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C25E5B65-3F24-44FA-A7EA-6C491C9714E9}" xr6:coauthVersionLast="41" xr6:coauthVersionMax="41" xr10:uidLastSave="{00000000-0000-0000-0000-000000000000}"/>
  <bookViews>
    <workbookView xWindow="-30480" yWindow="-9948" windowWidth="29568" windowHeight="15636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'NECO-COMBINED'!$B$2:$BA$159</definedName>
    <definedName name="_xlnm.Print_Area" localSheetId="2">'NECO-ELECTRIC'!$B$2:$BA$159</definedName>
    <definedName name="_xlnm.Print_Area" localSheetId="3">'NECO-GAS'!$B$2:$BA$159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2" r:id="rId10"/>
    <pivotCache cacheId="9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78" i="27" l="1"/>
  <c r="Z78" i="11"/>
  <c r="Q3405" i="25"/>
  <c r="Q3404" i="25"/>
  <c r="Q3403" i="25"/>
  <c r="Q3402" i="25"/>
  <c r="Q3401" i="25"/>
  <c r="Q3400" i="25"/>
  <c r="Q3399" i="25"/>
  <c r="Q3398" i="25"/>
  <c r="Q3397" i="25"/>
  <c r="Q3396" i="25"/>
  <c r="Q3395" i="25"/>
  <c r="Q3394" i="25"/>
  <c r="Q3393" i="25"/>
  <c r="Q3392" i="25"/>
  <c r="Q3391" i="25"/>
  <c r="Q3390" i="25"/>
  <c r="Q3389" i="25"/>
  <c r="Q3388" i="25"/>
  <c r="Q3387" i="25"/>
  <c r="Q3386" i="25"/>
  <c r="Q3385" i="25"/>
  <c r="Q3384" i="25"/>
  <c r="Q3383" i="25"/>
  <c r="Q3382" i="25"/>
  <c r="Q3381" i="25"/>
  <c r="Q3380" i="25"/>
  <c r="Q3379" i="25"/>
  <c r="Q3378" i="25"/>
  <c r="Q3377" i="25"/>
  <c r="Q3376" i="25"/>
  <c r="Q3375" i="25"/>
  <c r="Q3374" i="25"/>
  <c r="Q3373" i="25"/>
  <c r="Q3372" i="25"/>
  <c r="Q3371" i="25"/>
  <c r="Q3370" i="25"/>
  <c r="Q3369" i="25"/>
  <c r="Q3368" i="25"/>
  <c r="Q3367" i="25"/>
  <c r="Q3366" i="25"/>
  <c r="Q3365" i="25"/>
  <c r="Q3364" i="25"/>
  <c r="Q3363" i="25"/>
  <c r="Q3362" i="25"/>
  <c r="Q3361" i="25"/>
  <c r="Q3360" i="25"/>
  <c r="Q3359" i="25"/>
  <c r="Q3358" i="25"/>
  <c r="Q3357" i="25"/>
  <c r="Q3356" i="25"/>
  <c r="Q3355" i="25"/>
  <c r="Q3354" i="25"/>
  <c r="Q3353" i="25"/>
  <c r="Q3352" i="25"/>
  <c r="Q3351" i="25"/>
  <c r="Q3350" i="25"/>
  <c r="Q3349" i="25"/>
  <c r="Q3348" i="25"/>
  <c r="Q3347" i="25"/>
  <c r="Q3346" i="25"/>
  <c r="Q3345" i="25"/>
  <c r="Q3344" i="25"/>
  <c r="Q3343" i="25"/>
  <c r="Q3342" i="25"/>
  <c r="Q3341" i="25"/>
  <c r="Q3340" i="25"/>
  <c r="Q3339" i="25"/>
  <c r="Q3338" i="25"/>
  <c r="Q3337" i="25"/>
  <c r="Q3336" i="25"/>
  <c r="Q3335" i="25"/>
  <c r="Q3334" i="25"/>
  <c r="Q3333" i="25"/>
  <c r="Q3332" i="25"/>
  <c r="Q3331" i="25"/>
  <c r="Q3330" i="25"/>
  <c r="Q3329" i="25"/>
  <c r="Q3328" i="25"/>
  <c r="Q3327" i="25"/>
  <c r="Q3326" i="25"/>
  <c r="Q3325" i="25"/>
  <c r="Q3324" i="25"/>
  <c r="Q3323" i="25"/>
  <c r="Q3322" i="25"/>
  <c r="Q3321" i="25"/>
  <c r="Q3320" i="25"/>
  <c r="Q3319" i="25"/>
  <c r="Q3318" i="25"/>
  <c r="Q3317" i="25"/>
  <c r="Q3316" i="25"/>
  <c r="Q3315" i="25"/>
  <c r="Q3314" i="25"/>
  <c r="Q3313" i="25"/>
  <c r="Q3312" i="25"/>
  <c r="Q3311" i="25"/>
  <c r="Q3310" i="25"/>
  <c r="Q3309" i="25"/>
  <c r="Q3308" i="25"/>
  <c r="Q3307" i="25"/>
  <c r="Q3306" i="25"/>
  <c r="Q3305" i="25"/>
  <c r="Q3304" i="25"/>
  <c r="Q3303" i="25"/>
  <c r="Q3302" i="25"/>
  <c r="Q3301" i="25"/>
  <c r="Q3300" i="25"/>
  <c r="Q3299" i="25"/>
  <c r="Q3298" i="25"/>
  <c r="Q3297" i="25"/>
  <c r="Q3296" i="25"/>
  <c r="Q3295" i="25"/>
  <c r="S3405" i="25"/>
  <c r="S3404" i="25"/>
  <c r="S3403" i="25"/>
  <c r="S3402" i="25"/>
  <c r="S3401" i="25"/>
  <c r="S3400" i="25"/>
  <c r="S3399" i="25"/>
  <c r="S3398" i="25"/>
  <c r="S3397" i="25"/>
  <c r="S3396" i="25"/>
  <c r="S3395" i="25"/>
  <c r="S3394" i="25"/>
  <c r="S3393" i="25"/>
  <c r="S3392" i="25"/>
  <c r="S3391" i="25"/>
  <c r="S3390" i="25"/>
  <c r="S3389" i="25"/>
  <c r="S3388" i="25"/>
  <c r="S3387" i="25"/>
  <c r="S3386" i="25"/>
  <c r="S3385" i="25"/>
  <c r="S3384" i="25"/>
  <c r="S3383" i="25"/>
  <c r="S3382" i="25"/>
  <c r="S3381" i="25"/>
  <c r="S3380" i="25"/>
  <c r="S3379" i="25"/>
  <c r="S3378" i="25"/>
  <c r="S3377" i="25"/>
  <c r="S3376" i="25"/>
  <c r="S3375" i="25"/>
  <c r="S3374" i="25"/>
  <c r="S3373" i="25"/>
  <c r="S3372" i="25"/>
  <c r="S3371" i="25"/>
  <c r="S3370" i="25"/>
  <c r="S3369" i="25"/>
  <c r="S3368" i="25"/>
  <c r="S3367" i="25"/>
  <c r="S3366" i="25"/>
  <c r="S3365" i="25"/>
  <c r="S3364" i="25"/>
  <c r="S3363" i="25"/>
  <c r="S3362" i="25"/>
  <c r="S3361" i="25"/>
  <c r="S3360" i="25"/>
  <c r="S3359" i="25"/>
  <c r="S3358" i="25"/>
  <c r="S3357" i="25"/>
  <c r="S3356" i="25"/>
  <c r="S3355" i="25"/>
  <c r="S3354" i="25"/>
  <c r="S3353" i="25"/>
  <c r="S3352" i="25"/>
  <c r="S3351" i="25"/>
  <c r="S3350" i="25"/>
  <c r="S3349" i="25"/>
  <c r="S3348" i="25"/>
  <c r="S3347" i="25"/>
  <c r="S3346" i="25"/>
  <c r="S3345" i="25"/>
  <c r="S3344" i="25"/>
  <c r="S3343" i="25"/>
  <c r="S3342" i="25"/>
  <c r="S3341" i="25"/>
  <c r="S3340" i="25"/>
  <c r="S3339" i="25"/>
  <c r="S3338" i="25"/>
  <c r="S3337" i="25"/>
  <c r="S3336" i="25"/>
  <c r="S3335" i="25"/>
  <c r="S3334" i="25"/>
  <c r="S3333" i="25"/>
  <c r="S3332" i="25"/>
  <c r="S3331" i="25"/>
  <c r="S3330" i="25"/>
  <c r="S3329" i="25"/>
  <c r="S3328" i="25"/>
  <c r="S3327" i="25"/>
  <c r="S3326" i="25"/>
  <c r="S3325" i="25"/>
  <c r="S3324" i="25"/>
  <c r="S3323" i="25"/>
  <c r="S3322" i="25"/>
  <c r="S3321" i="25"/>
  <c r="S3320" i="25"/>
  <c r="S3319" i="25"/>
  <c r="S3318" i="25"/>
  <c r="S3317" i="25"/>
  <c r="S3316" i="25"/>
  <c r="S3315" i="25"/>
  <c r="S3314" i="25"/>
  <c r="S3313" i="25"/>
  <c r="S3312" i="25"/>
  <c r="S3311" i="25"/>
  <c r="S3310" i="25"/>
  <c r="S3309" i="25"/>
  <c r="S3308" i="25"/>
  <c r="S3307" i="25"/>
  <c r="S3306" i="25"/>
  <c r="S3305" i="25"/>
  <c r="S3304" i="25"/>
  <c r="S3303" i="25"/>
  <c r="S3301" i="25"/>
  <c r="S3300" i="25"/>
  <c r="S3299" i="25"/>
  <c r="S3298" i="25"/>
  <c r="S3297" i="25"/>
  <c r="S3296" i="25"/>
  <c r="S3295" i="25"/>
  <c r="S3302" i="25"/>
  <c r="S3293" i="25"/>
  <c r="S3292" i="25"/>
  <c r="S3291" i="25"/>
  <c r="S3290" i="25"/>
  <c r="S3289" i="25"/>
  <c r="S3288" i="25"/>
  <c r="S3287" i="25"/>
  <c r="S3286" i="25"/>
  <c r="S3285" i="25"/>
  <c r="S3284" i="25"/>
  <c r="S3283" i="25"/>
  <c r="S3282" i="25"/>
  <c r="S3281" i="25"/>
  <c r="S3280" i="25"/>
  <c r="S3279" i="25"/>
  <c r="S3278" i="25"/>
  <c r="S3277" i="25"/>
  <c r="S3276" i="25"/>
  <c r="S3275" i="25"/>
  <c r="S3274" i="25"/>
  <c r="S3273" i="25"/>
  <c r="S3272" i="25"/>
  <c r="S3271" i="25"/>
  <c r="S3270" i="25"/>
  <c r="S3269" i="25"/>
  <c r="S3268" i="25"/>
  <c r="S3267" i="25"/>
  <c r="S3266" i="25"/>
  <c r="S3265" i="25"/>
  <c r="S3264" i="25"/>
  <c r="S3263" i="25"/>
  <c r="S3262" i="25"/>
  <c r="S3261" i="25"/>
  <c r="S3260" i="25"/>
  <c r="S3259" i="25"/>
  <c r="S3258" i="25"/>
  <c r="S3257" i="25"/>
  <c r="S3256" i="25"/>
  <c r="S3255" i="25"/>
  <c r="S3254" i="25"/>
  <c r="S3253" i="25"/>
  <c r="S3252" i="25"/>
  <c r="S3251" i="25"/>
  <c r="S3250" i="25"/>
  <c r="S3249" i="25"/>
  <c r="S3248" i="25"/>
  <c r="S3247" i="25"/>
  <c r="S3246" i="25"/>
  <c r="S3245" i="25"/>
  <c r="S3244" i="25"/>
  <c r="S3243" i="25"/>
  <c r="S3242" i="25"/>
  <c r="S3241" i="25"/>
  <c r="S3240" i="25"/>
  <c r="S3239" i="25"/>
  <c r="S3238" i="25"/>
  <c r="S3237" i="25"/>
  <c r="S3236" i="25"/>
  <c r="S3235" i="25"/>
  <c r="S3234" i="25"/>
  <c r="S3233" i="25"/>
  <c r="S3232" i="25"/>
  <c r="S3231" i="25"/>
  <c r="S3230" i="25"/>
  <c r="S3229" i="25"/>
  <c r="S3228" i="25"/>
  <c r="S3227" i="25"/>
  <c r="S3226" i="25"/>
  <c r="S3225" i="25"/>
  <c r="S3224" i="25"/>
  <c r="S3223" i="25"/>
  <c r="S3222" i="25"/>
  <c r="S3221" i="25"/>
  <c r="S3220" i="25"/>
  <c r="S3219" i="25"/>
  <c r="S3218" i="25"/>
  <c r="S3217" i="25"/>
  <c r="S3216" i="25"/>
  <c r="S3215" i="25"/>
  <c r="S3214" i="25"/>
  <c r="S3213" i="25"/>
  <c r="S3212" i="25"/>
  <c r="S3211" i="25"/>
  <c r="S3210" i="25"/>
  <c r="S3209" i="25"/>
  <c r="S3208" i="25"/>
  <c r="S3207" i="25"/>
  <c r="S3206" i="25"/>
  <c r="S3205" i="25"/>
  <c r="S3204" i="25"/>
  <c r="S3203" i="25"/>
  <c r="S3202" i="25"/>
  <c r="S3201" i="25"/>
  <c r="S3200" i="25"/>
  <c r="S3199" i="25"/>
  <c r="S3198" i="25"/>
  <c r="S3197" i="25"/>
  <c r="S3196" i="25"/>
  <c r="S3195" i="25"/>
  <c r="S3194" i="25"/>
  <c r="S3193" i="25"/>
  <c r="S3192" i="25"/>
  <c r="S3191" i="25"/>
  <c r="S3190" i="25"/>
  <c r="S3189" i="25"/>
  <c r="S3188" i="25"/>
  <c r="S3187" i="25"/>
  <c r="S3186" i="25"/>
  <c r="S3185" i="25"/>
  <c r="S3184" i="25"/>
  <c r="S3183" i="25"/>
  <c r="S3182" i="25"/>
  <c r="S3181" i="25"/>
  <c r="S3180" i="25"/>
  <c r="S3179" i="25"/>
  <c r="S3178" i="25"/>
  <c r="S3177" i="25"/>
  <c r="S3176" i="25"/>
  <c r="S3175" i="25"/>
  <c r="S3174" i="25"/>
  <c r="S3173" i="25"/>
  <c r="S3172" i="25"/>
  <c r="S3171" i="25"/>
  <c r="S3170" i="25"/>
  <c r="S3169" i="25"/>
  <c r="S3168" i="25"/>
  <c r="S3167" i="25"/>
  <c r="S3166" i="25"/>
  <c r="S3165" i="25"/>
  <c r="S3164" i="25"/>
  <c r="S3163" i="25"/>
  <c r="S3162" i="25"/>
  <c r="S3161" i="25"/>
  <c r="S3160" i="25"/>
  <c r="S3159" i="25"/>
  <c r="Q3292" i="25" s="1"/>
  <c r="S3158" i="25"/>
  <c r="S3157" i="25"/>
  <c r="Q3293" i="25" s="1"/>
  <c r="S3156" i="25"/>
  <c r="S3155" i="25"/>
  <c r="S3154" i="25"/>
  <c r="S3153" i="25"/>
  <c r="S3152" i="25"/>
  <c r="S3151" i="25"/>
  <c r="Q3286" i="25"/>
  <c r="Q3278" i="25"/>
  <c r="Q3270" i="25"/>
  <c r="Q3262" i="25"/>
  <c r="Q3254" i="25"/>
  <c r="Q3246" i="25"/>
  <c r="Q3238" i="25"/>
  <c r="Q3230" i="25"/>
  <c r="Q3222" i="25"/>
  <c r="Q3214" i="25"/>
  <c r="Q3206" i="25"/>
  <c r="Q3198" i="25"/>
  <c r="Q3190" i="25"/>
  <c r="Q3182" i="25"/>
  <c r="Q3174" i="25"/>
  <c r="Q3166" i="25"/>
  <c r="Q3158" i="25"/>
  <c r="Q3156" i="25" l="1"/>
  <c r="Q3172" i="25"/>
  <c r="Q3157" i="25"/>
  <c r="Q3165" i="25"/>
  <c r="Q3173" i="25"/>
  <c r="Q3181" i="25"/>
  <c r="Q3189" i="25"/>
  <c r="Q3197" i="25"/>
  <c r="Q3205" i="25"/>
  <c r="Q3213" i="25"/>
  <c r="Q3221" i="25"/>
  <c r="Q3229" i="25"/>
  <c r="Q3237" i="25"/>
  <c r="Q3245" i="25"/>
  <c r="Q3253" i="25"/>
  <c r="Q3261" i="25"/>
  <c r="Q3269" i="25"/>
  <c r="Q3277" i="25"/>
  <c r="Q3285" i="25"/>
  <c r="Q3151" i="25"/>
  <c r="Q3159" i="25"/>
  <c r="Q3167" i="25"/>
  <c r="Q3175" i="25"/>
  <c r="Q3183" i="25"/>
  <c r="Q3191" i="25"/>
  <c r="Q3199" i="25"/>
  <c r="Q3207" i="25"/>
  <c r="Q3215" i="25"/>
  <c r="Q3223" i="25"/>
  <c r="Q3231" i="25"/>
  <c r="Q3239" i="25"/>
  <c r="Q3247" i="25"/>
  <c r="Q3255" i="25"/>
  <c r="Q3263" i="25"/>
  <c r="Q3271" i="25"/>
  <c r="Q3279" i="25"/>
  <c r="Q3287" i="25"/>
  <c r="Q3160" i="25"/>
  <c r="Q3168" i="25"/>
  <c r="Q3176" i="25"/>
  <c r="Q3184" i="25"/>
  <c r="Q3192" i="25"/>
  <c r="Q3200" i="25"/>
  <c r="Q3208" i="25"/>
  <c r="Q3216" i="25"/>
  <c r="Q3224" i="25"/>
  <c r="Q3232" i="25"/>
  <c r="Q3240" i="25"/>
  <c r="Q3248" i="25"/>
  <c r="Q3256" i="25"/>
  <c r="Q3264" i="25"/>
  <c r="Q3272" i="25"/>
  <c r="Q3280" i="25"/>
  <c r="Q3288" i="25"/>
  <c r="Q3152" i="25"/>
  <c r="Q3153" i="25"/>
  <c r="Q3161" i="25"/>
  <c r="Q3169" i="25"/>
  <c r="Q3177" i="25"/>
  <c r="Q3185" i="25"/>
  <c r="Q3193" i="25"/>
  <c r="Q3201" i="25"/>
  <c r="Q3209" i="25"/>
  <c r="Q3217" i="25"/>
  <c r="Q3225" i="25"/>
  <c r="Q3233" i="25"/>
  <c r="Q3241" i="25"/>
  <c r="Q3249" i="25"/>
  <c r="Q3257" i="25"/>
  <c r="Q3265" i="25"/>
  <c r="Q3273" i="25"/>
  <c r="Q3281" i="25"/>
  <c r="Q3289" i="25"/>
  <c r="Q3154" i="25"/>
  <c r="Q3162" i="25"/>
  <c r="Q3170" i="25"/>
  <c r="Q3178" i="25"/>
  <c r="Q3186" i="25"/>
  <c r="Q3194" i="25"/>
  <c r="Q3202" i="25"/>
  <c r="Q3210" i="25"/>
  <c r="Q3218" i="25"/>
  <c r="Q3226" i="25"/>
  <c r="Q3234" i="25"/>
  <c r="Q3242" i="25"/>
  <c r="Q3250" i="25"/>
  <c r="Q3258" i="25"/>
  <c r="Q3266" i="25"/>
  <c r="Q3274" i="25"/>
  <c r="Q3282" i="25"/>
  <c r="Q3290" i="25"/>
  <c r="Q3163" i="25"/>
  <c r="Q3171" i="25"/>
  <c r="Q3179" i="25"/>
  <c r="Q3187" i="25"/>
  <c r="Q3195" i="25"/>
  <c r="Q3203" i="25"/>
  <c r="Q3211" i="25"/>
  <c r="Q3219" i="25"/>
  <c r="Q3227" i="25"/>
  <c r="Q3235" i="25"/>
  <c r="Q3243" i="25"/>
  <c r="Q3251" i="25"/>
  <c r="Q3259" i="25"/>
  <c r="Q3267" i="25"/>
  <c r="Q3275" i="25"/>
  <c r="Q3283" i="25"/>
  <c r="Q3291" i="25"/>
  <c r="Q3155" i="25"/>
  <c r="Q3164" i="25"/>
  <c r="Q3180" i="25"/>
  <c r="Q3188" i="25"/>
  <c r="Q3196" i="25"/>
  <c r="Q3204" i="25"/>
  <c r="Q3212" i="25"/>
  <c r="Q3220" i="25"/>
  <c r="Q3228" i="25"/>
  <c r="Q3236" i="25"/>
  <c r="Q3244" i="25"/>
  <c r="Q3252" i="25"/>
  <c r="Q3260" i="25"/>
  <c r="Q3268" i="25"/>
  <c r="Q3276" i="25"/>
  <c r="Q3284" i="25"/>
  <c r="Z77" i="33"/>
  <c r="Z76" i="33"/>
  <c r="Z75" i="33"/>
  <c r="Z74" i="33"/>
  <c r="Z73" i="33"/>
  <c r="Y78" i="33"/>
  <c r="Y77" i="33"/>
  <c r="Y76" i="33"/>
  <c r="Y75" i="33"/>
  <c r="Y74" i="33"/>
  <c r="Y73" i="33"/>
  <c r="AA155" i="27"/>
  <c r="AA154" i="27"/>
  <c r="AA153" i="27"/>
  <c r="AA152" i="27"/>
  <c r="AA151" i="27"/>
  <c r="AA150" i="27"/>
  <c r="AA155" i="11"/>
  <c r="AA154" i="11"/>
  <c r="AA153" i="11"/>
  <c r="AA152" i="11"/>
  <c r="AA151" i="11"/>
  <c r="AA150" i="11"/>
  <c r="Z155" i="33"/>
  <c r="Z154" i="33"/>
  <c r="Z153" i="33"/>
  <c r="Z152" i="33"/>
  <c r="Z151" i="33"/>
  <c r="Z150" i="33"/>
  <c r="AZ155" i="27"/>
  <c r="AZ154" i="27"/>
  <c r="AZ153" i="27"/>
  <c r="AZ152" i="27"/>
  <c r="AZ151" i="27"/>
  <c r="AZ150" i="27"/>
  <c r="AZ147" i="27"/>
  <c r="AZ148" i="27" s="1"/>
  <c r="AZ146" i="27"/>
  <c r="AZ145" i="27"/>
  <c r="AZ144" i="27"/>
  <c r="AZ143" i="27"/>
  <c r="AZ140" i="27"/>
  <c r="AZ139" i="27"/>
  <c r="AZ138" i="27"/>
  <c r="AZ141" i="27" s="1"/>
  <c r="AZ137" i="27"/>
  <c r="AZ136" i="27"/>
  <c r="AZ133" i="27"/>
  <c r="AZ132" i="27"/>
  <c r="AZ131" i="27"/>
  <c r="AZ130" i="27"/>
  <c r="AZ129" i="27"/>
  <c r="AZ134" i="27" s="1"/>
  <c r="AZ126" i="27"/>
  <c r="AZ125" i="27"/>
  <c r="AZ124" i="27"/>
  <c r="AZ123" i="27"/>
  <c r="AZ127" i="27" s="1"/>
  <c r="AZ122" i="27"/>
  <c r="AZ119" i="27"/>
  <c r="AZ120" i="27" s="1"/>
  <c r="AZ118" i="27"/>
  <c r="AZ117" i="27"/>
  <c r="AZ116" i="27"/>
  <c r="AZ115" i="27"/>
  <c r="AZ112" i="27"/>
  <c r="AZ111" i="27"/>
  <c r="AZ110" i="27"/>
  <c r="AZ113" i="27" s="1"/>
  <c r="AZ109" i="27"/>
  <c r="AZ108" i="27"/>
  <c r="AZ105" i="27"/>
  <c r="AZ104" i="27"/>
  <c r="AZ103" i="27"/>
  <c r="AZ102" i="27"/>
  <c r="AZ101" i="27"/>
  <c r="AZ106" i="27" s="1"/>
  <c r="AZ98" i="27"/>
  <c r="AZ97" i="27"/>
  <c r="AZ96" i="27"/>
  <c r="AZ95" i="27"/>
  <c r="AZ99" i="27" s="1"/>
  <c r="AZ94" i="27"/>
  <c r="AZ84" i="27"/>
  <c r="AZ85" i="27" s="1"/>
  <c r="AZ83" i="27"/>
  <c r="AZ82" i="27"/>
  <c r="AZ81" i="27"/>
  <c r="AZ80" i="27"/>
  <c r="AZ77" i="27"/>
  <c r="AZ76" i="27"/>
  <c r="AZ75" i="27"/>
  <c r="AZ78" i="27" s="1"/>
  <c r="AZ74" i="27"/>
  <c r="AZ73" i="27"/>
  <c r="AZ70" i="27"/>
  <c r="AZ69" i="27"/>
  <c r="AZ68" i="27"/>
  <c r="AZ67" i="27"/>
  <c r="AZ66" i="27"/>
  <c r="AZ71" i="27" s="1"/>
  <c r="AZ63" i="27"/>
  <c r="AZ62" i="27"/>
  <c r="AZ61" i="27"/>
  <c r="AZ60" i="27"/>
  <c r="AZ59" i="27"/>
  <c r="AZ64" i="27" s="1"/>
  <c r="AZ56" i="27"/>
  <c r="AZ57" i="27" s="1"/>
  <c r="AZ55" i="27"/>
  <c r="AZ54" i="27"/>
  <c r="AZ53" i="27"/>
  <c r="AZ52" i="27"/>
  <c r="AZ49" i="27"/>
  <c r="AZ48" i="27"/>
  <c r="AZ47" i="27"/>
  <c r="AZ50" i="27" s="1"/>
  <c r="AZ46" i="27"/>
  <c r="AZ45" i="27"/>
  <c r="AZ42" i="27"/>
  <c r="AZ41" i="27"/>
  <c r="AZ40" i="27"/>
  <c r="AZ39" i="27"/>
  <c r="AZ38" i="27"/>
  <c r="AZ43" i="27" s="1"/>
  <c r="AZ35" i="27"/>
  <c r="AZ34" i="27"/>
  <c r="AZ33" i="27"/>
  <c r="AZ32" i="27"/>
  <c r="AZ31" i="27"/>
  <c r="AZ36" i="27" s="1"/>
  <c r="AZ28" i="27"/>
  <c r="AZ29" i="27" s="1"/>
  <c r="AZ27" i="27"/>
  <c r="AZ26" i="27"/>
  <c r="AZ25" i="27"/>
  <c r="AZ24" i="27"/>
  <c r="AZ21" i="27"/>
  <c r="AZ20" i="27"/>
  <c r="AZ19" i="27"/>
  <c r="AZ22" i="27" s="1"/>
  <c r="AZ18" i="27"/>
  <c r="AZ17" i="27"/>
  <c r="AZ14" i="27"/>
  <c r="AZ13" i="27"/>
  <c r="AZ12" i="27"/>
  <c r="AZ11" i="27"/>
  <c r="AZ10" i="27"/>
  <c r="AZ15" i="27" s="1"/>
  <c r="AZ155" i="11"/>
  <c r="AZ154" i="11"/>
  <c r="AZ153" i="11"/>
  <c r="AZ152" i="11"/>
  <c r="AZ151" i="11"/>
  <c r="AZ150" i="11"/>
  <c r="AZ147" i="11"/>
  <c r="AZ148" i="11" s="1"/>
  <c r="AZ146" i="11"/>
  <c r="AZ145" i="11"/>
  <c r="AZ144" i="11"/>
  <c r="AZ143" i="11"/>
  <c r="AZ140" i="11"/>
  <c r="AZ139" i="11"/>
  <c r="AZ138" i="11"/>
  <c r="AZ141" i="11" s="1"/>
  <c r="AZ137" i="11"/>
  <c r="AZ136" i="11"/>
  <c r="AZ133" i="11"/>
  <c r="AZ132" i="11"/>
  <c r="AZ131" i="11"/>
  <c r="AZ130" i="11"/>
  <c r="AZ129" i="11"/>
  <c r="AZ134" i="11" s="1"/>
  <c r="AZ126" i="11"/>
  <c r="AZ125" i="11"/>
  <c r="AZ124" i="11"/>
  <c r="AZ123" i="11"/>
  <c r="AZ127" i="11" s="1"/>
  <c r="AZ122" i="11"/>
  <c r="AZ119" i="11"/>
  <c r="AZ120" i="11" s="1"/>
  <c r="AZ118" i="11"/>
  <c r="AZ117" i="11"/>
  <c r="AZ116" i="11"/>
  <c r="AZ115" i="11"/>
  <c r="AZ112" i="11"/>
  <c r="AZ111" i="11"/>
  <c r="AZ110" i="11"/>
  <c r="AZ113" i="11" s="1"/>
  <c r="AZ109" i="11"/>
  <c r="AZ108" i="11"/>
  <c r="AZ105" i="11"/>
  <c r="AZ104" i="11"/>
  <c r="AZ103" i="11"/>
  <c r="AZ102" i="11"/>
  <c r="AZ101" i="11"/>
  <c r="AZ106" i="11" s="1"/>
  <c r="AZ98" i="11"/>
  <c r="AZ97" i="11"/>
  <c r="AZ96" i="11"/>
  <c r="AZ95" i="11"/>
  <c r="AZ94" i="11"/>
  <c r="AZ99" i="11" s="1"/>
  <c r="AZ84" i="11"/>
  <c r="AZ85" i="11" s="1"/>
  <c r="AZ83" i="11"/>
  <c r="AZ82" i="11"/>
  <c r="AZ81" i="11"/>
  <c r="AZ80" i="11"/>
  <c r="AZ77" i="11"/>
  <c r="AZ78" i="11" s="1"/>
  <c r="AZ76" i="11"/>
  <c r="AZ75" i="11"/>
  <c r="AZ74" i="11"/>
  <c r="AZ73" i="11"/>
  <c r="AZ70" i="11"/>
  <c r="AZ69" i="11"/>
  <c r="AZ68" i="11"/>
  <c r="AZ67" i="11"/>
  <c r="AZ66" i="11"/>
  <c r="AZ71" i="11" s="1"/>
  <c r="AZ63" i="11"/>
  <c r="AZ62" i="11"/>
  <c r="AZ61" i="11"/>
  <c r="AZ60" i="11"/>
  <c r="AZ59" i="11"/>
  <c r="AZ64" i="11" s="1"/>
  <c r="AZ56" i="11"/>
  <c r="AZ57" i="11" s="1"/>
  <c r="AZ55" i="11"/>
  <c r="AZ54" i="11"/>
  <c r="AZ53" i="11"/>
  <c r="AZ52" i="11"/>
  <c r="AZ49" i="11"/>
  <c r="AZ48" i="11"/>
  <c r="AZ47" i="11"/>
  <c r="AZ50" i="11" s="1"/>
  <c r="AZ46" i="11"/>
  <c r="AZ45" i="11"/>
  <c r="AZ42" i="11"/>
  <c r="AZ41" i="11"/>
  <c r="AZ40" i="11"/>
  <c r="AZ39" i="11"/>
  <c r="AZ38" i="11"/>
  <c r="AZ43" i="11" s="1"/>
  <c r="AZ35" i="11"/>
  <c r="AZ34" i="11"/>
  <c r="AZ33" i="11"/>
  <c r="AZ32" i="11"/>
  <c r="AZ31" i="11"/>
  <c r="AZ36" i="11" s="1"/>
  <c r="AZ28" i="11"/>
  <c r="AZ29" i="11" s="1"/>
  <c r="AZ27" i="11"/>
  <c r="AZ26" i="11"/>
  <c r="AZ25" i="11"/>
  <c r="AZ24" i="11"/>
  <c r="AZ21" i="11"/>
  <c r="AZ20" i="11"/>
  <c r="AZ19" i="11"/>
  <c r="AZ22" i="11" s="1"/>
  <c r="AZ18" i="11"/>
  <c r="AZ17" i="11"/>
  <c r="AZ14" i="11"/>
  <c r="AZ13" i="11"/>
  <c r="AZ12" i="11"/>
  <c r="AZ11" i="11"/>
  <c r="AZ10" i="11"/>
  <c r="AZ15" i="11" s="1"/>
  <c r="AY155" i="27"/>
  <c r="AY154" i="27"/>
  <c r="AY153" i="27"/>
  <c r="AY152" i="27"/>
  <c r="AY151" i="27"/>
  <c r="AY150" i="27"/>
  <c r="AY147" i="27"/>
  <c r="AY146" i="27"/>
  <c r="AY145" i="27"/>
  <c r="AY144" i="27"/>
  <c r="AY143" i="27"/>
  <c r="AY148" i="27" s="1"/>
  <c r="AY140" i="27"/>
  <c r="AY139" i="27"/>
  <c r="AY138" i="27"/>
  <c r="AY137" i="27"/>
  <c r="AY141" i="27" s="1"/>
  <c r="AY136" i="27"/>
  <c r="AY133" i="27"/>
  <c r="AY132" i="27"/>
  <c r="AY131" i="27"/>
  <c r="AY130" i="27"/>
  <c r="AY129" i="27"/>
  <c r="AY134" i="27" s="1"/>
  <c r="AY126" i="27"/>
  <c r="AY125" i="27"/>
  <c r="AY124" i="27"/>
  <c r="AY123" i="27"/>
  <c r="AY127" i="27" s="1"/>
  <c r="AY122" i="27"/>
  <c r="AY119" i="27"/>
  <c r="AY118" i="27"/>
  <c r="AY117" i="27"/>
  <c r="AY116" i="27"/>
  <c r="AY115" i="27"/>
  <c r="AY120" i="27" s="1"/>
  <c r="AY112" i="27"/>
  <c r="AY111" i="27"/>
  <c r="AY110" i="27"/>
  <c r="AY113" i="27" s="1"/>
  <c r="AY109" i="27"/>
  <c r="AY108" i="27"/>
  <c r="AY105" i="27"/>
  <c r="AY104" i="27"/>
  <c r="AY103" i="27"/>
  <c r="AY102" i="27"/>
  <c r="AY101" i="27"/>
  <c r="AY106" i="27" s="1"/>
  <c r="AY98" i="27"/>
  <c r="AY97" i="27"/>
  <c r="AY96" i="27"/>
  <c r="AY95" i="27"/>
  <c r="AY99" i="27" s="1"/>
  <c r="AY94" i="27"/>
  <c r="AY84" i="27"/>
  <c r="AY83" i="27"/>
  <c r="AY82" i="27"/>
  <c r="AY81" i="27"/>
  <c r="AY80" i="27"/>
  <c r="AY85" i="27" s="1"/>
  <c r="AY77" i="27"/>
  <c r="AY76" i="27"/>
  <c r="AY75" i="27"/>
  <c r="AY74" i="27"/>
  <c r="AY78" i="27" s="1"/>
  <c r="AY73" i="27"/>
  <c r="AY70" i="27"/>
  <c r="AY69" i="27"/>
  <c r="AY68" i="27"/>
  <c r="AY67" i="27"/>
  <c r="AY66" i="27"/>
  <c r="AY71" i="27" s="1"/>
  <c r="AY63" i="27"/>
  <c r="AY62" i="27"/>
  <c r="AY61" i="27"/>
  <c r="AY60" i="27"/>
  <c r="AY64" i="27" s="1"/>
  <c r="AY59" i="27"/>
  <c r="AY56" i="27"/>
  <c r="AY55" i="27"/>
  <c r="AY54" i="27"/>
  <c r="AY53" i="27"/>
  <c r="AY52" i="27"/>
  <c r="AY57" i="27" s="1"/>
  <c r="AY50" i="27"/>
  <c r="AY49" i="27"/>
  <c r="AY48" i="27"/>
  <c r="AY47" i="27"/>
  <c r="AY46" i="27"/>
  <c r="AY45" i="27"/>
  <c r="AY42" i="27"/>
  <c r="AY41" i="27"/>
  <c r="AY40" i="27"/>
  <c r="AY39" i="27"/>
  <c r="AY38" i="27"/>
  <c r="AY43" i="27" s="1"/>
  <c r="AY35" i="27"/>
  <c r="AY34" i="27"/>
  <c r="AY33" i="27"/>
  <c r="AY32" i="27"/>
  <c r="AY36" i="27" s="1"/>
  <c r="AY31" i="27"/>
  <c r="AY28" i="27"/>
  <c r="AY27" i="27"/>
  <c r="AY26" i="27"/>
  <c r="AY25" i="27"/>
  <c r="AY24" i="27"/>
  <c r="AY29" i="27" s="1"/>
  <c r="AY21" i="27"/>
  <c r="AY20" i="27"/>
  <c r="AY19" i="27"/>
  <c r="AY18" i="27"/>
  <c r="AY22" i="27" s="1"/>
  <c r="AY17" i="27"/>
  <c r="AY14" i="27"/>
  <c r="AY13" i="27"/>
  <c r="AY12" i="27"/>
  <c r="AY11" i="27"/>
  <c r="AY10" i="27"/>
  <c r="AY15" i="27" s="1"/>
  <c r="AY155" i="11"/>
  <c r="AY154" i="11"/>
  <c r="AY153" i="11"/>
  <c r="AY152" i="11"/>
  <c r="AY151" i="11"/>
  <c r="AY150" i="11"/>
  <c r="AY147" i="11"/>
  <c r="AY146" i="11"/>
  <c r="AY145" i="11"/>
  <c r="AY144" i="11"/>
  <c r="AY143" i="11"/>
  <c r="AY148" i="11" s="1"/>
  <c r="AY140" i="11"/>
  <c r="AY139" i="11"/>
  <c r="AY138" i="11"/>
  <c r="AY137" i="11"/>
  <c r="AY141" i="11" s="1"/>
  <c r="AY136" i="11"/>
  <c r="AY133" i="11"/>
  <c r="AY132" i="11"/>
  <c r="AY131" i="11"/>
  <c r="AY130" i="11"/>
  <c r="AY129" i="11"/>
  <c r="AY134" i="11" s="1"/>
  <c r="AY127" i="11"/>
  <c r="AY126" i="11"/>
  <c r="AY125" i="11"/>
  <c r="AY124" i="11"/>
  <c r="AY123" i="11"/>
  <c r="AY122" i="11"/>
  <c r="AY119" i="11"/>
  <c r="AY118" i="11"/>
  <c r="AY117" i="11"/>
  <c r="AY116" i="11"/>
  <c r="AY115" i="11"/>
  <c r="AY120" i="11" s="1"/>
  <c r="AY112" i="11"/>
  <c r="AY111" i="11"/>
  <c r="AY110" i="11"/>
  <c r="AY109" i="11"/>
  <c r="AY108" i="11"/>
  <c r="AY113" i="11" s="1"/>
  <c r="AY105" i="11"/>
  <c r="AY104" i="11"/>
  <c r="AY103" i="11"/>
  <c r="AY102" i="11"/>
  <c r="AY101" i="11"/>
  <c r="AY106" i="11" s="1"/>
  <c r="AY99" i="11"/>
  <c r="AY98" i="11"/>
  <c r="AY97" i="11"/>
  <c r="AY96" i="11"/>
  <c r="AY95" i="11"/>
  <c r="AY94" i="11"/>
  <c r="AY84" i="11"/>
  <c r="AY83" i="11"/>
  <c r="AY82" i="11"/>
  <c r="AY81" i="11"/>
  <c r="AY80" i="11"/>
  <c r="AY85" i="11" s="1"/>
  <c r="AY77" i="11"/>
  <c r="AY78" i="11" s="1"/>
  <c r="AY76" i="11"/>
  <c r="AY75" i="11"/>
  <c r="AY74" i="11"/>
  <c r="AY73" i="11"/>
  <c r="AY70" i="11"/>
  <c r="AY69" i="11"/>
  <c r="AY68" i="11"/>
  <c r="AY67" i="11"/>
  <c r="AY66" i="11"/>
  <c r="AY71" i="11" s="1"/>
  <c r="AY64" i="11"/>
  <c r="AY63" i="11"/>
  <c r="AY62" i="11"/>
  <c r="AY61" i="11"/>
  <c r="AY60" i="11"/>
  <c r="AY59" i="11"/>
  <c r="AY56" i="11"/>
  <c r="AY55" i="11"/>
  <c r="AY54" i="11"/>
  <c r="AY53" i="11"/>
  <c r="AY52" i="11"/>
  <c r="AY57" i="11" s="1"/>
  <c r="AY49" i="11"/>
  <c r="AY48" i="11"/>
  <c r="AY47" i="11"/>
  <c r="AY46" i="11"/>
  <c r="AY45" i="11"/>
  <c r="AY50" i="11" s="1"/>
  <c r="AY42" i="11"/>
  <c r="AY41" i="11"/>
  <c r="AY40" i="11"/>
  <c r="AY39" i="11"/>
  <c r="AY38" i="11"/>
  <c r="AY43" i="11" s="1"/>
  <c r="AY36" i="11"/>
  <c r="AY35" i="11"/>
  <c r="AY34" i="11"/>
  <c r="AY33" i="11"/>
  <c r="AY32" i="11"/>
  <c r="AY31" i="11"/>
  <c r="AY28" i="11"/>
  <c r="AY27" i="11"/>
  <c r="AY26" i="11"/>
  <c r="AY25" i="11"/>
  <c r="AY24" i="11"/>
  <c r="AY29" i="11" s="1"/>
  <c r="AY21" i="11"/>
  <c r="AY20" i="11"/>
  <c r="AY19" i="11"/>
  <c r="AY18" i="11"/>
  <c r="AY17" i="11"/>
  <c r="AY22" i="11" s="1"/>
  <c r="AY14" i="11"/>
  <c r="AY13" i="11"/>
  <c r="AY12" i="11"/>
  <c r="AY11" i="11"/>
  <c r="AY10" i="11"/>
  <c r="AY15" i="11" s="1"/>
  <c r="AM155" i="27"/>
  <c r="AM154" i="27"/>
  <c r="AM153" i="27"/>
  <c r="AM152" i="27"/>
  <c r="AM151" i="27"/>
  <c r="AM150" i="27"/>
  <c r="AM148" i="27"/>
  <c r="AM147" i="27"/>
  <c r="AM146" i="27"/>
  <c r="AM145" i="27"/>
  <c r="AM144" i="27"/>
  <c r="AM143" i="27"/>
  <c r="AM141" i="27"/>
  <c r="AM140" i="27"/>
  <c r="AM139" i="27"/>
  <c r="AM138" i="27"/>
  <c r="AM137" i="27"/>
  <c r="AM136" i="27"/>
  <c r="AM134" i="27"/>
  <c r="AM133" i="27"/>
  <c r="AM132" i="27"/>
  <c r="AM131" i="27"/>
  <c r="AM130" i="27"/>
  <c r="AM129" i="27"/>
  <c r="AM127" i="27"/>
  <c r="AM126" i="27"/>
  <c r="AM125" i="27"/>
  <c r="AM124" i="27"/>
  <c r="AM123" i="27"/>
  <c r="AM122" i="27"/>
  <c r="AM120" i="27"/>
  <c r="AM119" i="27"/>
  <c r="AM118" i="27"/>
  <c r="AM117" i="27"/>
  <c r="AM116" i="27"/>
  <c r="AM115" i="27"/>
  <c r="AM113" i="27"/>
  <c r="AM112" i="27"/>
  <c r="AM111" i="27"/>
  <c r="AM110" i="27"/>
  <c r="AM109" i="27"/>
  <c r="AM108" i="27"/>
  <c r="AM106" i="27"/>
  <c r="AM105" i="27"/>
  <c r="AM104" i="27"/>
  <c r="AM103" i="27"/>
  <c r="AM102" i="27"/>
  <c r="AM101" i="27"/>
  <c r="AM99" i="27"/>
  <c r="AM98" i="27"/>
  <c r="AM97" i="27"/>
  <c r="AM96" i="27"/>
  <c r="AM95" i="27"/>
  <c r="AM94" i="27"/>
  <c r="AM85" i="27"/>
  <c r="AM84" i="27"/>
  <c r="AM83" i="27"/>
  <c r="AM82" i="27"/>
  <c r="AM81" i="27"/>
  <c r="AM80" i="27"/>
  <c r="AM78" i="27"/>
  <c r="AM77" i="27"/>
  <c r="AM76" i="27"/>
  <c r="AM75" i="27"/>
  <c r="AM74" i="27"/>
  <c r="AM73" i="27"/>
  <c r="AM71" i="27"/>
  <c r="AM70" i="27"/>
  <c r="AM69" i="27"/>
  <c r="AM68" i="27"/>
  <c r="AM67" i="27"/>
  <c r="AM66" i="27"/>
  <c r="AM64" i="27"/>
  <c r="AM63" i="27"/>
  <c r="AM62" i="27"/>
  <c r="AM61" i="27"/>
  <c r="AM60" i="27"/>
  <c r="AM59" i="27"/>
  <c r="AM57" i="27"/>
  <c r="AM56" i="27"/>
  <c r="AM55" i="27"/>
  <c r="AM54" i="27"/>
  <c r="AM53" i="27"/>
  <c r="AM52" i="27"/>
  <c r="AM50" i="27"/>
  <c r="AM49" i="27"/>
  <c r="AM48" i="27"/>
  <c r="AM47" i="27"/>
  <c r="AM46" i="27"/>
  <c r="AM45" i="27"/>
  <c r="AM43" i="27"/>
  <c r="AM42" i="27"/>
  <c r="AM41" i="27"/>
  <c r="AM40" i="27"/>
  <c r="AM39" i="27"/>
  <c r="AM38" i="27"/>
  <c r="AM36" i="27"/>
  <c r="AM35" i="27"/>
  <c r="AM34" i="27"/>
  <c r="AM33" i="27"/>
  <c r="AM32" i="27"/>
  <c r="AM31" i="27"/>
  <c r="AM29" i="27"/>
  <c r="AM28" i="27"/>
  <c r="AM27" i="27"/>
  <c r="AM26" i="27"/>
  <c r="AM25" i="27"/>
  <c r="AM24" i="27"/>
  <c r="AM22" i="27"/>
  <c r="AM21" i="27"/>
  <c r="AM20" i="27"/>
  <c r="AM19" i="27"/>
  <c r="AM18" i="27"/>
  <c r="AM17" i="27"/>
  <c r="AM15" i="27"/>
  <c r="AM14" i="27"/>
  <c r="AM13" i="27"/>
  <c r="AM12" i="27"/>
  <c r="AM11" i="27"/>
  <c r="AM10" i="27"/>
  <c r="AM155" i="11"/>
  <c r="AM154" i="11"/>
  <c r="AM153" i="11"/>
  <c r="AM152" i="11"/>
  <c r="AM151" i="11"/>
  <c r="AM150" i="11"/>
  <c r="AM148" i="11"/>
  <c r="AM147" i="11"/>
  <c r="AM146" i="11"/>
  <c r="AM145" i="11"/>
  <c r="AM144" i="11"/>
  <c r="AM143" i="11"/>
  <c r="AM141" i="11"/>
  <c r="AM140" i="11"/>
  <c r="AM139" i="11"/>
  <c r="AM138" i="11"/>
  <c r="AM137" i="11"/>
  <c r="AM136" i="11"/>
  <c r="AM134" i="11"/>
  <c r="AM133" i="11"/>
  <c r="AM132" i="11"/>
  <c r="AM131" i="11"/>
  <c r="AM130" i="11"/>
  <c r="AM129" i="11"/>
  <c r="AM127" i="11"/>
  <c r="AM126" i="11"/>
  <c r="AM125" i="11"/>
  <c r="AM124" i="11"/>
  <c r="AM123" i="11"/>
  <c r="AM122" i="11"/>
  <c r="AM120" i="11"/>
  <c r="AM119" i="11"/>
  <c r="AM118" i="11"/>
  <c r="AM117" i="11"/>
  <c r="AM116" i="11"/>
  <c r="AM115" i="11"/>
  <c r="AM113" i="11"/>
  <c r="AM112" i="11"/>
  <c r="AM111" i="11"/>
  <c r="AM110" i="11"/>
  <c r="AM109" i="11"/>
  <c r="AM108" i="11"/>
  <c r="AM106" i="11"/>
  <c r="AM105" i="11"/>
  <c r="AM104" i="11"/>
  <c r="AM103" i="11"/>
  <c r="AM102" i="11"/>
  <c r="AM101" i="11"/>
  <c r="AM99" i="11"/>
  <c r="AM98" i="11"/>
  <c r="AM97" i="11"/>
  <c r="AM96" i="11"/>
  <c r="AM95" i="11"/>
  <c r="AM94" i="11"/>
  <c r="AM85" i="11"/>
  <c r="AM84" i="11"/>
  <c r="AM83" i="11"/>
  <c r="AM82" i="11"/>
  <c r="AM81" i="11"/>
  <c r="AM80" i="11"/>
  <c r="AM78" i="11"/>
  <c r="AM77" i="11"/>
  <c r="AM76" i="11"/>
  <c r="AM75" i="11"/>
  <c r="AM74" i="11"/>
  <c r="AM73" i="11"/>
  <c r="AM71" i="11"/>
  <c r="AM70" i="11"/>
  <c r="AM69" i="11"/>
  <c r="AM68" i="11"/>
  <c r="AM67" i="11"/>
  <c r="AM66" i="11"/>
  <c r="AM64" i="11"/>
  <c r="AM63" i="11"/>
  <c r="AM62" i="11"/>
  <c r="AM61" i="11"/>
  <c r="AM60" i="11"/>
  <c r="AM59" i="11"/>
  <c r="AM57" i="11"/>
  <c r="AM56" i="11"/>
  <c r="AM55" i="11"/>
  <c r="AM54" i="11"/>
  <c r="AM53" i="11"/>
  <c r="AM52" i="11"/>
  <c r="AM50" i="11"/>
  <c r="AM49" i="11"/>
  <c r="AM48" i="11"/>
  <c r="AM47" i="11"/>
  <c r="AM46" i="11"/>
  <c r="AM45" i="11"/>
  <c r="AM43" i="11"/>
  <c r="AM42" i="11"/>
  <c r="AM41" i="11"/>
  <c r="AM40" i="11"/>
  <c r="AM39" i="11"/>
  <c r="AM38" i="11"/>
  <c r="AM36" i="11"/>
  <c r="AM35" i="11"/>
  <c r="AM34" i="11"/>
  <c r="AM33" i="11"/>
  <c r="AM32" i="11"/>
  <c r="AM31" i="11"/>
  <c r="AM29" i="11"/>
  <c r="AM28" i="11"/>
  <c r="AM27" i="11"/>
  <c r="AM26" i="11"/>
  <c r="AM25" i="11"/>
  <c r="AM24" i="11"/>
  <c r="AM22" i="11"/>
  <c r="AM21" i="11"/>
  <c r="AM20" i="11"/>
  <c r="AM19" i="11"/>
  <c r="AM18" i="11"/>
  <c r="AM17" i="11"/>
  <c r="AM15" i="11"/>
  <c r="AM14" i="11"/>
  <c r="AM13" i="11"/>
  <c r="AM12" i="11"/>
  <c r="AM11" i="11"/>
  <c r="AM10" i="11"/>
  <c r="AL155" i="27"/>
  <c r="AL154" i="27"/>
  <c r="AL153" i="27"/>
  <c r="AL152" i="27"/>
  <c r="AL151" i="27"/>
  <c r="AL150" i="27"/>
  <c r="AL148" i="27"/>
  <c r="AL147" i="27"/>
  <c r="AL146" i="27"/>
  <c r="AL145" i="27"/>
  <c r="AL144" i="27"/>
  <c r="AL143" i="27"/>
  <c r="AL141" i="27"/>
  <c r="AL140" i="27"/>
  <c r="AL139" i="27"/>
  <c r="AL138" i="27"/>
  <c r="AL137" i="27"/>
  <c r="AL136" i="27"/>
  <c r="AL134" i="27"/>
  <c r="AL133" i="27"/>
  <c r="AL132" i="27"/>
  <c r="AL131" i="27"/>
  <c r="AL130" i="27"/>
  <c r="AL129" i="27"/>
  <c r="AL127" i="27"/>
  <c r="AL126" i="27"/>
  <c r="AL125" i="27"/>
  <c r="AL124" i="27"/>
  <c r="AL123" i="27"/>
  <c r="AL122" i="27"/>
  <c r="AL120" i="27"/>
  <c r="AL119" i="27"/>
  <c r="AL118" i="27"/>
  <c r="AL117" i="27"/>
  <c r="AL116" i="27"/>
  <c r="AL115" i="27"/>
  <c r="AL113" i="27"/>
  <c r="AL112" i="27"/>
  <c r="AL111" i="27"/>
  <c r="AL110" i="27"/>
  <c r="AL109" i="27"/>
  <c r="AL108" i="27"/>
  <c r="AL106" i="27"/>
  <c r="AL105" i="27"/>
  <c r="AL104" i="27"/>
  <c r="AL103" i="27"/>
  <c r="AL102" i="27"/>
  <c r="AL101" i="27"/>
  <c r="AL99" i="27"/>
  <c r="AL98" i="27"/>
  <c r="AL97" i="27"/>
  <c r="AL96" i="27"/>
  <c r="AL95" i="27"/>
  <c r="AL94" i="27"/>
  <c r="AL85" i="27"/>
  <c r="AL84" i="27"/>
  <c r="AL83" i="27"/>
  <c r="AL82" i="27"/>
  <c r="AL81" i="27"/>
  <c r="AL80" i="27"/>
  <c r="AL78" i="27"/>
  <c r="AL77" i="27"/>
  <c r="AL76" i="27"/>
  <c r="AL75" i="27"/>
  <c r="AL74" i="27"/>
  <c r="AL73" i="27"/>
  <c r="AL71" i="27"/>
  <c r="AL70" i="27"/>
  <c r="AL69" i="27"/>
  <c r="AL68" i="27"/>
  <c r="AL67" i="27"/>
  <c r="AL66" i="27"/>
  <c r="AL64" i="27"/>
  <c r="AL63" i="27"/>
  <c r="AL62" i="27"/>
  <c r="AL61" i="27"/>
  <c r="AL60" i="27"/>
  <c r="AL59" i="27"/>
  <c r="AL57" i="27"/>
  <c r="AL56" i="27"/>
  <c r="AL55" i="27"/>
  <c r="AL54" i="27"/>
  <c r="AL53" i="27"/>
  <c r="AL52" i="27"/>
  <c r="AL50" i="27"/>
  <c r="AL49" i="27"/>
  <c r="AL48" i="27"/>
  <c r="AL47" i="27"/>
  <c r="AL46" i="27"/>
  <c r="AL45" i="27"/>
  <c r="AL43" i="27"/>
  <c r="AL42" i="27"/>
  <c r="AL41" i="27"/>
  <c r="AL40" i="27"/>
  <c r="AL39" i="27"/>
  <c r="AL38" i="27"/>
  <c r="AL36" i="27"/>
  <c r="AL35" i="27"/>
  <c r="AL34" i="27"/>
  <c r="AL33" i="27"/>
  <c r="AL32" i="27"/>
  <c r="AL31" i="27"/>
  <c r="AL29" i="27"/>
  <c r="AL28" i="27"/>
  <c r="AL27" i="27"/>
  <c r="AL26" i="27"/>
  <c r="AL25" i="27"/>
  <c r="AL24" i="27"/>
  <c r="AL22" i="27"/>
  <c r="AL21" i="27"/>
  <c r="AL20" i="27"/>
  <c r="AL19" i="27"/>
  <c r="AL18" i="27"/>
  <c r="AL17" i="27"/>
  <c r="AL15" i="27"/>
  <c r="AL14" i="27"/>
  <c r="AL13" i="27"/>
  <c r="AL12" i="27"/>
  <c r="AL11" i="27"/>
  <c r="AL10" i="27"/>
  <c r="AL155" i="11"/>
  <c r="AL154" i="11"/>
  <c r="AL153" i="11"/>
  <c r="AL152" i="11"/>
  <c r="AL151" i="11"/>
  <c r="AL150" i="11"/>
  <c r="AL148" i="11"/>
  <c r="AL147" i="11"/>
  <c r="AL146" i="11"/>
  <c r="AL145" i="11"/>
  <c r="AL144" i="11"/>
  <c r="AL143" i="11"/>
  <c r="AL141" i="11"/>
  <c r="AL140" i="11"/>
  <c r="AL139" i="11"/>
  <c r="AL138" i="11"/>
  <c r="AL137" i="11"/>
  <c r="AL136" i="11"/>
  <c r="AL134" i="11"/>
  <c r="AL133" i="11"/>
  <c r="AL132" i="11"/>
  <c r="AL131" i="11"/>
  <c r="AL130" i="11"/>
  <c r="AL129" i="11"/>
  <c r="AL127" i="11"/>
  <c r="AL126" i="11"/>
  <c r="AL125" i="11"/>
  <c r="AL124" i="11"/>
  <c r="AL123" i="11"/>
  <c r="AL122" i="11"/>
  <c r="AL120" i="11"/>
  <c r="AL119" i="11"/>
  <c r="AL118" i="11"/>
  <c r="AL117" i="11"/>
  <c r="AL116" i="11"/>
  <c r="AL115" i="11"/>
  <c r="AL113" i="11"/>
  <c r="AL112" i="11"/>
  <c r="AL111" i="11"/>
  <c r="AL110" i="11"/>
  <c r="AL109" i="11"/>
  <c r="AL108" i="11"/>
  <c r="AL106" i="11"/>
  <c r="AL105" i="11"/>
  <c r="AL104" i="11"/>
  <c r="AL103" i="11"/>
  <c r="AL102" i="11"/>
  <c r="AL101" i="11"/>
  <c r="AL99" i="11"/>
  <c r="AL98" i="11"/>
  <c r="AL97" i="11"/>
  <c r="AL96" i="11"/>
  <c r="AL95" i="11"/>
  <c r="AL94" i="11"/>
  <c r="AL85" i="11"/>
  <c r="AL84" i="11"/>
  <c r="AL83" i="11"/>
  <c r="AL82" i="11"/>
  <c r="AL81" i="11"/>
  <c r="AL80" i="11"/>
  <c r="AL78" i="11"/>
  <c r="AL77" i="11"/>
  <c r="AL76" i="11"/>
  <c r="AL75" i="11"/>
  <c r="AL74" i="11"/>
  <c r="AL73" i="11"/>
  <c r="AL71" i="11"/>
  <c r="AL70" i="11"/>
  <c r="AL69" i="11"/>
  <c r="AL68" i="11"/>
  <c r="AL67" i="11"/>
  <c r="AL66" i="11"/>
  <c r="AL64" i="11"/>
  <c r="AL63" i="11"/>
  <c r="AL62" i="11"/>
  <c r="AL61" i="11"/>
  <c r="AL60" i="11"/>
  <c r="AL59" i="11"/>
  <c r="AL57" i="11"/>
  <c r="AL56" i="11"/>
  <c r="AL55" i="11"/>
  <c r="AL54" i="11"/>
  <c r="AL53" i="11"/>
  <c r="AL52" i="11"/>
  <c r="AL50" i="11"/>
  <c r="AL49" i="11"/>
  <c r="AL48" i="11"/>
  <c r="AL47" i="11"/>
  <c r="AL46" i="11"/>
  <c r="AL45" i="11"/>
  <c r="AL43" i="11"/>
  <c r="AL42" i="11"/>
  <c r="AL41" i="11"/>
  <c r="AL40" i="11"/>
  <c r="AL39" i="11"/>
  <c r="AL38" i="11"/>
  <c r="AL36" i="11"/>
  <c r="AL35" i="11"/>
  <c r="AL34" i="11"/>
  <c r="AL33" i="11"/>
  <c r="AL32" i="11"/>
  <c r="AL31" i="11"/>
  <c r="AL29" i="11"/>
  <c r="AL28" i="11"/>
  <c r="AL27" i="11"/>
  <c r="AL26" i="11"/>
  <c r="AL25" i="11"/>
  <c r="AL24" i="11"/>
  <c r="AL22" i="11"/>
  <c r="AL21" i="11"/>
  <c r="AL20" i="11"/>
  <c r="AL19" i="11"/>
  <c r="AL18" i="11"/>
  <c r="AL17" i="11"/>
  <c r="AL15" i="11"/>
  <c r="AL14" i="11"/>
  <c r="AL13" i="11"/>
  <c r="AL12" i="11"/>
  <c r="AL11" i="11"/>
  <c r="AL10" i="11"/>
  <c r="Z155" i="27"/>
  <c r="Z154" i="27"/>
  <c r="Z153" i="27"/>
  <c r="Z152" i="27"/>
  <c r="Z151" i="27"/>
  <c r="Z150" i="27"/>
  <c r="Z155" i="11"/>
  <c r="Z154" i="11"/>
  <c r="Z153" i="11"/>
  <c r="Z152" i="11"/>
  <c r="Z151" i="11"/>
  <c r="Z150" i="11"/>
  <c r="Z147" i="33"/>
  <c r="Z146" i="33"/>
  <c r="Z145" i="33"/>
  <c r="Z144" i="33"/>
  <c r="Z143" i="33"/>
  <c r="Z140" i="33"/>
  <c r="Z139" i="33"/>
  <c r="Z138" i="33"/>
  <c r="Z137" i="33"/>
  <c r="Z141" i="33" s="1"/>
  <c r="Z136" i="33"/>
  <c r="Z133" i="33"/>
  <c r="Z132" i="33"/>
  <c r="Z131" i="33"/>
  <c r="Z130" i="33"/>
  <c r="Z129" i="33"/>
  <c r="Z126" i="33"/>
  <c r="Z127" i="33" s="1"/>
  <c r="Z125" i="33"/>
  <c r="Z124" i="33"/>
  <c r="Z123" i="33"/>
  <c r="Z122" i="33"/>
  <c r="Z112" i="33"/>
  <c r="Z111" i="33"/>
  <c r="Z110" i="33"/>
  <c r="Z109" i="33"/>
  <c r="Z108" i="33"/>
  <c r="Z105" i="33"/>
  <c r="Z104" i="33"/>
  <c r="Z103" i="33"/>
  <c r="Z102" i="33"/>
  <c r="Z101" i="33"/>
  <c r="Z106" i="33" s="1"/>
  <c r="Z98" i="33"/>
  <c r="Z99" i="33" s="1"/>
  <c r="Z97" i="33"/>
  <c r="Z118" i="33" s="1"/>
  <c r="Z96" i="33"/>
  <c r="Z82" i="33" s="1"/>
  <c r="Z95" i="33"/>
  <c r="Z116" i="33" s="1"/>
  <c r="Z94" i="33"/>
  <c r="Z115" i="33" s="1"/>
  <c r="Z83" i="33"/>
  <c r="Z70" i="33"/>
  <c r="Z69" i="33"/>
  <c r="Z68" i="33"/>
  <c r="Z67" i="33"/>
  <c r="Z66" i="33"/>
  <c r="Z63" i="33"/>
  <c r="Z62" i="33"/>
  <c r="Z61" i="33"/>
  <c r="Z60" i="33"/>
  <c r="Z59" i="33"/>
  <c r="Z64" i="33" s="1"/>
  <c r="Z56" i="33"/>
  <c r="Z55" i="33"/>
  <c r="Z54" i="33"/>
  <c r="Z53" i="33"/>
  <c r="Z52" i="33"/>
  <c r="Z49" i="33"/>
  <c r="Z48" i="33"/>
  <c r="Z47" i="33"/>
  <c r="Z46" i="33"/>
  <c r="Z45" i="33"/>
  <c r="Z42" i="33"/>
  <c r="Z41" i="33"/>
  <c r="Z40" i="33"/>
  <c r="Z39" i="33"/>
  <c r="Z38" i="33"/>
  <c r="Z43" i="33" s="1"/>
  <c r="Z35" i="33"/>
  <c r="Z34" i="33"/>
  <c r="Z33" i="33"/>
  <c r="Z32" i="33"/>
  <c r="Z31" i="33"/>
  <c r="Z28" i="33"/>
  <c r="Z27" i="33"/>
  <c r="Z26" i="33"/>
  <c r="Z25" i="33"/>
  <c r="Z24" i="33"/>
  <c r="Z21" i="33"/>
  <c r="Z20" i="33"/>
  <c r="Z19" i="33"/>
  <c r="Z18" i="33"/>
  <c r="Z17" i="33"/>
  <c r="Z14" i="33"/>
  <c r="Z13" i="33"/>
  <c r="Z12" i="33"/>
  <c r="Z11" i="33"/>
  <c r="Z10" i="33"/>
  <c r="Z78" i="33" l="1"/>
  <c r="Z22" i="33"/>
  <c r="Z29" i="33"/>
  <c r="Z117" i="33"/>
  <c r="Z36" i="33"/>
  <c r="Z15" i="33"/>
  <c r="Z71" i="33"/>
  <c r="Z50" i="33"/>
  <c r="Z113" i="33"/>
  <c r="Z57" i="33"/>
  <c r="Z120" i="33"/>
  <c r="Z84" i="33"/>
  <c r="Z119" i="33"/>
  <c r="Z80" i="33"/>
  <c r="Z81" i="33"/>
  <c r="Y78" i="27"/>
  <c r="Y78" i="11"/>
  <c r="Q3149" i="25"/>
  <c r="Q3148" i="25"/>
  <c r="Q3147" i="25"/>
  <c r="Q3146" i="25"/>
  <c r="Q3145" i="25"/>
  <c r="Q3144" i="25"/>
  <c r="Q3143" i="25"/>
  <c r="Q3142" i="25"/>
  <c r="Q3141" i="25"/>
  <c r="Q3140" i="25"/>
  <c r="Q3139" i="25"/>
  <c r="Q3138" i="25"/>
  <c r="Q3137" i="25"/>
  <c r="Q3136" i="25"/>
  <c r="Q3135" i="25"/>
  <c r="Q3134" i="25"/>
  <c r="Q3133" i="25"/>
  <c r="Q3132" i="25"/>
  <c r="Q3131" i="25"/>
  <c r="Q3130" i="25"/>
  <c r="Q3129" i="25"/>
  <c r="Q3128" i="25"/>
  <c r="Q3127" i="25"/>
  <c r="Q3126" i="25"/>
  <c r="Q3125" i="25"/>
  <c r="Q3124" i="25"/>
  <c r="Q3123" i="25"/>
  <c r="Q3122" i="25"/>
  <c r="Q3121" i="25"/>
  <c r="Q3120" i="25"/>
  <c r="Q3119" i="25"/>
  <c r="Q3118" i="25"/>
  <c r="Q3117" i="25"/>
  <c r="Q3116" i="25"/>
  <c r="Q3115" i="25"/>
  <c r="Q3114" i="25"/>
  <c r="Q3113" i="25"/>
  <c r="Q3112" i="25"/>
  <c r="Q3111" i="25"/>
  <c r="Q3110" i="25"/>
  <c r="Q3109" i="25"/>
  <c r="Q3108" i="25"/>
  <c r="Q3107" i="25"/>
  <c r="Q3106" i="25"/>
  <c r="Q3105" i="25"/>
  <c r="Q3104" i="25"/>
  <c r="Q3102" i="25"/>
  <c r="Q3101" i="25"/>
  <c r="Q3100" i="25"/>
  <c r="Q3099" i="25"/>
  <c r="Q3098" i="25"/>
  <c r="Q3097" i="25"/>
  <c r="Q3096" i="25"/>
  <c r="Q3095" i="25"/>
  <c r="Q3103" i="25"/>
  <c r="Z85" i="33" l="1"/>
  <c r="Q3094" i="25"/>
  <c r="Q3093" i="25"/>
  <c r="Q3092" i="25"/>
  <c r="Q3091" i="25"/>
  <c r="Q3090" i="25"/>
  <c r="Q3089" i="25"/>
  <c r="Q3088" i="25"/>
  <c r="Q3087" i="25"/>
  <c r="Q3086" i="25"/>
  <c r="Q3085" i="25"/>
  <c r="Q3084" i="25"/>
  <c r="Q3083" i="25"/>
  <c r="Q3082" i="25"/>
  <c r="Q3081" i="25"/>
  <c r="Q3080" i="25"/>
  <c r="Q3079" i="25"/>
  <c r="Q3078" i="25"/>
  <c r="Q3077" i="25"/>
  <c r="Q3076" i="25"/>
  <c r="Q3075" i="25"/>
  <c r="Q3074" i="25"/>
  <c r="Q3073" i="25"/>
  <c r="Q3072" i="25"/>
  <c r="Q3071" i="25"/>
  <c r="Q3070" i="25"/>
  <c r="Q3069" i="25"/>
  <c r="Q3068" i="25"/>
  <c r="Q3067" i="25"/>
  <c r="Q3066" i="25"/>
  <c r="Q3065" i="25"/>
  <c r="Q3064" i="25"/>
  <c r="Q3063" i="25"/>
  <c r="Q3062" i="25"/>
  <c r="Q3061" i="25"/>
  <c r="Q3060" i="25"/>
  <c r="Q3059" i="25"/>
  <c r="Q3058" i="25"/>
  <c r="Q3057" i="25"/>
  <c r="Q3056" i="25"/>
  <c r="Q3055" i="25"/>
  <c r="Q3054" i="25"/>
  <c r="Q3053" i="25"/>
  <c r="Q3052" i="25"/>
  <c r="Q3051" i="25"/>
  <c r="Q3050" i="25"/>
  <c r="Q3049" i="25"/>
  <c r="Q3048" i="25"/>
  <c r="Q3047" i="25"/>
  <c r="Q3046" i="25"/>
  <c r="Q3045" i="25"/>
  <c r="Q3044" i="25"/>
  <c r="Q3043" i="25"/>
  <c r="Q3042" i="25"/>
  <c r="Q3041" i="25"/>
  <c r="Q3040" i="25"/>
  <c r="Q3039" i="25"/>
  <c r="Q3038" i="25"/>
  <c r="Q3037" i="25"/>
  <c r="Q3036" i="25"/>
  <c r="Q3035" i="25"/>
  <c r="Q3034" i="25"/>
  <c r="Q3033" i="25"/>
  <c r="Q3032" i="25"/>
  <c r="Q3031" i="25"/>
  <c r="Q3030" i="25"/>
  <c r="Q3029" i="25"/>
  <c r="Q3028" i="25"/>
  <c r="Q3027" i="25"/>
  <c r="Q3026" i="25"/>
  <c r="Q3025" i="25"/>
  <c r="Q3024" i="25"/>
  <c r="Q3022" i="25"/>
  <c r="Y113" i="27" l="1"/>
  <c r="Y113" i="11"/>
  <c r="Y106" i="27"/>
  <c r="Y106" i="11"/>
  <c r="Y99" i="27"/>
  <c r="AA147" i="33"/>
  <c r="AA146" i="33"/>
  <c r="AA145" i="33"/>
  <c r="AA144" i="33"/>
  <c r="AA143" i="33"/>
  <c r="AA140" i="33"/>
  <c r="AA139" i="33"/>
  <c r="AA138" i="33"/>
  <c r="AA137" i="33"/>
  <c r="AA136" i="33"/>
  <c r="AA133" i="33"/>
  <c r="AA132" i="33"/>
  <c r="AA131" i="33"/>
  <c r="AA130" i="33"/>
  <c r="AA129" i="33"/>
  <c r="AA126" i="33"/>
  <c r="AA125" i="33"/>
  <c r="AA124" i="33"/>
  <c r="AA123" i="33"/>
  <c r="AA122" i="33"/>
  <c r="AA112" i="33"/>
  <c r="AA111" i="33"/>
  <c r="AA110" i="33"/>
  <c r="AA109" i="33"/>
  <c r="AA108" i="33"/>
  <c r="AA105" i="33"/>
  <c r="AA104" i="33"/>
  <c r="AA103" i="33"/>
  <c r="AA102" i="33"/>
  <c r="AA101" i="33"/>
  <c r="AA98" i="33"/>
  <c r="AA97" i="33"/>
  <c r="AA96" i="33"/>
  <c r="AA95" i="33"/>
  <c r="AA94" i="33"/>
  <c r="AA115" i="33" s="1"/>
  <c r="AA70" i="33"/>
  <c r="AA69" i="33"/>
  <c r="AA68" i="33"/>
  <c r="AA67" i="33"/>
  <c r="AA66" i="33"/>
  <c r="AA63" i="33"/>
  <c r="AA62" i="33"/>
  <c r="AA61" i="33"/>
  <c r="AA60" i="33"/>
  <c r="AA59" i="33"/>
  <c r="AA56" i="33"/>
  <c r="AA55" i="33"/>
  <c r="AA54" i="33"/>
  <c r="AA53" i="33"/>
  <c r="AA52" i="33"/>
  <c r="AA49" i="33"/>
  <c r="AA48" i="33"/>
  <c r="AA47" i="33"/>
  <c r="AA46" i="33"/>
  <c r="AA45" i="33"/>
  <c r="AA42" i="33"/>
  <c r="AA41" i="33"/>
  <c r="AA40" i="33"/>
  <c r="AA39" i="33"/>
  <c r="AA38" i="33"/>
  <c r="AA35" i="33"/>
  <c r="AA34" i="33"/>
  <c r="AA33" i="33"/>
  <c r="AA32" i="33"/>
  <c r="AA31" i="33"/>
  <c r="AA28" i="33"/>
  <c r="AA27" i="33"/>
  <c r="AA26" i="33"/>
  <c r="AA25" i="33"/>
  <c r="AA24" i="33"/>
  <c r="AA21" i="33"/>
  <c r="AA20" i="33"/>
  <c r="AA19" i="33"/>
  <c r="AA18" i="33"/>
  <c r="AA17" i="33"/>
  <c r="AA22" i="33" s="1"/>
  <c r="AA14" i="33"/>
  <c r="AA13" i="33"/>
  <c r="AA12" i="33"/>
  <c r="AA11" i="33"/>
  <c r="AA10" i="33"/>
  <c r="AA8" i="33"/>
  <c r="AA117" i="33" l="1"/>
  <c r="AA113" i="33"/>
  <c r="AA116" i="33"/>
  <c r="AA57" i="33"/>
  <c r="AA50" i="33"/>
  <c r="AA119" i="33"/>
  <c r="AA29" i="33"/>
  <c r="AA141" i="33"/>
  <c r="AA118" i="33"/>
  <c r="AA64" i="33"/>
  <c r="AA127" i="33"/>
  <c r="AA71" i="33"/>
  <c r="AA43" i="33"/>
  <c r="AA99" i="33"/>
  <c r="AA83" i="33"/>
  <c r="AA106" i="33"/>
  <c r="AA36" i="33"/>
  <c r="AA84" i="33"/>
  <c r="AA15" i="33"/>
  <c r="AA80" i="33"/>
  <c r="AA81" i="33"/>
  <c r="AA82" i="33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AA120" i="33" l="1"/>
  <c r="AA85" i="33"/>
  <c r="X78" i="27"/>
  <c r="X78" i="11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X106" i="27"/>
  <c r="X84" i="27"/>
  <c r="W84" i="27"/>
  <c r="X83" i="27"/>
  <c r="W83" i="27"/>
  <c r="X82" i="27"/>
  <c r="W82" i="27"/>
  <c r="X81" i="27"/>
  <c r="W81" i="27"/>
  <c r="X80" i="27"/>
  <c r="W80" i="27"/>
  <c r="X99" i="27"/>
  <c r="X113" i="11"/>
  <c r="X106" i="11"/>
  <c r="X84" i="11"/>
  <c r="W84" i="11"/>
  <c r="X83" i="11"/>
  <c r="W83" i="11"/>
  <c r="X82" i="11"/>
  <c r="W82" i="11"/>
  <c r="X81" i="11"/>
  <c r="W81" i="11"/>
  <c r="X80" i="11"/>
  <c r="W80" i="11"/>
  <c r="X99" i="1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95" i="33"/>
  <c r="Y94" i="33"/>
  <c r="Y70" i="33"/>
  <c r="Y69" i="33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33" i="33"/>
  <c r="X132" i="33"/>
  <c r="X131" i="33"/>
  <c r="X130" i="33"/>
  <c r="X129" i="33"/>
  <c r="X126" i="33"/>
  <c r="X125" i="33"/>
  <c r="X124" i="33"/>
  <c r="X123" i="33"/>
  <c r="X122" i="33"/>
  <c r="X112" i="33"/>
  <c r="X111" i="33"/>
  <c r="X110" i="33"/>
  <c r="X109" i="33"/>
  <c r="X108" i="33"/>
  <c r="X105" i="33"/>
  <c r="X104" i="33"/>
  <c r="X103" i="33"/>
  <c r="X102" i="33"/>
  <c r="X101" i="33"/>
  <c r="X98" i="33"/>
  <c r="X97" i="33"/>
  <c r="X96" i="33"/>
  <c r="X95" i="33"/>
  <c r="X94" i="33"/>
  <c r="X77" i="33"/>
  <c r="X76" i="33"/>
  <c r="X75" i="33"/>
  <c r="X74" i="33"/>
  <c r="X73" i="33"/>
  <c r="X70" i="33"/>
  <c r="X69" i="33"/>
  <c r="X68" i="33"/>
  <c r="X67" i="33"/>
  <c r="X66" i="33"/>
  <c r="X63" i="33"/>
  <c r="X62" i="33"/>
  <c r="X61" i="33"/>
  <c r="X60" i="33"/>
  <c r="X59" i="33"/>
  <c r="X56" i="33"/>
  <c r="X55" i="33"/>
  <c r="X54" i="33"/>
  <c r="X53" i="33"/>
  <c r="X52" i="33"/>
  <c r="X49" i="33"/>
  <c r="X48" i="33"/>
  <c r="X47" i="33"/>
  <c r="X46" i="33"/>
  <c r="X45" i="33"/>
  <c r="X42" i="33"/>
  <c r="X41" i="33"/>
  <c r="X40" i="33"/>
  <c r="X39" i="33"/>
  <c r="X38" i="33"/>
  <c r="X35" i="33"/>
  <c r="X34" i="33"/>
  <c r="X33" i="33"/>
  <c r="X32" i="33"/>
  <c r="X31" i="33"/>
  <c r="X28" i="33"/>
  <c r="X27" i="33"/>
  <c r="X26" i="33"/>
  <c r="X25" i="33"/>
  <c r="X24" i="33"/>
  <c r="X21" i="33"/>
  <c r="X20" i="33"/>
  <c r="X19" i="33"/>
  <c r="X18" i="33"/>
  <c r="X17" i="33"/>
  <c r="X14" i="33"/>
  <c r="X13" i="33"/>
  <c r="X12" i="33"/>
  <c r="X11" i="33"/>
  <c r="X10" i="33"/>
  <c r="Y155" i="11"/>
  <c r="Y154" i="11"/>
  <c r="Y153" i="11"/>
  <c r="Y152" i="11"/>
  <c r="Y151" i="11"/>
  <c r="Y150" i="11"/>
  <c r="AK147" i="11"/>
  <c r="AK146" i="11"/>
  <c r="AK145" i="11"/>
  <c r="AK144" i="11"/>
  <c r="AK143" i="11"/>
  <c r="AK140" i="11"/>
  <c r="AK139" i="11"/>
  <c r="AK138" i="11"/>
  <c r="AK137" i="11"/>
  <c r="AK136" i="11"/>
  <c r="AK133" i="11"/>
  <c r="AK132" i="11"/>
  <c r="AK131" i="11"/>
  <c r="AK130" i="11"/>
  <c r="AK129" i="11"/>
  <c r="AK126" i="11"/>
  <c r="AK125" i="11"/>
  <c r="AK124" i="11"/>
  <c r="AK123" i="11"/>
  <c r="AK122" i="11"/>
  <c r="AK112" i="11"/>
  <c r="AK111" i="11"/>
  <c r="AK110" i="11"/>
  <c r="AK109" i="11"/>
  <c r="AK108" i="11"/>
  <c r="AK105" i="11"/>
  <c r="AK104" i="11"/>
  <c r="AK103" i="11"/>
  <c r="AK102" i="11"/>
  <c r="AK101" i="11"/>
  <c r="AK98" i="11"/>
  <c r="AK97" i="11"/>
  <c r="AK96" i="11"/>
  <c r="AK95" i="11"/>
  <c r="AK94" i="11"/>
  <c r="AK77" i="11"/>
  <c r="AK76" i="11"/>
  <c r="AK75" i="11"/>
  <c r="AK74" i="11"/>
  <c r="AK73" i="11"/>
  <c r="AK70" i="11"/>
  <c r="AK69" i="11"/>
  <c r="AK68" i="11"/>
  <c r="AK67" i="11"/>
  <c r="AK66" i="11"/>
  <c r="AK63" i="11"/>
  <c r="AK62" i="11"/>
  <c r="AK61" i="11"/>
  <c r="AK60" i="11"/>
  <c r="AK59" i="11"/>
  <c r="AK56" i="11"/>
  <c r="AK55" i="11"/>
  <c r="AK54" i="11"/>
  <c r="AK53" i="11"/>
  <c r="AK52" i="11"/>
  <c r="AK49" i="11"/>
  <c r="AK48" i="11"/>
  <c r="AK47" i="11"/>
  <c r="AK46" i="11"/>
  <c r="AK45" i="11"/>
  <c r="AK42" i="11"/>
  <c r="AK41" i="11"/>
  <c r="AK40" i="11"/>
  <c r="AK39" i="11"/>
  <c r="AK38" i="11"/>
  <c r="AK35" i="11"/>
  <c r="AK34" i="11"/>
  <c r="AK33" i="11"/>
  <c r="AK32" i="11"/>
  <c r="AK31" i="11"/>
  <c r="AK28" i="11"/>
  <c r="AK27" i="11"/>
  <c r="AK26" i="11"/>
  <c r="AK25" i="11"/>
  <c r="AK24" i="11"/>
  <c r="AK21" i="11"/>
  <c r="AK20" i="11"/>
  <c r="AK19" i="11"/>
  <c r="AK18" i="11"/>
  <c r="AK17" i="11"/>
  <c r="AK14" i="11"/>
  <c r="AK13" i="11"/>
  <c r="AK12" i="11"/>
  <c r="AK11" i="11"/>
  <c r="AK10" i="11"/>
  <c r="AX147" i="11"/>
  <c r="AX146" i="11"/>
  <c r="AX145" i="11"/>
  <c r="AX144" i="11"/>
  <c r="AX143" i="11"/>
  <c r="AX140" i="11"/>
  <c r="AX139" i="11"/>
  <c r="AX138" i="11"/>
  <c r="AX137" i="11"/>
  <c r="AX136" i="11"/>
  <c r="AX133" i="11"/>
  <c r="AX132" i="11"/>
  <c r="AX131" i="11"/>
  <c r="AX130" i="11"/>
  <c r="AX129" i="11"/>
  <c r="AX126" i="11"/>
  <c r="AX125" i="11"/>
  <c r="AX124" i="11"/>
  <c r="AX123" i="11"/>
  <c r="AX122" i="11"/>
  <c r="AX112" i="11"/>
  <c r="AX111" i="11"/>
  <c r="AX110" i="11"/>
  <c r="AX109" i="11"/>
  <c r="AX108" i="11"/>
  <c r="AX105" i="11"/>
  <c r="AX104" i="11"/>
  <c r="AX103" i="11"/>
  <c r="AX102" i="11"/>
  <c r="AX101" i="11"/>
  <c r="AX98" i="11"/>
  <c r="AX97" i="11"/>
  <c r="AX96" i="11"/>
  <c r="AX95" i="11"/>
  <c r="AX94" i="11"/>
  <c r="AX77" i="11"/>
  <c r="AX76" i="11"/>
  <c r="AX75" i="11"/>
  <c r="AX74" i="11"/>
  <c r="AX73" i="11"/>
  <c r="AX70" i="11"/>
  <c r="AX69" i="11"/>
  <c r="AX68" i="11"/>
  <c r="AX67" i="11"/>
  <c r="AX66" i="11"/>
  <c r="AX63" i="11"/>
  <c r="AX62" i="11"/>
  <c r="AX61" i="11"/>
  <c r="AX60" i="11"/>
  <c r="AX59" i="11"/>
  <c r="AX56" i="11"/>
  <c r="AX55" i="11"/>
  <c r="AX54" i="11"/>
  <c r="AX53" i="11"/>
  <c r="AX52" i="11"/>
  <c r="AX49" i="11"/>
  <c r="AX48" i="11"/>
  <c r="AX47" i="11"/>
  <c r="AX46" i="11"/>
  <c r="AX45" i="11"/>
  <c r="AX42" i="11"/>
  <c r="AX41" i="11"/>
  <c r="AX40" i="11"/>
  <c r="AX39" i="11"/>
  <c r="AX38" i="11"/>
  <c r="AX35" i="11"/>
  <c r="AX34" i="11"/>
  <c r="AX33" i="11"/>
  <c r="AX32" i="11"/>
  <c r="AX31" i="11"/>
  <c r="AX28" i="11"/>
  <c r="AX27" i="11"/>
  <c r="AX26" i="11"/>
  <c r="AX25" i="11"/>
  <c r="AX24" i="11"/>
  <c r="AX21" i="11"/>
  <c r="AX20" i="11"/>
  <c r="AX19" i="11"/>
  <c r="AX18" i="11"/>
  <c r="AX17" i="11"/>
  <c r="AX14" i="11"/>
  <c r="AX13" i="11"/>
  <c r="AX12" i="11"/>
  <c r="AX11" i="11"/>
  <c r="AX10" i="11"/>
  <c r="AX147" i="27"/>
  <c r="AX146" i="27"/>
  <c r="AX145" i="27"/>
  <c r="AX144" i="27"/>
  <c r="AX143" i="27"/>
  <c r="AX140" i="27"/>
  <c r="AX139" i="27"/>
  <c r="AX138" i="27"/>
  <c r="AX137" i="27"/>
  <c r="AX136" i="27"/>
  <c r="AX133" i="27"/>
  <c r="AX132" i="27"/>
  <c r="AX131" i="27"/>
  <c r="AX130" i="27"/>
  <c r="AX129" i="27"/>
  <c r="AX126" i="27"/>
  <c r="AX127" i="27" s="1"/>
  <c r="AX125" i="27"/>
  <c r="AX124" i="27"/>
  <c r="AX123" i="27"/>
  <c r="AX122" i="27"/>
  <c r="AX112" i="27"/>
  <c r="AX111" i="27"/>
  <c r="AX110" i="27"/>
  <c r="AX109" i="27"/>
  <c r="AX108" i="27"/>
  <c r="AX105" i="27"/>
  <c r="AX104" i="27"/>
  <c r="AX103" i="27"/>
  <c r="AX102" i="27"/>
  <c r="AX101" i="27"/>
  <c r="AX98" i="27"/>
  <c r="AX97" i="27"/>
  <c r="AX96" i="27"/>
  <c r="AX95" i="27"/>
  <c r="AX94" i="27"/>
  <c r="AX77" i="27"/>
  <c r="AX76" i="27"/>
  <c r="AX75" i="27"/>
  <c r="AX74" i="27"/>
  <c r="AX73" i="27"/>
  <c r="AX70" i="27"/>
  <c r="AX69" i="27"/>
  <c r="AX68" i="27"/>
  <c r="AX67" i="27"/>
  <c r="AX66" i="27"/>
  <c r="AX63" i="27"/>
  <c r="AX62" i="27"/>
  <c r="AX61" i="27"/>
  <c r="AX60" i="27"/>
  <c r="AX59" i="27"/>
  <c r="AX56" i="27"/>
  <c r="AX55" i="27"/>
  <c r="AX54" i="27"/>
  <c r="AX53" i="27"/>
  <c r="AX52" i="27"/>
  <c r="AX49" i="27"/>
  <c r="AX48" i="27"/>
  <c r="AX47" i="27"/>
  <c r="AX46" i="27"/>
  <c r="AX45" i="27"/>
  <c r="AX42" i="27"/>
  <c r="AX41" i="27"/>
  <c r="AX40" i="27"/>
  <c r="AX39" i="27"/>
  <c r="AX38" i="27"/>
  <c r="AX35" i="27"/>
  <c r="AX34" i="27"/>
  <c r="AX33" i="27"/>
  <c r="AX32" i="27"/>
  <c r="AX31" i="27"/>
  <c r="AX28" i="27"/>
  <c r="AX27" i="27"/>
  <c r="AX26" i="27"/>
  <c r="AX25" i="27"/>
  <c r="AX24" i="27"/>
  <c r="AX21" i="27"/>
  <c r="AX20" i="27"/>
  <c r="AX19" i="27"/>
  <c r="AX18" i="27"/>
  <c r="AX17" i="27"/>
  <c r="AX14" i="27"/>
  <c r="AX13" i="27"/>
  <c r="AX12" i="27"/>
  <c r="AX11" i="27"/>
  <c r="AX10" i="27"/>
  <c r="AK147" i="27"/>
  <c r="AK146" i="27"/>
  <c r="AK145" i="27"/>
  <c r="AK144" i="27"/>
  <c r="AK143" i="27"/>
  <c r="AK140" i="27"/>
  <c r="AK139" i="27"/>
  <c r="AK138" i="27"/>
  <c r="AK137" i="27"/>
  <c r="AK136" i="27"/>
  <c r="AK133" i="27"/>
  <c r="AK132" i="27"/>
  <c r="AK131" i="27"/>
  <c r="AK130" i="27"/>
  <c r="AK129" i="27"/>
  <c r="AK126" i="27"/>
  <c r="AK125" i="27"/>
  <c r="AK124" i="27"/>
  <c r="AK123" i="27"/>
  <c r="AK122" i="27"/>
  <c r="AK112" i="27"/>
  <c r="AK111" i="27"/>
  <c r="AK110" i="27"/>
  <c r="AK109" i="27"/>
  <c r="AK108" i="27"/>
  <c r="AK105" i="27"/>
  <c r="AK104" i="27"/>
  <c r="AK103" i="27"/>
  <c r="AK102" i="27"/>
  <c r="AK101" i="27"/>
  <c r="AK98" i="27"/>
  <c r="AK97" i="27"/>
  <c r="AK96" i="27"/>
  <c r="AK95" i="27"/>
  <c r="AK94" i="27"/>
  <c r="AK77" i="27"/>
  <c r="AK76" i="27"/>
  <c r="AK75" i="27"/>
  <c r="AK74" i="27"/>
  <c r="AK73" i="27"/>
  <c r="AK70" i="27"/>
  <c r="AK69" i="27"/>
  <c r="AK68" i="27"/>
  <c r="AK67" i="27"/>
  <c r="AK66" i="27"/>
  <c r="AK63" i="27"/>
  <c r="AK62" i="27"/>
  <c r="AK61" i="27"/>
  <c r="AK60" i="27"/>
  <c r="AK59" i="27"/>
  <c r="AK56" i="27"/>
  <c r="AK55" i="27"/>
  <c r="AK54" i="27"/>
  <c r="AK53" i="27"/>
  <c r="AK52" i="27"/>
  <c r="AK49" i="27"/>
  <c r="AK48" i="27"/>
  <c r="AK47" i="27"/>
  <c r="AK46" i="27"/>
  <c r="AK45" i="27"/>
  <c r="AK42" i="27"/>
  <c r="AK41" i="27"/>
  <c r="AK40" i="27"/>
  <c r="AK39" i="27"/>
  <c r="AK38" i="27"/>
  <c r="AK35" i="27"/>
  <c r="AK34" i="27"/>
  <c r="AK33" i="27"/>
  <c r="AK32" i="27"/>
  <c r="AK31" i="27"/>
  <c r="AK28" i="27"/>
  <c r="AK27" i="27"/>
  <c r="AK26" i="27"/>
  <c r="AK25" i="27"/>
  <c r="AK24" i="27"/>
  <c r="AK21" i="27"/>
  <c r="AK20" i="27"/>
  <c r="AK19" i="27"/>
  <c r="AK18" i="27"/>
  <c r="AK17" i="27"/>
  <c r="AK14" i="27"/>
  <c r="AK13" i="27"/>
  <c r="AK12" i="27"/>
  <c r="AK11" i="27"/>
  <c r="AK10" i="27"/>
  <c r="X155" i="11"/>
  <c r="X154" i="11"/>
  <c r="AK154" i="11" s="1"/>
  <c r="X153" i="11"/>
  <c r="AK153" i="11" s="1"/>
  <c r="X152" i="11"/>
  <c r="AK152" i="11" s="1"/>
  <c r="X151" i="11"/>
  <c r="AK151" i="11" s="1"/>
  <c r="X150" i="11"/>
  <c r="Y155" i="27"/>
  <c r="X155" i="27"/>
  <c r="Y154" i="27"/>
  <c r="X154" i="27"/>
  <c r="AX154" i="27" s="1"/>
  <c r="Y153" i="27"/>
  <c r="X153" i="27"/>
  <c r="AX153" i="27" s="1"/>
  <c r="Y152" i="27"/>
  <c r="X152" i="27"/>
  <c r="AK152" i="27" s="1"/>
  <c r="Y151" i="27"/>
  <c r="X151" i="27"/>
  <c r="AX151" i="27" s="1"/>
  <c r="Y150" i="27"/>
  <c r="X150" i="27"/>
  <c r="AX151" i="11" l="1"/>
  <c r="X29" i="33"/>
  <c r="X43" i="33"/>
  <c r="X85" i="27"/>
  <c r="AX134" i="11"/>
  <c r="AX29" i="27"/>
  <c r="AX64" i="27"/>
  <c r="AX15" i="11"/>
  <c r="AX57" i="11"/>
  <c r="AX71" i="11"/>
  <c r="AX22" i="11"/>
  <c r="AX141" i="11"/>
  <c r="AA154" i="33"/>
  <c r="AX22" i="27"/>
  <c r="AX141" i="27"/>
  <c r="AX43" i="27"/>
  <c r="X50" i="33"/>
  <c r="AX64" i="11"/>
  <c r="X36" i="33"/>
  <c r="X141" i="33"/>
  <c r="W85" i="27"/>
  <c r="AX71" i="27"/>
  <c r="X22" i="33"/>
  <c r="X127" i="33"/>
  <c r="AA150" i="33"/>
  <c r="AX15" i="27"/>
  <c r="AX134" i="27"/>
  <c r="AX113" i="11"/>
  <c r="AX50" i="27"/>
  <c r="AX113" i="27"/>
  <c r="AX148" i="11"/>
  <c r="AA151" i="33"/>
  <c r="AX57" i="27"/>
  <c r="AX78" i="11"/>
  <c r="AX148" i="27"/>
  <c r="AX36" i="11"/>
  <c r="AX99" i="11"/>
  <c r="AX127" i="11"/>
  <c r="X64" i="33"/>
  <c r="AA152" i="33"/>
  <c r="Y82" i="33"/>
  <c r="AX50" i="11"/>
  <c r="AX36" i="27"/>
  <c r="AX29" i="11"/>
  <c r="AX43" i="11"/>
  <c r="X15" i="33"/>
  <c r="X57" i="33"/>
  <c r="X71" i="33"/>
  <c r="AA153" i="33"/>
  <c r="W85" i="11"/>
  <c r="Y116" i="33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Y83" i="33"/>
  <c r="Y50" i="33"/>
  <c r="Y151" i="33"/>
  <c r="Y118" i="33"/>
  <c r="Y36" i="33"/>
  <c r="Y152" i="33"/>
  <c r="Y113" i="33"/>
  <c r="X78" i="33"/>
  <c r="AX78" i="27"/>
  <c r="X113" i="33"/>
  <c r="AX106" i="27"/>
  <c r="X116" i="33"/>
  <c r="X115" i="33"/>
  <c r="AK151" i="27"/>
  <c r="AK153" i="27"/>
  <c r="AX152" i="27"/>
  <c r="X80" i="33"/>
  <c r="AK154" i="27"/>
  <c r="AX99" i="27"/>
  <c r="AX106" i="11"/>
  <c r="X106" i="33"/>
  <c r="X85" i="11"/>
  <c r="X81" i="33"/>
  <c r="X82" i="33"/>
  <c r="X83" i="33"/>
  <c r="X117" i="33"/>
  <c r="AX152" i="11"/>
  <c r="X118" i="33"/>
  <c r="AX153" i="11"/>
  <c r="AX154" i="11"/>
  <c r="Y84" i="33"/>
  <c r="Y119" i="33"/>
  <c r="Y150" i="33"/>
  <c r="Y99" i="33"/>
  <c r="X84" i="33"/>
  <c r="X119" i="33"/>
  <c r="X99" i="33"/>
  <c r="AW147" i="11"/>
  <c r="AW146" i="11"/>
  <c r="AW145" i="11"/>
  <c r="AW144" i="11"/>
  <c r="AW143" i="11"/>
  <c r="AW140" i="11"/>
  <c r="AW139" i="11"/>
  <c r="AW138" i="11"/>
  <c r="AW137" i="11"/>
  <c r="AW136" i="11"/>
  <c r="AW133" i="11"/>
  <c r="AW132" i="11"/>
  <c r="AW131" i="11"/>
  <c r="AW130" i="11"/>
  <c r="AW129" i="11"/>
  <c r="AW126" i="11"/>
  <c r="AW125" i="11"/>
  <c r="AW124" i="11"/>
  <c r="AW123" i="11"/>
  <c r="AW122" i="11"/>
  <c r="AW112" i="11"/>
  <c r="AW111" i="11"/>
  <c r="AW110" i="11"/>
  <c r="AW109" i="11"/>
  <c r="AW108" i="11"/>
  <c r="AW105" i="11"/>
  <c r="AW104" i="11"/>
  <c r="AW103" i="11"/>
  <c r="AW102" i="11"/>
  <c r="AW101" i="11"/>
  <c r="AW98" i="11"/>
  <c r="AW97" i="11"/>
  <c r="AW96" i="11"/>
  <c r="AW95" i="11"/>
  <c r="AW94" i="11"/>
  <c r="AW77" i="11"/>
  <c r="AW76" i="11"/>
  <c r="AW75" i="11"/>
  <c r="AW74" i="11"/>
  <c r="AW73" i="11"/>
  <c r="AW70" i="11"/>
  <c r="AW69" i="11"/>
  <c r="AW68" i="11"/>
  <c r="AW67" i="11"/>
  <c r="AW66" i="11"/>
  <c r="AW63" i="11"/>
  <c r="AW62" i="11"/>
  <c r="AW61" i="11"/>
  <c r="AW60" i="11"/>
  <c r="AW59" i="11"/>
  <c r="AW56" i="11"/>
  <c r="AW55" i="11"/>
  <c r="AW54" i="11"/>
  <c r="AW53" i="11"/>
  <c r="AW52" i="11"/>
  <c r="AW49" i="11"/>
  <c r="AW48" i="11"/>
  <c r="AW47" i="11"/>
  <c r="AW46" i="11"/>
  <c r="AW45" i="11"/>
  <c r="AW50" i="11" s="1"/>
  <c r="AW42" i="11"/>
  <c r="AW41" i="11"/>
  <c r="AW40" i="11"/>
  <c r="AW39" i="11"/>
  <c r="AW38" i="11"/>
  <c r="AW35" i="11"/>
  <c r="AW34" i="11"/>
  <c r="AW33" i="11"/>
  <c r="AW32" i="11"/>
  <c r="AW31" i="11"/>
  <c r="AW28" i="11"/>
  <c r="AW27" i="11"/>
  <c r="AW26" i="11"/>
  <c r="AW25" i="11"/>
  <c r="AW24" i="11"/>
  <c r="AW21" i="11"/>
  <c r="AW20" i="11"/>
  <c r="AW19" i="11"/>
  <c r="AW18" i="11"/>
  <c r="AW17" i="11"/>
  <c r="AW14" i="11"/>
  <c r="AW13" i="11"/>
  <c r="AW12" i="11"/>
  <c r="AW11" i="11"/>
  <c r="AW10" i="11"/>
  <c r="AJ147" i="11"/>
  <c r="AJ146" i="11"/>
  <c r="AJ145" i="11"/>
  <c r="AJ144" i="11"/>
  <c r="AJ143" i="11"/>
  <c r="AJ140" i="11"/>
  <c r="AJ139" i="11"/>
  <c r="AJ138" i="11"/>
  <c r="AJ137" i="11"/>
  <c r="AJ136" i="11"/>
  <c r="AJ133" i="11"/>
  <c r="AJ132" i="11"/>
  <c r="AJ131" i="11"/>
  <c r="AJ130" i="11"/>
  <c r="AJ129" i="11"/>
  <c r="AJ126" i="11"/>
  <c r="AJ125" i="11"/>
  <c r="AJ124" i="11"/>
  <c r="AJ123" i="11"/>
  <c r="AJ122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77" i="11"/>
  <c r="AJ76" i="11"/>
  <c r="AJ75" i="11"/>
  <c r="AJ74" i="11"/>
  <c r="AJ73" i="11"/>
  <c r="AJ70" i="11"/>
  <c r="AJ69" i="11"/>
  <c r="AJ68" i="11"/>
  <c r="AJ67" i="11"/>
  <c r="AJ66" i="11"/>
  <c r="AJ63" i="11"/>
  <c r="AJ62" i="11"/>
  <c r="AJ61" i="11"/>
  <c r="AJ60" i="11"/>
  <c r="AJ59" i="11"/>
  <c r="AJ56" i="11"/>
  <c r="AJ55" i="11"/>
  <c r="AJ54" i="11"/>
  <c r="AJ53" i="11"/>
  <c r="AJ52" i="11"/>
  <c r="AJ49" i="11"/>
  <c r="AJ48" i="11"/>
  <c r="AJ47" i="11"/>
  <c r="AJ46" i="11"/>
  <c r="AJ45" i="11"/>
  <c r="AJ42" i="11"/>
  <c r="AJ41" i="11"/>
  <c r="AJ40" i="11"/>
  <c r="AJ39" i="11"/>
  <c r="AJ38" i="11"/>
  <c r="AJ35" i="11"/>
  <c r="AJ34" i="11"/>
  <c r="AJ33" i="11"/>
  <c r="AJ32" i="11"/>
  <c r="AJ31" i="11"/>
  <c r="AJ28" i="11"/>
  <c r="AJ27" i="11"/>
  <c r="AJ26" i="11"/>
  <c r="AJ25" i="11"/>
  <c r="AJ24" i="11"/>
  <c r="AJ21" i="11"/>
  <c r="AJ20" i="11"/>
  <c r="AJ19" i="11"/>
  <c r="AJ18" i="11"/>
  <c r="AJ17" i="11"/>
  <c r="AJ14" i="11"/>
  <c r="AJ13" i="11"/>
  <c r="AJ12" i="11"/>
  <c r="AJ11" i="11"/>
  <c r="AJ10" i="11"/>
  <c r="AW147" i="27"/>
  <c r="AW146" i="27"/>
  <c r="AW145" i="27"/>
  <c r="AW144" i="27"/>
  <c r="AW143" i="27"/>
  <c r="AW140" i="27"/>
  <c r="AW139" i="27"/>
  <c r="AW138" i="27"/>
  <c r="AW137" i="27"/>
  <c r="AW136" i="27"/>
  <c r="AW133" i="27"/>
  <c r="AW132" i="27"/>
  <c r="AW131" i="27"/>
  <c r="AW130" i="27"/>
  <c r="AW129" i="27"/>
  <c r="AW126" i="27"/>
  <c r="AW125" i="27"/>
  <c r="AW124" i="27"/>
  <c r="AW123" i="27"/>
  <c r="AW122" i="27"/>
  <c r="AW112" i="27"/>
  <c r="AW111" i="27"/>
  <c r="AW110" i="27"/>
  <c r="AW109" i="27"/>
  <c r="AW108" i="27"/>
  <c r="AW105" i="27"/>
  <c r="AW104" i="27"/>
  <c r="AW103" i="27"/>
  <c r="AW102" i="27"/>
  <c r="AW101" i="27"/>
  <c r="AW98" i="27"/>
  <c r="AW97" i="27"/>
  <c r="AW96" i="27"/>
  <c r="AW95" i="27"/>
  <c r="AW94" i="27"/>
  <c r="AW77" i="27"/>
  <c r="AW76" i="27"/>
  <c r="AW75" i="27"/>
  <c r="AW74" i="27"/>
  <c r="AW73" i="27"/>
  <c r="AW70" i="27"/>
  <c r="AW69" i="27"/>
  <c r="AW68" i="27"/>
  <c r="AW67" i="27"/>
  <c r="AW66" i="27"/>
  <c r="AW63" i="27"/>
  <c r="AW62" i="27"/>
  <c r="AW61" i="27"/>
  <c r="AW60" i="27"/>
  <c r="AW59" i="27"/>
  <c r="AW56" i="27"/>
  <c r="AW55" i="27"/>
  <c r="AW54" i="27"/>
  <c r="AW53" i="27"/>
  <c r="AW52" i="27"/>
  <c r="AW49" i="27"/>
  <c r="AW48" i="27"/>
  <c r="AW47" i="27"/>
  <c r="AW46" i="27"/>
  <c r="AW45" i="27"/>
  <c r="AW42" i="27"/>
  <c r="AW41" i="27"/>
  <c r="AW40" i="27"/>
  <c r="AW39" i="27"/>
  <c r="AW38" i="27"/>
  <c r="AW35" i="27"/>
  <c r="AW34" i="27"/>
  <c r="AW33" i="27"/>
  <c r="AW32" i="27"/>
  <c r="AW31" i="27"/>
  <c r="AW28" i="27"/>
  <c r="AW27" i="27"/>
  <c r="AW26" i="27"/>
  <c r="AW25" i="27"/>
  <c r="AW24" i="27"/>
  <c r="AW21" i="27"/>
  <c r="AW20" i="27"/>
  <c r="AW19" i="27"/>
  <c r="AW18" i="27"/>
  <c r="AW17" i="27"/>
  <c r="AW14" i="27"/>
  <c r="AW13" i="27"/>
  <c r="AW12" i="27"/>
  <c r="AW11" i="27"/>
  <c r="AW10" i="27"/>
  <c r="AJ147" i="27"/>
  <c r="AJ146" i="27"/>
  <c r="AJ145" i="27"/>
  <c r="AJ144" i="27"/>
  <c r="AJ143" i="27"/>
  <c r="AJ140" i="27"/>
  <c r="AJ139" i="27"/>
  <c r="AJ138" i="27"/>
  <c r="AJ137" i="27"/>
  <c r="AJ136" i="27"/>
  <c r="AJ133" i="27"/>
  <c r="AJ132" i="27"/>
  <c r="AJ131" i="27"/>
  <c r="AJ130" i="27"/>
  <c r="AJ129" i="27"/>
  <c r="AJ126" i="27"/>
  <c r="AJ125" i="27"/>
  <c r="AJ124" i="27"/>
  <c r="AJ123" i="27"/>
  <c r="AJ122" i="27"/>
  <c r="AJ112" i="27"/>
  <c r="AJ111" i="27"/>
  <c r="AJ110" i="27"/>
  <c r="AJ109" i="27"/>
  <c r="AJ108" i="27"/>
  <c r="AJ105" i="27"/>
  <c r="AJ104" i="27"/>
  <c r="AJ103" i="27"/>
  <c r="AJ102" i="27"/>
  <c r="AJ101" i="27"/>
  <c r="AJ98" i="27"/>
  <c r="AJ97" i="27"/>
  <c r="AJ96" i="27"/>
  <c r="AJ95" i="27"/>
  <c r="AJ94" i="27"/>
  <c r="AJ77" i="27"/>
  <c r="AJ76" i="27"/>
  <c r="AJ75" i="27"/>
  <c r="AJ74" i="27"/>
  <c r="AJ73" i="27"/>
  <c r="AJ70" i="27"/>
  <c r="AJ69" i="27"/>
  <c r="AJ68" i="27"/>
  <c r="AJ67" i="27"/>
  <c r="AJ66" i="27"/>
  <c r="AJ63" i="27"/>
  <c r="AJ62" i="27"/>
  <c r="AJ61" i="27"/>
  <c r="AJ60" i="27"/>
  <c r="AJ59" i="27"/>
  <c r="AJ56" i="27"/>
  <c r="AJ55" i="27"/>
  <c r="AJ54" i="27"/>
  <c r="AJ53" i="27"/>
  <c r="AJ52" i="27"/>
  <c r="AJ49" i="27"/>
  <c r="AJ48" i="27"/>
  <c r="AJ47" i="27"/>
  <c r="AJ46" i="27"/>
  <c r="AJ45" i="27"/>
  <c r="AJ42" i="27"/>
  <c r="AJ41" i="27"/>
  <c r="AJ40" i="27"/>
  <c r="AJ39" i="27"/>
  <c r="AJ38" i="27"/>
  <c r="AJ35" i="27"/>
  <c r="AJ34" i="27"/>
  <c r="AJ33" i="27"/>
  <c r="AJ32" i="27"/>
  <c r="AJ31" i="27"/>
  <c r="AJ28" i="27"/>
  <c r="AJ27" i="27"/>
  <c r="AJ26" i="27"/>
  <c r="AJ25" i="27"/>
  <c r="AJ24" i="27"/>
  <c r="AJ21" i="27"/>
  <c r="AJ20" i="27"/>
  <c r="AJ19" i="27"/>
  <c r="AJ18" i="27"/>
  <c r="AJ17" i="27"/>
  <c r="AJ14" i="27"/>
  <c r="AJ13" i="27"/>
  <c r="AJ12" i="27"/>
  <c r="AJ11" i="27"/>
  <c r="AJ10" i="27"/>
  <c r="AW71" i="11" l="1"/>
  <c r="AW64" i="11"/>
  <c r="AW141" i="11"/>
  <c r="AW127" i="11"/>
  <c r="AW99" i="11"/>
  <c r="AA155" i="33"/>
  <c r="AW36" i="11"/>
  <c r="AW57" i="11"/>
  <c r="Y155" i="33"/>
  <c r="Y85" i="33"/>
  <c r="Y120" i="33"/>
  <c r="X120" i="33"/>
  <c r="X85" i="33"/>
  <c r="AW78" i="11"/>
  <c r="AW29" i="11"/>
  <c r="AW113" i="11"/>
  <c r="AW134" i="11"/>
  <c r="AW22" i="11"/>
  <c r="AW43" i="11"/>
  <c r="AW148" i="11"/>
  <c r="AW106" i="11"/>
  <c r="AW15" i="11"/>
  <c r="AW29" i="27"/>
  <c r="AW113" i="27"/>
  <c r="AW134" i="27"/>
  <c r="AW36" i="27"/>
  <c r="AW15" i="27"/>
  <c r="AW71" i="27"/>
  <c r="AW148" i="27"/>
  <c r="AW22" i="27"/>
  <c r="AW78" i="27"/>
  <c r="AW99" i="27"/>
  <c r="AW141" i="27"/>
  <c r="AW57" i="27"/>
  <c r="AW50" i="27"/>
  <c r="AW64" i="27"/>
  <c r="AW127" i="27"/>
  <c r="AW43" i="27"/>
  <c r="AW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W78" i="33" l="1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I77" i="11"/>
  <c r="AI76" i="11"/>
  <c r="AI75" i="11"/>
  <c r="AI74" i="11"/>
  <c r="AI73" i="11"/>
  <c r="AV77" i="11"/>
  <c r="AV76" i="11"/>
  <c r="AV75" i="11"/>
  <c r="AV74" i="11"/>
  <c r="AV73" i="11"/>
  <c r="AV77" i="27"/>
  <c r="AV76" i="27"/>
  <c r="AV75" i="27"/>
  <c r="AV74" i="27"/>
  <c r="AV73" i="27"/>
  <c r="AI77" i="27"/>
  <c r="AI76" i="27"/>
  <c r="AI75" i="27"/>
  <c r="AI74" i="27"/>
  <c r="AI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X150" i="33" s="1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X151" i="33" l="1"/>
  <c r="X154" i="33"/>
  <c r="X152" i="33"/>
  <c r="X153" i="33"/>
  <c r="T85" i="11"/>
  <c r="AV78" i="11"/>
  <c r="U85" i="11"/>
  <c r="V85" i="11"/>
  <c r="AV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X155" i="33" s="1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V147" i="11"/>
  <c r="AV146" i="11"/>
  <c r="AV145" i="11"/>
  <c r="AV144" i="11"/>
  <c r="AV143" i="11"/>
  <c r="AV140" i="11"/>
  <c r="AV139" i="11"/>
  <c r="AV138" i="11"/>
  <c r="AV137" i="11"/>
  <c r="AV136" i="11"/>
  <c r="AV133" i="11"/>
  <c r="AV132" i="11"/>
  <c r="AV131" i="11"/>
  <c r="AV130" i="11"/>
  <c r="AV129" i="11"/>
  <c r="AV126" i="11"/>
  <c r="AV125" i="11"/>
  <c r="AV124" i="11"/>
  <c r="AV123" i="11"/>
  <c r="AV122" i="11"/>
  <c r="AV112" i="11"/>
  <c r="AV111" i="11"/>
  <c r="AV110" i="11"/>
  <c r="AV109" i="11"/>
  <c r="AV108" i="11"/>
  <c r="AV105" i="11"/>
  <c r="AV104" i="11"/>
  <c r="AV103" i="11"/>
  <c r="AV102" i="11"/>
  <c r="AV101" i="11"/>
  <c r="AV98" i="11"/>
  <c r="AV97" i="11"/>
  <c r="AV96" i="11"/>
  <c r="AV95" i="11"/>
  <c r="AV94" i="11"/>
  <c r="AV70" i="11"/>
  <c r="AV69" i="11"/>
  <c r="AV68" i="11"/>
  <c r="AV67" i="11"/>
  <c r="AV66" i="11"/>
  <c r="AV63" i="11"/>
  <c r="AV62" i="11"/>
  <c r="AV61" i="11"/>
  <c r="AV60" i="11"/>
  <c r="AV59" i="11"/>
  <c r="AV56" i="11"/>
  <c r="AV55" i="11"/>
  <c r="AV54" i="11"/>
  <c r="AV53" i="11"/>
  <c r="AV52" i="11"/>
  <c r="AV49" i="11"/>
  <c r="AV48" i="11"/>
  <c r="AV47" i="11"/>
  <c r="AV46" i="11"/>
  <c r="AV45" i="11"/>
  <c r="AV42" i="11"/>
  <c r="AV41" i="11"/>
  <c r="AV40" i="11"/>
  <c r="AV39" i="11"/>
  <c r="AV38" i="11"/>
  <c r="AV35" i="11"/>
  <c r="AV34" i="11"/>
  <c r="AV33" i="11"/>
  <c r="AV32" i="11"/>
  <c r="AV31" i="11"/>
  <c r="AV36" i="11" s="1"/>
  <c r="AV28" i="11"/>
  <c r="AV27" i="11"/>
  <c r="AV26" i="11"/>
  <c r="AV25" i="11"/>
  <c r="AV24" i="11"/>
  <c r="AV21" i="11"/>
  <c r="AV20" i="11"/>
  <c r="AV19" i="11"/>
  <c r="AV18" i="11"/>
  <c r="AV17" i="11"/>
  <c r="AV14" i="11"/>
  <c r="AV13" i="11"/>
  <c r="AV12" i="11"/>
  <c r="AV11" i="11"/>
  <c r="AV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V147" i="27"/>
  <c r="AV146" i="27"/>
  <c r="AV145" i="27"/>
  <c r="AV144" i="27"/>
  <c r="AV143" i="27"/>
  <c r="AV140" i="27"/>
  <c r="AV139" i="27"/>
  <c r="AV138" i="27"/>
  <c r="AV137" i="27"/>
  <c r="AV136" i="27"/>
  <c r="AV133" i="27"/>
  <c r="AV132" i="27"/>
  <c r="AV131" i="27"/>
  <c r="AV130" i="27"/>
  <c r="AV129" i="27"/>
  <c r="AV126" i="27"/>
  <c r="AV125" i="27"/>
  <c r="AV124" i="27"/>
  <c r="AV123" i="27"/>
  <c r="AV122" i="27"/>
  <c r="AV112" i="27"/>
  <c r="AV111" i="27"/>
  <c r="AV110" i="27"/>
  <c r="AV109" i="27"/>
  <c r="AV108" i="27"/>
  <c r="AV105" i="27"/>
  <c r="AV104" i="27"/>
  <c r="AV103" i="27"/>
  <c r="AV102" i="27"/>
  <c r="AV101" i="27"/>
  <c r="AV98" i="27"/>
  <c r="AV97" i="27"/>
  <c r="AV96" i="27"/>
  <c r="AV95" i="27"/>
  <c r="AV94" i="27"/>
  <c r="AV70" i="27"/>
  <c r="AV69" i="27"/>
  <c r="AV68" i="27"/>
  <c r="AV67" i="27"/>
  <c r="AV66" i="27"/>
  <c r="AV63" i="27"/>
  <c r="AV62" i="27"/>
  <c r="AV61" i="27"/>
  <c r="AV60" i="27"/>
  <c r="AV59" i="27"/>
  <c r="AV56" i="27"/>
  <c r="AV55" i="27"/>
  <c r="AV54" i="27"/>
  <c r="AV53" i="27"/>
  <c r="AV52" i="27"/>
  <c r="AV49" i="27"/>
  <c r="AV48" i="27"/>
  <c r="AV47" i="27"/>
  <c r="AV46" i="27"/>
  <c r="AV45" i="27"/>
  <c r="AV42" i="27"/>
  <c r="AV41" i="27"/>
  <c r="AV40" i="27"/>
  <c r="AV39" i="27"/>
  <c r="AV38" i="27"/>
  <c r="AV35" i="27"/>
  <c r="AV34" i="27"/>
  <c r="AV33" i="27"/>
  <c r="AV32" i="27"/>
  <c r="AV31" i="27"/>
  <c r="AV28" i="27"/>
  <c r="AV27" i="27"/>
  <c r="AV26" i="27"/>
  <c r="AV25" i="27"/>
  <c r="AV24" i="27"/>
  <c r="AV21" i="27"/>
  <c r="AV20" i="27"/>
  <c r="AV19" i="27"/>
  <c r="AV18" i="27"/>
  <c r="AV17" i="27"/>
  <c r="AV14" i="27"/>
  <c r="AV13" i="27"/>
  <c r="AV12" i="27"/>
  <c r="AV11" i="27"/>
  <c r="AV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V155" i="11"/>
  <c r="V154" i="11"/>
  <c r="AV154" i="11" s="1"/>
  <c r="V153" i="11"/>
  <c r="AI153" i="11" s="1"/>
  <c r="V152" i="11"/>
  <c r="AV152" i="11" s="1"/>
  <c r="V151" i="11"/>
  <c r="AI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BB10" i="27"/>
  <c r="AV64" i="11" l="1"/>
  <c r="AV22" i="27"/>
  <c r="AV22" i="11"/>
  <c r="AV43" i="11"/>
  <c r="AV99" i="11"/>
  <c r="AV127" i="11"/>
  <c r="W154" i="33"/>
  <c r="AV29" i="11"/>
  <c r="AV134" i="11"/>
  <c r="AW151" i="11"/>
  <c r="AJ151" i="11"/>
  <c r="AW152" i="11"/>
  <c r="AJ152" i="11"/>
  <c r="AW153" i="11"/>
  <c r="AJ153" i="11"/>
  <c r="AW154" i="11"/>
  <c r="AJ154" i="11"/>
  <c r="AV15" i="11"/>
  <c r="AV50" i="11"/>
  <c r="AV57" i="11"/>
  <c r="AV71" i="11"/>
  <c r="AV141" i="11"/>
  <c r="AV148" i="11"/>
  <c r="V141" i="33"/>
  <c r="V115" i="33"/>
  <c r="AV43" i="27"/>
  <c r="AV71" i="27"/>
  <c r="AV57" i="27"/>
  <c r="AV106" i="27"/>
  <c r="AV113" i="27"/>
  <c r="V64" i="33"/>
  <c r="AV15" i="27"/>
  <c r="V43" i="33"/>
  <c r="AV134" i="27"/>
  <c r="V22" i="33"/>
  <c r="AV64" i="27"/>
  <c r="W153" i="33"/>
  <c r="V29" i="33"/>
  <c r="AV148" i="27"/>
  <c r="V36" i="33"/>
  <c r="W151" i="33"/>
  <c r="W150" i="33"/>
  <c r="AV29" i="27"/>
  <c r="AV36" i="27"/>
  <c r="AV50" i="27"/>
  <c r="V15" i="33"/>
  <c r="V71" i="33"/>
  <c r="W155" i="33" s="1"/>
  <c r="V127" i="33"/>
  <c r="V116" i="33"/>
  <c r="V50" i="33"/>
  <c r="W152" i="33"/>
  <c r="AV99" i="27"/>
  <c r="AV127" i="27"/>
  <c r="AV141" i="27"/>
  <c r="V57" i="33"/>
  <c r="W120" i="33"/>
  <c r="W85" i="33"/>
  <c r="AV113" i="11"/>
  <c r="V113" i="33"/>
  <c r="AV106" i="11"/>
  <c r="V106" i="33"/>
  <c r="AI154" i="11"/>
  <c r="AV153" i="11"/>
  <c r="V83" i="33"/>
  <c r="V117" i="33"/>
  <c r="V118" i="33"/>
  <c r="AI152" i="11"/>
  <c r="AV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U147" i="11"/>
  <c r="AU146" i="11"/>
  <c r="AU145" i="11"/>
  <c r="AU144" i="11"/>
  <c r="AU143" i="11"/>
  <c r="AU140" i="11"/>
  <c r="AU139" i="11"/>
  <c r="AU138" i="11"/>
  <c r="AU137" i="11"/>
  <c r="AU136" i="11"/>
  <c r="AU133" i="11"/>
  <c r="AU132" i="11"/>
  <c r="AU131" i="11"/>
  <c r="AU130" i="11"/>
  <c r="AU129" i="11"/>
  <c r="AU126" i="11"/>
  <c r="AU125" i="11"/>
  <c r="AU124" i="11"/>
  <c r="AU123" i="11"/>
  <c r="AU122" i="1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77" i="11"/>
  <c r="AU76" i="11"/>
  <c r="AU75" i="11"/>
  <c r="AU74" i="11"/>
  <c r="AU73" i="11"/>
  <c r="AU70" i="11"/>
  <c r="AU69" i="11"/>
  <c r="AU68" i="11"/>
  <c r="AU67" i="11"/>
  <c r="AU66" i="11"/>
  <c r="AU71" i="11" s="1"/>
  <c r="AU63" i="11"/>
  <c r="AU62" i="11"/>
  <c r="AU61" i="11"/>
  <c r="AU60" i="11"/>
  <c r="AU59" i="11"/>
  <c r="AU56" i="11"/>
  <c r="AU55" i="11"/>
  <c r="AU54" i="11"/>
  <c r="AU53" i="11"/>
  <c r="AU52" i="11"/>
  <c r="AU49" i="11"/>
  <c r="AU48" i="11"/>
  <c r="AU47" i="11"/>
  <c r="AU46" i="11"/>
  <c r="AU45" i="11"/>
  <c r="AU42" i="11"/>
  <c r="AU41" i="11"/>
  <c r="AU40" i="11"/>
  <c r="AU39" i="11"/>
  <c r="AU38" i="11"/>
  <c r="AU35" i="11"/>
  <c r="AU34" i="11"/>
  <c r="AU33" i="11"/>
  <c r="AU32" i="11"/>
  <c r="AU31" i="1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7" i="11"/>
  <c r="AH76" i="11"/>
  <c r="AH75" i="11"/>
  <c r="AH74" i="11"/>
  <c r="AH73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U154" i="27"/>
  <c r="U153" i="27"/>
  <c r="U152" i="27"/>
  <c r="U151" i="27"/>
  <c r="U150" i="27"/>
  <c r="U155" i="11"/>
  <c r="U154" i="11"/>
  <c r="U153" i="11"/>
  <c r="U152" i="11"/>
  <c r="U151" i="11"/>
  <c r="U15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7" i="27"/>
  <c r="AH76" i="27"/>
  <c r="AH75" i="27"/>
  <c r="AH74" i="27"/>
  <c r="AH73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V153" i="33" l="1"/>
  <c r="V152" i="33"/>
  <c r="V150" i="33"/>
  <c r="AU50" i="27"/>
  <c r="V151" i="33"/>
  <c r="AU141" i="11"/>
  <c r="AU57" i="11"/>
  <c r="AU36" i="11"/>
  <c r="AU15" i="27"/>
  <c r="AU71" i="27"/>
  <c r="U81" i="33"/>
  <c r="U116" i="33"/>
  <c r="AU29" i="27"/>
  <c r="AU148" i="27"/>
  <c r="U82" i="33"/>
  <c r="U117" i="33"/>
  <c r="AU64" i="27"/>
  <c r="AU127" i="27"/>
  <c r="U118" i="33"/>
  <c r="U83" i="33"/>
  <c r="AU43" i="27"/>
  <c r="AU15" i="11"/>
  <c r="AU50" i="11"/>
  <c r="U84" i="33"/>
  <c r="U119" i="33"/>
  <c r="AU22" i="27"/>
  <c r="AU141" i="27"/>
  <c r="AU57" i="27"/>
  <c r="AU29" i="11"/>
  <c r="AU113" i="11"/>
  <c r="AU36" i="27"/>
  <c r="AU99" i="27"/>
  <c r="AU64" i="11"/>
  <c r="AU148" i="11"/>
  <c r="AU22" i="11"/>
  <c r="AU43" i="11"/>
  <c r="AU127" i="11"/>
  <c r="U80" i="33"/>
  <c r="U115" i="33"/>
  <c r="AU134" i="27"/>
  <c r="AU134" i="11"/>
  <c r="AU78" i="27"/>
  <c r="AU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U113" i="27"/>
  <c r="AU106" i="27"/>
  <c r="AU106" i="11"/>
  <c r="AU99" i="11"/>
  <c r="BB144" i="11"/>
  <c r="BB13" i="11"/>
  <c r="BB12" i="11"/>
  <c r="BB146" i="11"/>
  <c r="BB145" i="11"/>
  <c r="BB147" i="11"/>
  <c r="BB143" i="11"/>
  <c r="BB11" i="11"/>
  <c r="BB14" i="11"/>
  <c r="BB10" i="11"/>
  <c r="U120" i="33" l="1"/>
  <c r="U85" i="33"/>
  <c r="BB148" i="11"/>
  <c r="BB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29" i="11"/>
  <c r="AT126" i="1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77" i="11"/>
  <c r="AT76" i="11"/>
  <c r="AT75" i="11"/>
  <c r="AT74" i="11"/>
  <c r="AT73" i="11"/>
  <c r="AT70" i="11"/>
  <c r="AT69" i="11"/>
  <c r="AT68" i="11"/>
  <c r="AT67" i="11"/>
  <c r="AT66" i="11"/>
  <c r="AT63" i="11"/>
  <c r="AT62" i="11"/>
  <c r="AT61" i="11"/>
  <c r="AT60" i="11"/>
  <c r="AT59" i="1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14" i="11"/>
  <c r="AT13" i="11"/>
  <c r="AT12" i="11"/>
  <c r="AT11" i="11"/>
  <c r="AT10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7" i="27"/>
  <c r="AT76" i="27"/>
  <c r="AT75" i="27"/>
  <c r="AT74" i="27"/>
  <c r="AT73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14" i="27"/>
  <c r="AT13" i="27"/>
  <c r="AT12" i="27"/>
  <c r="AT11" i="27"/>
  <c r="AT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AT141" i="11" l="1"/>
  <c r="AT64" i="27"/>
  <c r="AT22" i="27"/>
  <c r="AT134" i="27"/>
  <c r="AT113" i="27"/>
  <c r="AT29" i="11"/>
  <c r="AT50" i="11"/>
  <c r="AT78" i="27"/>
  <c r="AT36" i="27"/>
  <c r="AT113" i="11"/>
  <c r="AT148" i="27"/>
  <c r="AT22" i="11"/>
  <c r="AT57" i="11"/>
  <c r="AT50" i="27"/>
  <c r="AT148" i="11"/>
  <c r="AT134" i="11"/>
  <c r="AT15" i="11"/>
  <c r="AT36" i="11"/>
  <c r="AT43" i="11"/>
  <c r="AT64" i="11"/>
  <c r="AT71" i="11"/>
  <c r="AT106" i="11"/>
  <c r="AT127" i="11"/>
  <c r="AT78" i="11"/>
  <c r="AT15" i="27"/>
  <c r="AT71" i="27"/>
  <c r="AT99" i="27"/>
  <c r="AT106" i="27"/>
  <c r="AT29" i="27"/>
  <c r="AT57" i="27"/>
  <c r="AT127" i="27"/>
  <c r="AT43" i="27"/>
  <c r="AT141" i="27"/>
  <c r="AT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AS147" i="11"/>
  <c r="AS146" i="11"/>
  <c r="AS145" i="11"/>
  <c r="AS144" i="11"/>
  <c r="AS143" i="11"/>
  <c r="AS140" i="11"/>
  <c r="AS139" i="11"/>
  <c r="AS138" i="11"/>
  <c r="AS137" i="11"/>
  <c r="AS136" i="11"/>
  <c r="AS133" i="11"/>
  <c r="AS132" i="11"/>
  <c r="AS131" i="11"/>
  <c r="AS130" i="11"/>
  <c r="AS129" i="11"/>
  <c r="AS126" i="11"/>
  <c r="AS125" i="11"/>
  <c r="AS124" i="11"/>
  <c r="AS123" i="11"/>
  <c r="AS122" i="11"/>
  <c r="AS112" i="11"/>
  <c r="AS111" i="11"/>
  <c r="AS110" i="11"/>
  <c r="AS109" i="11"/>
  <c r="AS108" i="11"/>
  <c r="AS105" i="11"/>
  <c r="AS104" i="11"/>
  <c r="AS103" i="11"/>
  <c r="AS102" i="11"/>
  <c r="AS101" i="11"/>
  <c r="AS98" i="11"/>
  <c r="AS97" i="11"/>
  <c r="AS96" i="11"/>
  <c r="AS95" i="11"/>
  <c r="AS94" i="11"/>
  <c r="AS77" i="11"/>
  <c r="AS76" i="11"/>
  <c r="AS75" i="11"/>
  <c r="AS74" i="11"/>
  <c r="AS73" i="11"/>
  <c r="AS70" i="11"/>
  <c r="AS69" i="11"/>
  <c r="AS68" i="11"/>
  <c r="AS67" i="11"/>
  <c r="AS66" i="11"/>
  <c r="AS63" i="11"/>
  <c r="AS62" i="11"/>
  <c r="AS61" i="11"/>
  <c r="AS60" i="11"/>
  <c r="AS59" i="11"/>
  <c r="AS56" i="11"/>
  <c r="AS55" i="11"/>
  <c r="AS54" i="11"/>
  <c r="AS53" i="11"/>
  <c r="AS52" i="11"/>
  <c r="AS49" i="11"/>
  <c r="AS48" i="11"/>
  <c r="AS47" i="11"/>
  <c r="AS46" i="11"/>
  <c r="AS45" i="11"/>
  <c r="AS42" i="11"/>
  <c r="AS41" i="11"/>
  <c r="AS40" i="11"/>
  <c r="AS39" i="11"/>
  <c r="AS38" i="11"/>
  <c r="AS35" i="11"/>
  <c r="AS34" i="11"/>
  <c r="AS33" i="11"/>
  <c r="AS32" i="11"/>
  <c r="AS31" i="11"/>
  <c r="AS28" i="11"/>
  <c r="AS27" i="11"/>
  <c r="AS26" i="11"/>
  <c r="AS25" i="11"/>
  <c r="AS24" i="11"/>
  <c r="AS21" i="11"/>
  <c r="AS20" i="11"/>
  <c r="AS19" i="11"/>
  <c r="AS18" i="11"/>
  <c r="AS17" i="11"/>
  <c r="AS14" i="11"/>
  <c r="AS13" i="11"/>
  <c r="AS12" i="11"/>
  <c r="AS11" i="11"/>
  <c r="AS10" i="11"/>
  <c r="AS147" i="27"/>
  <c r="AS146" i="27"/>
  <c r="AS145" i="27"/>
  <c r="AS144" i="27"/>
  <c r="AS143" i="27"/>
  <c r="AS140" i="27"/>
  <c r="AS139" i="27"/>
  <c r="AS138" i="27"/>
  <c r="AS137" i="27"/>
  <c r="AS136" i="27"/>
  <c r="AS133" i="27"/>
  <c r="AS132" i="27"/>
  <c r="AS131" i="27"/>
  <c r="AS130" i="27"/>
  <c r="AS129" i="27"/>
  <c r="AS126" i="27"/>
  <c r="AS125" i="27"/>
  <c r="AS124" i="27"/>
  <c r="AS123" i="27"/>
  <c r="AS122" i="27"/>
  <c r="AS112" i="27"/>
  <c r="AS111" i="27"/>
  <c r="AS110" i="27"/>
  <c r="AS109" i="27"/>
  <c r="AS108" i="27"/>
  <c r="AS105" i="27"/>
  <c r="AS104" i="27"/>
  <c r="AS103" i="27"/>
  <c r="AS102" i="27"/>
  <c r="AS101" i="27"/>
  <c r="AS98" i="27"/>
  <c r="AS97" i="27"/>
  <c r="AS96" i="27"/>
  <c r="AS95" i="27"/>
  <c r="AS94" i="27"/>
  <c r="AS77" i="27"/>
  <c r="AS76" i="27"/>
  <c r="AS75" i="27"/>
  <c r="AS74" i="27"/>
  <c r="AS73" i="27"/>
  <c r="AS70" i="27"/>
  <c r="AS69" i="27"/>
  <c r="AS68" i="27"/>
  <c r="AS67" i="27"/>
  <c r="AS66" i="27"/>
  <c r="AS63" i="27"/>
  <c r="AS62" i="27"/>
  <c r="AS61" i="27"/>
  <c r="AS60" i="27"/>
  <c r="AS59" i="27"/>
  <c r="AS56" i="27"/>
  <c r="AS55" i="27"/>
  <c r="AS54" i="27"/>
  <c r="AS53" i="27"/>
  <c r="AS52" i="27"/>
  <c r="AS49" i="27"/>
  <c r="AS48" i="27"/>
  <c r="AS47" i="27"/>
  <c r="AS46" i="27"/>
  <c r="AS45" i="27"/>
  <c r="AS42" i="27"/>
  <c r="AS41" i="27"/>
  <c r="AS40" i="27"/>
  <c r="AS39" i="27"/>
  <c r="AS38" i="27"/>
  <c r="AS35" i="27"/>
  <c r="AS34" i="27"/>
  <c r="AS33" i="27"/>
  <c r="AS32" i="27"/>
  <c r="AS31" i="27"/>
  <c r="AS28" i="27"/>
  <c r="AS27" i="27"/>
  <c r="AS26" i="27"/>
  <c r="AS25" i="27"/>
  <c r="AS24" i="27"/>
  <c r="AS21" i="27"/>
  <c r="AS20" i="27"/>
  <c r="AS19" i="27"/>
  <c r="AS18" i="27"/>
  <c r="AS17" i="27"/>
  <c r="AS14" i="27"/>
  <c r="AS13" i="27"/>
  <c r="AS12" i="27"/>
  <c r="AS11" i="27"/>
  <c r="AS10" i="27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S141" i="11" l="1"/>
  <c r="S120" i="27"/>
  <c r="Q120" i="27"/>
  <c r="P120" i="27"/>
  <c r="T119" i="33"/>
  <c r="T84" i="33"/>
  <c r="AS50" i="27"/>
  <c r="AS78" i="11"/>
  <c r="T80" i="33"/>
  <c r="T115" i="33"/>
  <c r="AS134" i="11"/>
  <c r="T116" i="33"/>
  <c r="T81" i="33"/>
  <c r="AS22" i="27"/>
  <c r="AS78" i="27"/>
  <c r="T82" i="33"/>
  <c r="T117" i="33"/>
  <c r="AS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S50" i="11"/>
  <c r="AS29" i="11"/>
  <c r="S120" i="11"/>
  <c r="S85" i="11"/>
  <c r="AS57" i="11"/>
  <c r="AS36" i="11"/>
  <c r="P85" i="27"/>
  <c r="AS71" i="27"/>
  <c r="AS148" i="27"/>
  <c r="Q85" i="27"/>
  <c r="AS36" i="27"/>
  <c r="R85" i="27"/>
  <c r="AS15" i="27"/>
  <c r="AS43" i="27"/>
  <c r="AS141" i="27"/>
  <c r="AS29" i="27"/>
  <c r="AS127" i="27"/>
  <c r="R120" i="27"/>
  <c r="AS64" i="27"/>
  <c r="AS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S113" i="27"/>
  <c r="AS106" i="27"/>
  <c r="AS99" i="27"/>
  <c r="AS106" i="11"/>
  <c r="AS113" i="11"/>
  <c r="AS43" i="11"/>
  <c r="AS64" i="11"/>
  <c r="AS71" i="11"/>
  <c r="AS148" i="11"/>
  <c r="AS15" i="11"/>
  <c r="AS22" i="11"/>
  <c r="AS99" i="11"/>
  <c r="AS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R147" i="27"/>
  <c r="AR146" i="27"/>
  <c r="AR145" i="27"/>
  <c r="AR144" i="27"/>
  <c r="AR143" i="27"/>
  <c r="AR140" i="27"/>
  <c r="AR139" i="27"/>
  <c r="AR138" i="27"/>
  <c r="AR137" i="27"/>
  <c r="AR136" i="27"/>
  <c r="AR133" i="27"/>
  <c r="AR132" i="27"/>
  <c r="AR131" i="27"/>
  <c r="AR130" i="27"/>
  <c r="AR129" i="27"/>
  <c r="AR126" i="27"/>
  <c r="AR125" i="27"/>
  <c r="AR124" i="27"/>
  <c r="AR123" i="27"/>
  <c r="AR122" i="27"/>
  <c r="AR112" i="27"/>
  <c r="AR111" i="27"/>
  <c r="AR110" i="27"/>
  <c r="AR109" i="27"/>
  <c r="AR108" i="27"/>
  <c r="AR105" i="27"/>
  <c r="AR104" i="27"/>
  <c r="AR103" i="27"/>
  <c r="AR102" i="27"/>
  <c r="AR101" i="27"/>
  <c r="AR98" i="27"/>
  <c r="AR97" i="27"/>
  <c r="AR96" i="27"/>
  <c r="AR95" i="27"/>
  <c r="AR94" i="27"/>
  <c r="AR77" i="27"/>
  <c r="AR76" i="27"/>
  <c r="AR75" i="27"/>
  <c r="AR74" i="27"/>
  <c r="AR73" i="27"/>
  <c r="AR70" i="27"/>
  <c r="AR69" i="27"/>
  <c r="AR68" i="27"/>
  <c r="AR67" i="27"/>
  <c r="AR66" i="27"/>
  <c r="AR63" i="27"/>
  <c r="AR62" i="27"/>
  <c r="AR61" i="27"/>
  <c r="AR60" i="27"/>
  <c r="AR59" i="27"/>
  <c r="AR56" i="27"/>
  <c r="AR55" i="27"/>
  <c r="AR54" i="27"/>
  <c r="AR53" i="27"/>
  <c r="AR52" i="27"/>
  <c r="AR49" i="27"/>
  <c r="AR48" i="27"/>
  <c r="AR47" i="27"/>
  <c r="AR46" i="27"/>
  <c r="AR45" i="27"/>
  <c r="AR42" i="27"/>
  <c r="AR41" i="27"/>
  <c r="AR40" i="27"/>
  <c r="AR39" i="27"/>
  <c r="AR38" i="27"/>
  <c r="AR35" i="27"/>
  <c r="AR34" i="27"/>
  <c r="AR33" i="27"/>
  <c r="AR32" i="27"/>
  <c r="AR31" i="27"/>
  <c r="AR28" i="27"/>
  <c r="AR27" i="27"/>
  <c r="AR26" i="27"/>
  <c r="AR25" i="27"/>
  <c r="AR24" i="27"/>
  <c r="AR21" i="27"/>
  <c r="AR20" i="27"/>
  <c r="AR19" i="27"/>
  <c r="AR18" i="27"/>
  <c r="AR17" i="27"/>
  <c r="AR14" i="27"/>
  <c r="AR13" i="27"/>
  <c r="AR12" i="27"/>
  <c r="AR11" i="27"/>
  <c r="AR10" i="27"/>
  <c r="AR147" i="11"/>
  <c r="AR146" i="11"/>
  <c r="AR145" i="11"/>
  <c r="AR144" i="11"/>
  <c r="AR143" i="11"/>
  <c r="AR140" i="11"/>
  <c r="AR139" i="11"/>
  <c r="AR138" i="11"/>
  <c r="AR137" i="11"/>
  <c r="AR136" i="11"/>
  <c r="AR133" i="11"/>
  <c r="AR132" i="11"/>
  <c r="AR131" i="11"/>
  <c r="AR130" i="11"/>
  <c r="AR134" i="11" s="1"/>
  <c r="AR129" i="11"/>
  <c r="AR126" i="11"/>
  <c r="AR125" i="11"/>
  <c r="AR124" i="11"/>
  <c r="AR123" i="11"/>
  <c r="AR122" i="11"/>
  <c r="AR112" i="11"/>
  <c r="AR111" i="11"/>
  <c r="AR110" i="11"/>
  <c r="AR109" i="11"/>
  <c r="AR108" i="11"/>
  <c r="AR105" i="11"/>
  <c r="AR104" i="11"/>
  <c r="AR103" i="11"/>
  <c r="AR102" i="11"/>
  <c r="AR101" i="11"/>
  <c r="AR98" i="11"/>
  <c r="AR97" i="11"/>
  <c r="AR96" i="11"/>
  <c r="AR95" i="11"/>
  <c r="AR94" i="11"/>
  <c r="AR77" i="11"/>
  <c r="AR76" i="11"/>
  <c r="AR75" i="11"/>
  <c r="AR74" i="11"/>
  <c r="AR73" i="11"/>
  <c r="AR70" i="11"/>
  <c r="AR69" i="11"/>
  <c r="AR68" i="11"/>
  <c r="AR67" i="11"/>
  <c r="AR66" i="11"/>
  <c r="AR63" i="11"/>
  <c r="AR62" i="11"/>
  <c r="AR61" i="11"/>
  <c r="AR60" i="11"/>
  <c r="AR59" i="11"/>
  <c r="AR56" i="11"/>
  <c r="AR55" i="11"/>
  <c r="AR54" i="11"/>
  <c r="AR53" i="11"/>
  <c r="AR52" i="11"/>
  <c r="AR49" i="11"/>
  <c r="AR48" i="11"/>
  <c r="AR47" i="11"/>
  <c r="AR46" i="11"/>
  <c r="AR45" i="11"/>
  <c r="AR42" i="11"/>
  <c r="AR41" i="11"/>
  <c r="AR40" i="11"/>
  <c r="AR39" i="11"/>
  <c r="AR38" i="11"/>
  <c r="AR35" i="11"/>
  <c r="AR34" i="11"/>
  <c r="AR33" i="11"/>
  <c r="AR32" i="11"/>
  <c r="AR31" i="11"/>
  <c r="AR28" i="11"/>
  <c r="AR27" i="11"/>
  <c r="AR26" i="11"/>
  <c r="AR25" i="11"/>
  <c r="AR24" i="11"/>
  <c r="AR21" i="11"/>
  <c r="AR20" i="11"/>
  <c r="AR19" i="11"/>
  <c r="AR18" i="11"/>
  <c r="AR17" i="11"/>
  <c r="AR14" i="11"/>
  <c r="AR13" i="11"/>
  <c r="AR12" i="11"/>
  <c r="AR11" i="11"/>
  <c r="AR10" i="11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R113" i="27"/>
  <c r="R113" i="11"/>
  <c r="R106" i="27"/>
  <c r="R106" i="11"/>
  <c r="R99" i="27"/>
  <c r="Q99" i="27"/>
  <c r="R99" i="11"/>
  <c r="AR141" i="27" l="1"/>
  <c r="AR15" i="11"/>
  <c r="AR50" i="11"/>
  <c r="AR71" i="11"/>
  <c r="AR141" i="11"/>
  <c r="AR113" i="11"/>
  <c r="AR106" i="11"/>
  <c r="AR22" i="11"/>
  <c r="AR43" i="11"/>
  <c r="S120" i="33"/>
  <c r="AR99" i="27"/>
  <c r="S85" i="33"/>
  <c r="AR29" i="11"/>
  <c r="AR36" i="11"/>
  <c r="AR57" i="11"/>
  <c r="AR64" i="11"/>
  <c r="AR99" i="11"/>
  <c r="AR127" i="11"/>
  <c r="AR148" i="11"/>
  <c r="AR127" i="27"/>
  <c r="AR15" i="27"/>
  <c r="AR36" i="27"/>
  <c r="AR43" i="27"/>
  <c r="AR64" i="27"/>
  <c r="AR148" i="27"/>
  <c r="T155" i="33"/>
  <c r="AR106" i="27"/>
  <c r="AR134" i="27"/>
  <c r="AR22" i="27"/>
  <c r="AR29" i="27"/>
  <c r="AR50" i="27"/>
  <c r="AR57" i="27"/>
  <c r="AR113" i="27"/>
  <c r="AR71" i="27"/>
  <c r="AR78" i="27"/>
  <c r="AR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K143" i="33"/>
  <c r="J143" i="33"/>
  <c r="I143" i="33"/>
  <c r="I148" i="33" s="1"/>
  <c r="AH148" i="33" s="1"/>
  <c r="H143" i="33"/>
  <c r="G143" i="33"/>
  <c r="F143" i="33"/>
  <c r="F148" i="33" s="1"/>
  <c r="AE148" i="33" s="1"/>
  <c r="E143" i="33"/>
  <c r="D143" i="33"/>
  <c r="D148" i="33" s="1"/>
  <c r="AC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N141" i="33" s="1"/>
  <c r="M136" i="33"/>
  <c r="L136" i="33"/>
  <c r="K136" i="33"/>
  <c r="J136" i="33"/>
  <c r="I136" i="33"/>
  <c r="I141" i="33" s="1"/>
  <c r="AH141" i="33" s="1"/>
  <c r="H136" i="33"/>
  <c r="G136" i="33"/>
  <c r="G141" i="33" s="1"/>
  <c r="AF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K129" i="33"/>
  <c r="J129" i="33"/>
  <c r="I129" i="33"/>
  <c r="H129" i="33"/>
  <c r="G129" i="33"/>
  <c r="F129" i="33"/>
  <c r="F134" i="33" s="1"/>
  <c r="AE134" i="33" s="1"/>
  <c r="E129" i="33"/>
  <c r="D129" i="33"/>
  <c r="D134" i="33" s="1"/>
  <c r="AC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K108" i="33"/>
  <c r="J108" i="33"/>
  <c r="I108" i="33"/>
  <c r="I113" i="33" s="1"/>
  <c r="AH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N106" i="33" s="1"/>
  <c r="M101" i="33"/>
  <c r="L101" i="33"/>
  <c r="K101" i="33"/>
  <c r="J101" i="33"/>
  <c r="I101" i="33"/>
  <c r="I106" i="33" s="1"/>
  <c r="AH106" i="33" s="1"/>
  <c r="H101" i="33"/>
  <c r="G101" i="33"/>
  <c r="G106" i="33" s="1"/>
  <c r="AF106" i="33" s="1"/>
  <c r="F101" i="33"/>
  <c r="F106" i="33" s="1"/>
  <c r="E101" i="33"/>
  <c r="D101" i="33"/>
  <c r="D106" i="33" s="1"/>
  <c r="C101" i="33"/>
  <c r="C106" i="33" s="1"/>
  <c r="R98" i="33"/>
  <c r="Q98" i="33"/>
  <c r="P98" i="33"/>
  <c r="O98" i="33"/>
  <c r="O84" i="33" s="1"/>
  <c r="N98" i="33"/>
  <c r="N84" i="33" s="1"/>
  <c r="M98" i="33"/>
  <c r="L98" i="33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L97" i="33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L96" i="33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L94" i="33"/>
  <c r="K94" i="33"/>
  <c r="J94" i="33"/>
  <c r="I94" i="33"/>
  <c r="I99" i="33" s="1"/>
  <c r="AH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AP68" i="33" s="1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K66" i="33"/>
  <c r="J66" i="33"/>
  <c r="I66" i="33"/>
  <c r="H66" i="33"/>
  <c r="G66" i="33"/>
  <c r="F66" i="33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J59" i="33"/>
  <c r="I59" i="33"/>
  <c r="H59" i="33"/>
  <c r="H64" i="33" s="1"/>
  <c r="AG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L52" i="33"/>
  <c r="K52" i="33"/>
  <c r="J52" i="33"/>
  <c r="I52" i="33"/>
  <c r="H52" i="33"/>
  <c r="H57" i="33" s="1"/>
  <c r="AG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O50" i="33" s="1"/>
  <c r="N45" i="33"/>
  <c r="N50" i="33" s="1"/>
  <c r="M45" i="33"/>
  <c r="L45" i="33"/>
  <c r="K45" i="33"/>
  <c r="J45" i="33"/>
  <c r="I45" i="33"/>
  <c r="H45" i="33"/>
  <c r="H50" i="33" s="1"/>
  <c r="AG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N43" i="33" s="1"/>
  <c r="M38" i="33"/>
  <c r="L38" i="33"/>
  <c r="K38" i="33"/>
  <c r="J38" i="33"/>
  <c r="I38" i="33"/>
  <c r="H38" i="33"/>
  <c r="H43" i="33" s="1"/>
  <c r="AG43" i="33" s="1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L24" i="33"/>
  <c r="K24" i="33"/>
  <c r="J24" i="33"/>
  <c r="I24" i="33"/>
  <c r="H24" i="33"/>
  <c r="H29" i="33" s="1"/>
  <c r="AG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K17" i="33"/>
  <c r="J17" i="33"/>
  <c r="I17" i="33"/>
  <c r="H17" i="33"/>
  <c r="H22" i="33" s="1"/>
  <c r="AG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L10" i="33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M148" i="33"/>
  <c r="AL148" i="33" s="1"/>
  <c r="E148" i="33"/>
  <c r="AD148" i="33" s="1"/>
  <c r="M141" i="33"/>
  <c r="AL141" i="33" s="1"/>
  <c r="E141" i="33"/>
  <c r="M134" i="33"/>
  <c r="AL134" i="33" s="1"/>
  <c r="E134" i="33"/>
  <c r="AD134" i="33" s="1"/>
  <c r="AD130" i="33"/>
  <c r="N127" i="33"/>
  <c r="M119" i="33"/>
  <c r="E118" i="33"/>
  <c r="M116" i="33"/>
  <c r="E116" i="33"/>
  <c r="N115" i="33"/>
  <c r="E115" i="33"/>
  <c r="M113" i="33"/>
  <c r="AL113" i="33" s="1"/>
  <c r="E113" i="33"/>
  <c r="M106" i="33"/>
  <c r="AL106" i="33" s="1"/>
  <c r="E106" i="33"/>
  <c r="E84" i="33"/>
  <c r="M83" i="33"/>
  <c r="E83" i="33"/>
  <c r="M81" i="33"/>
  <c r="E81" i="33"/>
  <c r="E80" i="33"/>
  <c r="H71" i="33"/>
  <c r="AG71" i="33" s="1"/>
  <c r="I43" i="33"/>
  <c r="AH43" i="33" s="1"/>
  <c r="A16" i="33"/>
  <c r="AD94" i="33" l="1"/>
  <c r="AL75" i="33"/>
  <c r="AY75" i="33"/>
  <c r="L15" i="33"/>
  <c r="AK15" i="33" s="1"/>
  <c r="AX10" i="33"/>
  <c r="AK10" i="33"/>
  <c r="AX11" i="33"/>
  <c r="AK11" i="33"/>
  <c r="AX12" i="33"/>
  <c r="AK12" i="33"/>
  <c r="AK13" i="33"/>
  <c r="AX13" i="33"/>
  <c r="AX14" i="33"/>
  <c r="AK14" i="33"/>
  <c r="L22" i="33"/>
  <c r="AK22" i="33" s="1"/>
  <c r="AK17" i="33"/>
  <c r="AX17" i="33"/>
  <c r="AK18" i="33"/>
  <c r="AX18" i="33"/>
  <c r="AX19" i="33"/>
  <c r="AK19" i="33"/>
  <c r="AK20" i="33"/>
  <c r="AX20" i="33"/>
  <c r="AX21" i="33"/>
  <c r="AK21" i="33"/>
  <c r="AX24" i="33"/>
  <c r="AK24" i="33"/>
  <c r="AX25" i="33"/>
  <c r="AK25" i="33"/>
  <c r="AX26" i="33"/>
  <c r="AK26" i="33"/>
  <c r="AK27" i="33"/>
  <c r="AX27" i="33"/>
  <c r="AX28" i="33"/>
  <c r="AK28" i="33"/>
  <c r="L36" i="33"/>
  <c r="AK36" i="33" s="1"/>
  <c r="AX31" i="33"/>
  <c r="AK31" i="33"/>
  <c r="AX32" i="33"/>
  <c r="AK32" i="33"/>
  <c r="AX33" i="33"/>
  <c r="AK33" i="33"/>
  <c r="AX34" i="33"/>
  <c r="AK34" i="33"/>
  <c r="AK35" i="33"/>
  <c r="AX35" i="33"/>
  <c r="L43" i="33"/>
  <c r="AK43" i="33" s="1"/>
  <c r="AX38" i="33"/>
  <c r="AK38" i="33"/>
  <c r="AK39" i="33"/>
  <c r="AX39" i="33"/>
  <c r="AX40" i="33"/>
  <c r="AK40" i="33"/>
  <c r="AX41" i="33"/>
  <c r="AK41" i="33"/>
  <c r="AX42" i="33"/>
  <c r="AK42" i="33"/>
  <c r="L50" i="33"/>
  <c r="AK50" i="33" s="1"/>
  <c r="AK45" i="33"/>
  <c r="AX45" i="33"/>
  <c r="AX46" i="33"/>
  <c r="AK46" i="33"/>
  <c r="AX47" i="33"/>
  <c r="AK47" i="33"/>
  <c r="AX48" i="33"/>
  <c r="AK48" i="33"/>
  <c r="AK49" i="33"/>
  <c r="AX49" i="33"/>
  <c r="L57" i="33"/>
  <c r="AK57" i="33" s="1"/>
  <c r="AX52" i="33"/>
  <c r="AK52" i="33"/>
  <c r="AX53" i="33"/>
  <c r="AK53" i="33"/>
  <c r="AK54" i="33"/>
  <c r="AX54" i="33"/>
  <c r="AX55" i="33"/>
  <c r="AK55" i="33"/>
  <c r="AX56" i="33"/>
  <c r="AK56" i="33"/>
  <c r="L64" i="33"/>
  <c r="AK64" i="33" s="1"/>
  <c r="AK59" i="33"/>
  <c r="AX59" i="33"/>
  <c r="AK60" i="33"/>
  <c r="AX60" i="33"/>
  <c r="AK61" i="33"/>
  <c r="AX61" i="33"/>
  <c r="AK62" i="33"/>
  <c r="AX62" i="33"/>
  <c r="AX63" i="33"/>
  <c r="AK63" i="33"/>
  <c r="L71" i="33"/>
  <c r="AK71" i="33" s="1"/>
  <c r="AX66" i="33"/>
  <c r="AK66" i="33"/>
  <c r="AK67" i="33"/>
  <c r="AX67" i="33"/>
  <c r="AX68" i="33"/>
  <c r="AK68" i="33"/>
  <c r="AK69" i="33"/>
  <c r="AX69" i="33"/>
  <c r="AX70" i="33"/>
  <c r="AK70" i="33"/>
  <c r="AX73" i="33"/>
  <c r="AK73" i="33"/>
  <c r="AY74" i="33"/>
  <c r="AL74" i="33"/>
  <c r="AL12" i="33"/>
  <c r="AY12" i="33"/>
  <c r="AY26" i="33"/>
  <c r="AL26" i="33"/>
  <c r="AL31" i="33"/>
  <c r="AY31" i="33"/>
  <c r="AL34" i="33"/>
  <c r="AY34" i="33"/>
  <c r="AL39" i="33"/>
  <c r="AY39" i="33"/>
  <c r="AL42" i="33"/>
  <c r="AY42" i="33"/>
  <c r="AY47" i="33"/>
  <c r="AL47" i="33"/>
  <c r="M57" i="33"/>
  <c r="AL57" i="33" s="1"/>
  <c r="AL52" i="33"/>
  <c r="AY52" i="33"/>
  <c r="AL61" i="33"/>
  <c r="AY61" i="33"/>
  <c r="AY68" i="33"/>
  <c r="AL68" i="33"/>
  <c r="AL76" i="33"/>
  <c r="AY76" i="33"/>
  <c r="AY11" i="33"/>
  <c r="AL11" i="33"/>
  <c r="AL14" i="33"/>
  <c r="AY14" i="33"/>
  <c r="AY21" i="33"/>
  <c r="AL21" i="33"/>
  <c r="AY32" i="33"/>
  <c r="AL32" i="33"/>
  <c r="M43" i="33"/>
  <c r="AL43" i="33" s="1"/>
  <c r="AY38" i="33"/>
  <c r="AL38" i="33"/>
  <c r="M50" i="33"/>
  <c r="AL50" i="33" s="1"/>
  <c r="AY45" i="33"/>
  <c r="AL45" i="33"/>
  <c r="AL54" i="33"/>
  <c r="AY54" i="33"/>
  <c r="AL56" i="33"/>
  <c r="AY56" i="33"/>
  <c r="AL63" i="33"/>
  <c r="AY63" i="33"/>
  <c r="AY70" i="33"/>
  <c r="AL70" i="33"/>
  <c r="AL18" i="33"/>
  <c r="AY18" i="33"/>
  <c r="AL20" i="33"/>
  <c r="AY20" i="33"/>
  <c r="AY25" i="33"/>
  <c r="AL25" i="33"/>
  <c r="AY28" i="33"/>
  <c r="AL28" i="33"/>
  <c r="AY33" i="33"/>
  <c r="AL33" i="33"/>
  <c r="AL48" i="33"/>
  <c r="AY48" i="33"/>
  <c r="M64" i="33"/>
  <c r="AL64" i="33" s="1"/>
  <c r="AY59" i="33"/>
  <c r="AL59" i="33"/>
  <c r="AY62" i="33"/>
  <c r="AL62" i="33"/>
  <c r="L80" i="33"/>
  <c r="AX94" i="33"/>
  <c r="AK94" i="33"/>
  <c r="L116" i="33"/>
  <c r="AX95" i="33"/>
  <c r="AK95" i="33"/>
  <c r="L82" i="33"/>
  <c r="AX96" i="33"/>
  <c r="AK96" i="33"/>
  <c r="L83" i="33"/>
  <c r="AX97" i="33"/>
  <c r="AK97" i="33"/>
  <c r="L84" i="33"/>
  <c r="AX98" i="33"/>
  <c r="AK98" i="33"/>
  <c r="L106" i="33"/>
  <c r="AK106" i="33" s="1"/>
  <c r="AX101" i="33"/>
  <c r="AK101" i="33"/>
  <c r="AK102" i="33"/>
  <c r="AX102" i="33"/>
  <c r="AK103" i="33"/>
  <c r="AX103" i="33"/>
  <c r="AX104" i="33"/>
  <c r="AK104" i="33"/>
  <c r="AK105" i="33"/>
  <c r="AX105" i="33"/>
  <c r="L113" i="33"/>
  <c r="AK113" i="33" s="1"/>
  <c r="AK108" i="33"/>
  <c r="AX108" i="33"/>
  <c r="AX109" i="33"/>
  <c r="AK109" i="33"/>
  <c r="AX110" i="33"/>
  <c r="AK110" i="33"/>
  <c r="AX111" i="33"/>
  <c r="AK111" i="33"/>
  <c r="AK112" i="33"/>
  <c r="AX112" i="33"/>
  <c r="L127" i="33"/>
  <c r="AK127" i="33" s="1"/>
  <c r="AX122" i="33"/>
  <c r="AK122" i="33"/>
  <c r="AX123" i="33"/>
  <c r="AK123" i="33"/>
  <c r="AX124" i="33"/>
  <c r="AK124" i="33"/>
  <c r="AK125" i="33"/>
  <c r="AX125" i="33"/>
  <c r="AK126" i="33"/>
  <c r="AX126" i="33"/>
  <c r="L134" i="33"/>
  <c r="AK134" i="33" s="1"/>
  <c r="AX129" i="33"/>
  <c r="AK129" i="33"/>
  <c r="AK130" i="33"/>
  <c r="AX130" i="33"/>
  <c r="AK131" i="33"/>
  <c r="AX131" i="33"/>
  <c r="AX132" i="33"/>
  <c r="AK132" i="33"/>
  <c r="AK133" i="33"/>
  <c r="AX133" i="33"/>
  <c r="L141" i="33"/>
  <c r="AK141" i="33" s="1"/>
  <c r="AX136" i="33"/>
  <c r="AK136" i="33"/>
  <c r="AX137" i="33"/>
  <c r="AK137" i="33"/>
  <c r="AX138" i="33"/>
  <c r="AK138" i="33"/>
  <c r="AX139" i="33"/>
  <c r="AK139" i="33"/>
  <c r="AK140" i="33"/>
  <c r="AX140" i="33"/>
  <c r="L148" i="33"/>
  <c r="AK148" i="33" s="1"/>
  <c r="AK143" i="33"/>
  <c r="AX143" i="33"/>
  <c r="AX144" i="33"/>
  <c r="AK144" i="33"/>
  <c r="AX145" i="33"/>
  <c r="AK145" i="33"/>
  <c r="AX146" i="33"/>
  <c r="AK146" i="33"/>
  <c r="AK147" i="33"/>
  <c r="AX147" i="33"/>
  <c r="AY83" i="33"/>
  <c r="AL83" i="33"/>
  <c r="AY13" i="33"/>
  <c r="AL13" i="33"/>
  <c r="AL17" i="33"/>
  <c r="AY17" i="33"/>
  <c r="AL19" i="33"/>
  <c r="AY19" i="33"/>
  <c r="AY27" i="33"/>
  <c r="AL27" i="33"/>
  <c r="AL41" i="33"/>
  <c r="AY41" i="33"/>
  <c r="AY46" i="33"/>
  <c r="AL46" i="33"/>
  <c r="AL53" i="33"/>
  <c r="AY53" i="33"/>
  <c r="AY55" i="33"/>
  <c r="AL55" i="33"/>
  <c r="AY66" i="33"/>
  <c r="AL66" i="33"/>
  <c r="AY69" i="33"/>
  <c r="AL69" i="33"/>
  <c r="AK77" i="33"/>
  <c r="AX77" i="33"/>
  <c r="M115" i="33"/>
  <c r="AL94" i="33"/>
  <c r="AY94" i="33"/>
  <c r="AL95" i="33"/>
  <c r="AY95" i="33"/>
  <c r="M82" i="33"/>
  <c r="AY96" i="33"/>
  <c r="AL96" i="33"/>
  <c r="M118" i="33"/>
  <c r="AY97" i="33"/>
  <c r="AL97" i="33"/>
  <c r="M84" i="33"/>
  <c r="AY98" i="33"/>
  <c r="AL98" i="33"/>
  <c r="AY101" i="33"/>
  <c r="AL101" i="33"/>
  <c r="AY102" i="33"/>
  <c r="AL102" i="33"/>
  <c r="AL103" i="33"/>
  <c r="AY103" i="33"/>
  <c r="AY104" i="33"/>
  <c r="AL104" i="33"/>
  <c r="AY105" i="33"/>
  <c r="AL105" i="33"/>
  <c r="AL108" i="33"/>
  <c r="AY108" i="33"/>
  <c r="AL109" i="33"/>
  <c r="AY109" i="33"/>
  <c r="AY110" i="33"/>
  <c r="AL110" i="33"/>
  <c r="AL111" i="33"/>
  <c r="AY111" i="33"/>
  <c r="AY112" i="33"/>
  <c r="AL112" i="33"/>
  <c r="M127" i="33"/>
  <c r="AL127" i="33" s="1"/>
  <c r="AY122" i="33"/>
  <c r="AL122" i="33"/>
  <c r="AL123" i="33"/>
  <c r="AY123" i="33"/>
  <c r="AL124" i="33"/>
  <c r="AY124" i="33"/>
  <c r="AY125" i="33"/>
  <c r="AL125" i="33"/>
  <c r="AL126" i="33"/>
  <c r="AY126" i="33"/>
  <c r="AL129" i="33"/>
  <c r="AY129" i="33"/>
  <c r="AY130" i="33"/>
  <c r="AL130" i="33"/>
  <c r="AY131" i="33"/>
  <c r="AL131" i="33"/>
  <c r="AY132" i="33"/>
  <c r="AL132" i="33"/>
  <c r="AY133" i="33"/>
  <c r="AL133" i="33"/>
  <c r="AL136" i="33"/>
  <c r="AY136" i="33"/>
  <c r="AL137" i="33"/>
  <c r="AY137" i="33"/>
  <c r="AL138" i="33"/>
  <c r="AY138" i="33"/>
  <c r="AL139" i="33"/>
  <c r="AY139" i="33"/>
  <c r="AL140" i="33"/>
  <c r="AY140" i="33"/>
  <c r="AL143" i="33"/>
  <c r="AY143" i="33"/>
  <c r="AY144" i="33"/>
  <c r="AL144" i="33"/>
  <c r="AY145" i="33"/>
  <c r="AL145" i="33"/>
  <c r="AL146" i="33"/>
  <c r="AY146" i="33"/>
  <c r="AL147" i="33"/>
  <c r="AY147" i="33"/>
  <c r="AX75" i="33"/>
  <c r="AK75" i="33"/>
  <c r="AL81" i="33"/>
  <c r="AY81" i="33"/>
  <c r="AK74" i="33"/>
  <c r="AX74" i="33"/>
  <c r="M15" i="33"/>
  <c r="AL15" i="33" s="1"/>
  <c r="AY10" i="33"/>
  <c r="AL10" i="33"/>
  <c r="M29" i="33"/>
  <c r="AL29" i="33" s="1"/>
  <c r="AY24" i="33"/>
  <c r="AL24" i="33"/>
  <c r="AY35" i="33"/>
  <c r="AL35" i="33"/>
  <c r="AY40" i="33"/>
  <c r="AL40" i="33"/>
  <c r="AL49" i="33"/>
  <c r="AY49" i="33"/>
  <c r="AY60" i="33"/>
  <c r="AL60" i="33"/>
  <c r="AL67" i="33"/>
  <c r="AY67" i="33"/>
  <c r="AL73" i="33"/>
  <c r="AY73" i="33"/>
  <c r="AL116" i="33"/>
  <c r="AY116" i="33"/>
  <c r="AL119" i="33"/>
  <c r="AY119" i="33"/>
  <c r="AX76" i="33"/>
  <c r="AK76" i="33"/>
  <c r="AL77" i="33"/>
  <c r="AY77" i="33"/>
  <c r="L29" i="33"/>
  <c r="AK29" i="33" s="1"/>
  <c r="AC25" i="33"/>
  <c r="AP27" i="33"/>
  <c r="AP28" i="33"/>
  <c r="AC33" i="33"/>
  <c r="AC35" i="33"/>
  <c r="AC39" i="33"/>
  <c r="AC40" i="33"/>
  <c r="AC41" i="33"/>
  <c r="AP42" i="33"/>
  <c r="AP45" i="33"/>
  <c r="AC46" i="33"/>
  <c r="AP47" i="33"/>
  <c r="AC48" i="33"/>
  <c r="AC49" i="33"/>
  <c r="AP52" i="33"/>
  <c r="AC53" i="33"/>
  <c r="AP59" i="33"/>
  <c r="AP60" i="33"/>
  <c r="AP61" i="33"/>
  <c r="AP62" i="33"/>
  <c r="AP63" i="33"/>
  <c r="AP67" i="33"/>
  <c r="AC68" i="33"/>
  <c r="AO76" i="33"/>
  <c r="AD105" i="33"/>
  <c r="AQ110" i="33"/>
  <c r="AD111" i="33"/>
  <c r="AQ130" i="33"/>
  <c r="R64" i="33"/>
  <c r="AE64" i="33" s="1"/>
  <c r="P50" i="33"/>
  <c r="AO40" i="33"/>
  <c r="F71" i="33"/>
  <c r="AQ118" i="33"/>
  <c r="I118" i="33"/>
  <c r="AU118" i="33" s="1"/>
  <c r="I134" i="33"/>
  <c r="AH134" i="33" s="1"/>
  <c r="P141" i="33"/>
  <c r="AC141" i="33" s="1"/>
  <c r="AP13" i="33"/>
  <c r="AP14" i="33"/>
  <c r="AC18" i="33"/>
  <c r="AP20" i="33"/>
  <c r="AC29" i="33"/>
  <c r="AP54" i="33"/>
  <c r="AD131" i="33"/>
  <c r="AP55" i="33"/>
  <c r="AC26" i="33"/>
  <c r="AP56" i="33"/>
  <c r="M80" i="33"/>
  <c r="E117" i="33"/>
  <c r="AQ117" i="33" s="1"/>
  <c r="AQ145" i="33"/>
  <c r="AQ94" i="33"/>
  <c r="E36" i="33"/>
  <c r="AD36" i="33" s="1"/>
  <c r="I115" i="33"/>
  <c r="AH115" i="33" s="1"/>
  <c r="M99" i="33"/>
  <c r="AL99" i="33" s="1"/>
  <c r="C64" i="33"/>
  <c r="AB64" i="33" s="1"/>
  <c r="AQ98" i="33"/>
  <c r="AQ122" i="33"/>
  <c r="AQ123" i="33"/>
  <c r="AQ124" i="33"/>
  <c r="AQ146" i="33"/>
  <c r="O106" i="33"/>
  <c r="AB106" i="33" s="1"/>
  <c r="E29" i="33"/>
  <c r="AD29" i="33" s="1"/>
  <c r="AP38" i="33"/>
  <c r="AC55" i="33"/>
  <c r="AC67" i="33"/>
  <c r="I81" i="33"/>
  <c r="AU81" i="33" s="1"/>
  <c r="I117" i="33"/>
  <c r="AB143" i="33"/>
  <c r="AB76" i="33"/>
  <c r="AD95" i="33"/>
  <c r="AP49" i="33"/>
  <c r="AC62" i="33"/>
  <c r="AD98" i="33"/>
  <c r="AD110" i="33"/>
  <c r="AD146" i="33"/>
  <c r="H106" i="33"/>
  <c r="AG106" i="33" s="1"/>
  <c r="D22" i="33"/>
  <c r="AC27" i="33"/>
  <c r="AP35" i="33"/>
  <c r="D50" i="33"/>
  <c r="C22" i="33"/>
  <c r="AB22" i="33" s="1"/>
  <c r="C29" i="33"/>
  <c r="P106" i="33"/>
  <c r="AC106" i="33" s="1"/>
  <c r="Q119" i="33"/>
  <c r="AQ119" i="33" s="1"/>
  <c r="AC38" i="33"/>
  <c r="N119" i="33"/>
  <c r="AP69" i="33"/>
  <c r="AP70" i="33"/>
  <c r="AC77" i="33"/>
  <c r="AD101" i="33"/>
  <c r="AQ102" i="33"/>
  <c r="AQ104" i="33"/>
  <c r="AQ109" i="33"/>
  <c r="AQ111" i="33"/>
  <c r="AQ112" i="33"/>
  <c r="AQ125" i="33"/>
  <c r="AQ126" i="33"/>
  <c r="AQ129" i="33"/>
  <c r="AQ131" i="33"/>
  <c r="AQ132" i="33"/>
  <c r="AQ133" i="33"/>
  <c r="AD136" i="33"/>
  <c r="AD137" i="33"/>
  <c r="AD138" i="33"/>
  <c r="AD139" i="33"/>
  <c r="AD140" i="33"/>
  <c r="AQ143" i="33"/>
  <c r="AQ144" i="33"/>
  <c r="AD145" i="33"/>
  <c r="H99" i="33"/>
  <c r="AG99" i="33" s="1"/>
  <c r="AI12" i="33"/>
  <c r="AV12" i="33"/>
  <c r="J22" i="33"/>
  <c r="AI22" i="33" s="1"/>
  <c r="AI17" i="33"/>
  <c r="AV17" i="33"/>
  <c r="AV21" i="33"/>
  <c r="AI21" i="33"/>
  <c r="AV26" i="33"/>
  <c r="AI26" i="33"/>
  <c r="AI38" i="33"/>
  <c r="AV38" i="33"/>
  <c r="AI41" i="33"/>
  <c r="AV41" i="33"/>
  <c r="J50" i="33"/>
  <c r="AI50" i="33" s="1"/>
  <c r="AI45" i="33"/>
  <c r="AV45" i="33"/>
  <c r="AI52" i="33"/>
  <c r="AV52" i="33"/>
  <c r="AI55" i="33"/>
  <c r="AV55" i="33"/>
  <c r="AV56" i="33"/>
  <c r="AI56" i="33"/>
  <c r="AI61" i="33"/>
  <c r="AV61" i="33"/>
  <c r="AV67" i="33"/>
  <c r="AI67" i="33"/>
  <c r="AV68" i="33"/>
  <c r="AI68" i="33"/>
  <c r="AI69" i="33"/>
  <c r="AV69" i="33"/>
  <c r="AI70" i="33"/>
  <c r="AV70" i="33"/>
  <c r="AI73" i="33"/>
  <c r="AV73" i="33"/>
  <c r="K15" i="33"/>
  <c r="AJ15" i="33" s="1"/>
  <c r="AJ10" i="33"/>
  <c r="AW10" i="33"/>
  <c r="AJ11" i="33"/>
  <c r="AW11" i="33"/>
  <c r="AJ12" i="33"/>
  <c r="AW12" i="33"/>
  <c r="AW13" i="33"/>
  <c r="AJ13" i="33"/>
  <c r="AW14" i="33"/>
  <c r="AJ14" i="33"/>
  <c r="K22" i="33"/>
  <c r="AJ22" i="33" s="1"/>
  <c r="AJ17" i="33"/>
  <c r="AW17" i="33"/>
  <c r="AJ18" i="33"/>
  <c r="AW18" i="33"/>
  <c r="AJ19" i="33"/>
  <c r="AW19" i="33"/>
  <c r="AW20" i="33"/>
  <c r="AJ20" i="33"/>
  <c r="AJ21" i="33"/>
  <c r="AW21" i="33"/>
  <c r="K29" i="33"/>
  <c r="AJ29" i="33" s="1"/>
  <c r="AJ24" i="33"/>
  <c r="AW24" i="33"/>
  <c r="AJ25" i="33"/>
  <c r="AW25" i="33"/>
  <c r="AW26" i="33"/>
  <c r="AJ26" i="33"/>
  <c r="AJ27" i="33"/>
  <c r="AW27" i="33"/>
  <c r="AW28" i="33"/>
  <c r="AJ28" i="33"/>
  <c r="K36" i="33"/>
  <c r="AJ36" i="33" s="1"/>
  <c r="AW31" i="33"/>
  <c r="AJ31" i="33"/>
  <c r="AJ32" i="33"/>
  <c r="AW32" i="33"/>
  <c r="AJ33" i="33"/>
  <c r="AW33" i="33"/>
  <c r="AJ34" i="33"/>
  <c r="AW34" i="33"/>
  <c r="AW35" i="33"/>
  <c r="AJ35" i="33"/>
  <c r="K43" i="33"/>
  <c r="AJ43" i="33" s="1"/>
  <c r="AW38" i="33"/>
  <c r="AJ38" i="33"/>
  <c r="AW39" i="33"/>
  <c r="AJ39" i="33"/>
  <c r="AJ40" i="33"/>
  <c r="AW40" i="33"/>
  <c r="AW41" i="33"/>
  <c r="AJ41" i="33"/>
  <c r="AJ42" i="33"/>
  <c r="AW42" i="33"/>
  <c r="K50" i="33"/>
  <c r="AJ50" i="33" s="1"/>
  <c r="AW45" i="33"/>
  <c r="AJ45" i="33"/>
  <c r="AJ46" i="33"/>
  <c r="AW46" i="33"/>
  <c r="AW47" i="33"/>
  <c r="AJ47" i="33"/>
  <c r="AW48" i="33"/>
  <c r="AJ48" i="33"/>
  <c r="AW49" i="33"/>
  <c r="AJ49" i="33"/>
  <c r="K57" i="33"/>
  <c r="AJ57" i="33" s="1"/>
  <c r="AW52" i="33"/>
  <c r="AJ52" i="33"/>
  <c r="AJ53" i="33"/>
  <c r="AW53" i="33"/>
  <c r="AJ54" i="33"/>
  <c r="AW54" i="33"/>
  <c r="AW55" i="33"/>
  <c r="AJ55" i="33"/>
  <c r="AJ56" i="33"/>
  <c r="AW56" i="33"/>
  <c r="AW59" i="33"/>
  <c r="AJ59" i="33"/>
  <c r="AW60" i="33"/>
  <c r="AJ60" i="33"/>
  <c r="AW61" i="33"/>
  <c r="AJ61" i="33"/>
  <c r="AW62" i="33"/>
  <c r="AJ62" i="33"/>
  <c r="AJ63" i="33"/>
  <c r="AW63" i="33"/>
  <c r="AJ66" i="33"/>
  <c r="AW66" i="33"/>
  <c r="AW67" i="33"/>
  <c r="AJ67" i="33"/>
  <c r="AW68" i="33"/>
  <c r="AJ68" i="33"/>
  <c r="AJ69" i="33"/>
  <c r="AW69" i="33"/>
  <c r="AJ70" i="33"/>
  <c r="AW70" i="33"/>
  <c r="AW73" i="33"/>
  <c r="AJ73" i="33"/>
  <c r="AI13" i="33"/>
  <c r="AV13" i="33"/>
  <c r="AI19" i="33"/>
  <c r="AV19" i="33"/>
  <c r="AV46" i="33"/>
  <c r="AI46" i="33"/>
  <c r="AV48" i="33"/>
  <c r="AI48" i="33"/>
  <c r="J64" i="33"/>
  <c r="AI64" i="33" s="1"/>
  <c r="AI59" i="33"/>
  <c r="AV59" i="33"/>
  <c r="AI60" i="33"/>
  <c r="AV60" i="33"/>
  <c r="AJ74" i="33"/>
  <c r="AW74" i="33"/>
  <c r="AV18" i="33"/>
  <c r="AI18" i="33"/>
  <c r="AI27" i="33"/>
  <c r="AV27" i="33"/>
  <c r="AI32" i="33"/>
  <c r="AV32" i="33"/>
  <c r="AI35" i="33"/>
  <c r="AV35" i="33"/>
  <c r="AV40" i="33"/>
  <c r="AI40" i="33"/>
  <c r="J71" i="33"/>
  <c r="AI71" i="33" s="1"/>
  <c r="AI66" i="33"/>
  <c r="AV66" i="33"/>
  <c r="J115" i="33"/>
  <c r="AV94" i="33"/>
  <c r="AI94" i="33"/>
  <c r="J117" i="33"/>
  <c r="AV96" i="33"/>
  <c r="AI96" i="33"/>
  <c r="J119" i="33"/>
  <c r="AI98" i="33"/>
  <c r="AV98" i="33"/>
  <c r="AV102" i="33"/>
  <c r="AI102" i="33"/>
  <c r="AV104" i="33"/>
  <c r="AI104" i="33"/>
  <c r="AI109" i="33"/>
  <c r="AV109" i="33"/>
  <c r="AI111" i="33"/>
  <c r="AV111" i="33"/>
  <c r="J127" i="33"/>
  <c r="AI127" i="33" s="1"/>
  <c r="AV122" i="33"/>
  <c r="AI122" i="33"/>
  <c r="J141" i="33"/>
  <c r="AI141" i="33" s="1"/>
  <c r="AI136" i="33"/>
  <c r="AV136" i="33"/>
  <c r="AI140" i="33"/>
  <c r="AV140" i="33"/>
  <c r="AI145" i="33"/>
  <c r="AV145" i="33"/>
  <c r="AV77" i="33"/>
  <c r="AI77" i="33"/>
  <c r="K80" i="33"/>
  <c r="AJ94" i="33"/>
  <c r="AW94" i="33"/>
  <c r="K81" i="33"/>
  <c r="AJ95" i="33"/>
  <c r="AW95" i="33"/>
  <c r="K117" i="33"/>
  <c r="AJ96" i="33"/>
  <c r="AW96" i="33"/>
  <c r="K118" i="33"/>
  <c r="AJ97" i="33"/>
  <c r="AW97" i="33"/>
  <c r="K84" i="33"/>
  <c r="AW98" i="33"/>
  <c r="AJ98" i="33"/>
  <c r="K106" i="33"/>
  <c r="AJ106" i="33" s="1"/>
  <c r="AW101" i="33"/>
  <c r="AJ101" i="33"/>
  <c r="AJ102" i="33"/>
  <c r="AW102" i="33"/>
  <c r="AW103" i="33"/>
  <c r="AJ103" i="33"/>
  <c r="AJ104" i="33"/>
  <c r="AW104" i="33"/>
  <c r="AJ105" i="33"/>
  <c r="AW105" i="33"/>
  <c r="K113" i="33"/>
  <c r="AJ113" i="33" s="1"/>
  <c r="AJ108" i="33"/>
  <c r="AW108" i="33"/>
  <c r="AW109" i="33"/>
  <c r="AJ109" i="33"/>
  <c r="AJ110" i="33"/>
  <c r="AW110" i="33"/>
  <c r="AJ111" i="33"/>
  <c r="AW111" i="33"/>
  <c r="AW112" i="33"/>
  <c r="AJ112" i="33"/>
  <c r="K127" i="33"/>
  <c r="AJ127" i="33" s="1"/>
  <c r="AW122" i="33"/>
  <c r="AJ122" i="33"/>
  <c r="AJ123" i="33"/>
  <c r="AW123" i="33"/>
  <c r="AJ124" i="33"/>
  <c r="AW124" i="33"/>
  <c r="AW125" i="33"/>
  <c r="AJ125" i="33"/>
  <c r="AW126" i="33"/>
  <c r="AJ126" i="33"/>
  <c r="K134" i="33"/>
  <c r="AJ134" i="33" s="1"/>
  <c r="AJ129" i="33"/>
  <c r="AW129" i="33"/>
  <c r="AW130" i="33"/>
  <c r="AJ130" i="33"/>
  <c r="AW131" i="33"/>
  <c r="AJ131" i="33"/>
  <c r="AW132" i="33"/>
  <c r="AJ132" i="33"/>
  <c r="AW133" i="33"/>
  <c r="AJ133" i="33"/>
  <c r="AJ136" i="33"/>
  <c r="AW136" i="33"/>
  <c r="AW137" i="33"/>
  <c r="AJ137" i="33"/>
  <c r="AJ138" i="33"/>
  <c r="AW138" i="33"/>
  <c r="AW139" i="33"/>
  <c r="AJ139" i="33"/>
  <c r="AJ140" i="33"/>
  <c r="AW140" i="33"/>
  <c r="AJ143" i="33"/>
  <c r="AW143" i="33"/>
  <c r="AW144" i="33"/>
  <c r="AJ144" i="33"/>
  <c r="AW145" i="33"/>
  <c r="AJ145" i="33"/>
  <c r="AJ146" i="33"/>
  <c r="AW146" i="33"/>
  <c r="AJ147" i="33"/>
  <c r="AW147" i="33"/>
  <c r="J15" i="33"/>
  <c r="AI15" i="33" s="1"/>
  <c r="AI10" i="33"/>
  <c r="AV10" i="33"/>
  <c r="AI25" i="33"/>
  <c r="AV25" i="33"/>
  <c r="AI28" i="33"/>
  <c r="AV28" i="33"/>
  <c r="AI63" i="33"/>
  <c r="AV63" i="33"/>
  <c r="AI103" i="33"/>
  <c r="AV103" i="33"/>
  <c r="AV105" i="33"/>
  <c r="AI105" i="33"/>
  <c r="AI112" i="33"/>
  <c r="AV112" i="33"/>
  <c r="AI123" i="33"/>
  <c r="AV123" i="33"/>
  <c r="AI138" i="33"/>
  <c r="AV138" i="33"/>
  <c r="AI144" i="33"/>
  <c r="AV144" i="33"/>
  <c r="AV146" i="33"/>
  <c r="AI146" i="33"/>
  <c r="AV76" i="33"/>
  <c r="AI76" i="33"/>
  <c r="AW77" i="33"/>
  <c r="AJ77" i="33"/>
  <c r="AI11" i="33"/>
  <c r="AV11" i="33"/>
  <c r="AV20" i="33"/>
  <c r="AI20" i="33"/>
  <c r="AI31" i="33"/>
  <c r="AV31" i="33"/>
  <c r="AI33" i="33"/>
  <c r="AV33" i="33"/>
  <c r="AI42" i="33"/>
  <c r="AV42" i="33"/>
  <c r="AV47" i="33"/>
  <c r="AI47" i="33"/>
  <c r="AI53" i="33"/>
  <c r="AV53" i="33"/>
  <c r="J81" i="33"/>
  <c r="AI95" i="33"/>
  <c r="AV95" i="33"/>
  <c r="J83" i="33"/>
  <c r="AI97" i="33"/>
  <c r="AV97" i="33"/>
  <c r="AI101" i="33"/>
  <c r="AV101" i="33"/>
  <c r="J113" i="33"/>
  <c r="AI113" i="33" s="1"/>
  <c r="AI108" i="33"/>
  <c r="AV108" i="33"/>
  <c r="AV124" i="33"/>
  <c r="AI124" i="33"/>
  <c r="AV126" i="33"/>
  <c r="AI126" i="33"/>
  <c r="AV130" i="33"/>
  <c r="AI130" i="33"/>
  <c r="AV132" i="33"/>
  <c r="AI132" i="33"/>
  <c r="AV147" i="33"/>
  <c r="AI147" i="33"/>
  <c r="AI75" i="33"/>
  <c r="AV75" i="33"/>
  <c r="AW76" i="33"/>
  <c r="AJ76" i="33"/>
  <c r="AI14" i="33"/>
  <c r="AV14" i="33"/>
  <c r="AI24" i="33"/>
  <c r="AV24" i="33"/>
  <c r="AI34" i="33"/>
  <c r="AV34" i="33"/>
  <c r="AV39" i="33"/>
  <c r="AI39" i="33"/>
  <c r="AV49" i="33"/>
  <c r="AI49" i="33"/>
  <c r="AI54" i="33"/>
  <c r="AV54" i="33"/>
  <c r="AI62" i="33"/>
  <c r="AV62" i="33"/>
  <c r="AV110" i="33"/>
  <c r="AI110" i="33"/>
  <c r="AI125" i="33"/>
  <c r="AV125" i="33"/>
  <c r="AV129" i="33"/>
  <c r="AI129" i="33"/>
  <c r="AI131" i="33"/>
  <c r="AV131" i="33"/>
  <c r="AI133" i="33"/>
  <c r="AV133" i="33"/>
  <c r="AI137" i="33"/>
  <c r="AV137" i="33"/>
  <c r="AV139" i="33"/>
  <c r="AI139" i="33"/>
  <c r="AV143" i="33"/>
  <c r="AI143" i="33"/>
  <c r="AI74" i="33"/>
  <c r="AV74" i="33"/>
  <c r="AW75" i="33"/>
  <c r="AJ75" i="33"/>
  <c r="AQ147" i="33"/>
  <c r="N57" i="33"/>
  <c r="AP40" i="33"/>
  <c r="AC45" i="33"/>
  <c r="D57" i="33"/>
  <c r="D64" i="33"/>
  <c r="AC69" i="33"/>
  <c r="Q81" i="33"/>
  <c r="AQ81" i="33" s="1"/>
  <c r="Q83" i="33"/>
  <c r="AD83" i="33" s="1"/>
  <c r="AQ95" i="33"/>
  <c r="AD143" i="33"/>
  <c r="AD147" i="33"/>
  <c r="K64" i="33"/>
  <c r="AJ64" i="33" s="1"/>
  <c r="AD96" i="33"/>
  <c r="AD108" i="33"/>
  <c r="AD112" i="33"/>
  <c r="AD132" i="33"/>
  <c r="AC42" i="33"/>
  <c r="AC70" i="33"/>
  <c r="I80" i="33"/>
  <c r="AH80" i="33" s="1"/>
  <c r="I84" i="33"/>
  <c r="AU84" i="33" s="1"/>
  <c r="AQ96" i="33"/>
  <c r="AQ108" i="33"/>
  <c r="AD116" i="33"/>
  <c r="AD144" i="33"/>
  <c r="AP33" i="33"/>
  <c r="AC47" i="33"/>
  <c r="AP53" i="33"/>
  <c r="AC60" i="33"/>
  <c r="AC66" i="33"/>
  <c r="AD97" i="33"/>
  <c r="AD104" i="33"/>
  <c r="AD109" i="33"/>
  <c r="AD129" i="33"/>
  <c r="AD133" i="33"/>
  <c r="AP66" i="33"/>
  <c r="Q82" i="33"/>
  <c r="AD82" i="33" s="1"/>
  <c r="Q84" i="33"/>
  <c r="AQ84" i="33" s="1"/>
  <c r="AQ97" i="33"/>
  <c r="P81" i="33"/>
  <c r="E22" i="33"/>
  <c r="E57" i="33"/>
  <c r="AD57" i="33" s="1"/>
  <c r="J134" i="33"/>
  <c r="AI134" i="33" s="1"/>
  <c r="AB49" i="33"/>
  <c r="M22" i="33"/>
  <c r="AL22" i="33" s="1"/>
  <c r="AP138" i="33"/>
  <c r="J148" i="33"/>
  <c r="AI148" i="33" s="1"/>
  <c r="AB53" i="33"/>
  <c r="AC102" i="33"/>
  <c r="AC104" i="33"/>
  <c r="AC124" i="33"/>
  <c r="AC125" i="33"/>
  <c r="AP139" i="33"/>
  <c r="G99" i="33"/>
  <c r="AF99" i="33" s="1"/>
  <c r="AD21" i="33"/>
  <c r="F43" i="33"/>
  <c r="P127" i="33"/>
  <c r="AC127" i="33" s="1"/>
  <c r="F29" i="33"/>
  <c r="H141" i="33"/>
  <c r="AG141" i="33" s="1"/>
  <c r="H127" i="33"/>
  <c r="AG127" i="33" s="1"/>
  <c r="J36" i="33"/>
  <c r="AI36" i="33" s="1"/>
  <c r="O43" i="33"/>
  <c r="J29" i="33"/>
  <c r="AI29" i="33" s="1"/>
  <c r="C43" i="33"/>
  <c r="M36" i="33"/>
  <c r="AL36" i="33" s="1"/>
  <c r="E43" i="33"/>
  <c r="AD43" i="33" s="1"/>
  <c r="G57" i="33"/>
  <c r="AF57" i="33" s="1"/>
  <c r="J118" i="33"/>
  <c r="AC95" i="33"/>
  <c r="J106" i="33"/>
  <c r="AI106" i="33" s="1"/>
  <c r="R141" i="33"/>
  <c r="AE141" i="33" s="1"/>
  <c r="AC24" i="33"/>
  <c r="J82" i="33"/>
  <c r="AP116" i="33"/>
  <c r="AC118" i="33"/>
  <c r="AC31" i="33"/>
  <c r="J84" i="33"/>
  <c r="J99" i="33"/>
  <c r="AI99" i="33" s="1"/>
  <c r="J116" i="33"/>
  <c r="AD17" i="33"/>
  <c r="AD35" i="33"/>
  <c r="AQ39" i="33"/>
  <c r="AQ42" i="33"/>
  <c r="AD54" i="33"/>
  <c r="AD55" i="33"/>
  <c r="AD61" i="33"/>
  <c r="AD62" i="33"/>
  <c r="AQ67" i="33"/>
  <c r="I15" i="33"/>
  <c r="AH15" i="33" s="1"/>
  <c r="AH10" i="33"/>
  <c r="AU10" i="33"/>
  <c r="AH14" i="33"/>
  <c r="AU14" i="33"/>
  <c r="AU19" i="33"/>
  <c r="AH19" i="33"/>
  <c r="AU27" i="33"/>
  <c r="AH27" i="33"/>
  <c r="I36" i="33"/>
  <c r="AH36" i="33" s="1"/>
  <c r="AU31" i="33"/>
  <c r="AH31" i="33"/>
  <c r="AU33" i="33"/>
  <c r="AH33" i="33"/>
  <c r="AH39" i="33"/>
  <c r="AU39" i="33"/>
  <c r="AU41" i="33"/>
  <c r="AH41" i="33"/>
  <c r="I50" i="33"/>
  <c r="AH50" i="33" s="1"/>
  <c r="AH45" i="33"/>
  <c r="AU45" i="33"/>
  <c r="I57" i="33"/>
  <c r="AH57" i="33" s="1"/>
  <c r="AH52" i="33"/>
  <c r="AU52" i="33"/>
  <c r="AH55" i="33"/>
  <c r="AU55" i="33"/>
  <c r="I64" i="33"/>
  <c r="AH64" i="33" s="1"/>
  <c r="AU59" i="33"/>
  <c r="AH59" i="33"/>
  <c r="AH62" i="33"/>
  <c r="AU62" i="33"/>
  <c r="AH67" i="33"/>
  <c r="AU67" i="33"/>
  <c r="AH116" i="33"/>
  <c r="AU116" i="33"/>
  <c r="P99" i="33"/>
  <c r="P115" i="33"/>
  <c r="P84" i="33"/>
  <c r="AC84" i="33" s="1"/>
  <c r="P119" i="33"/>
  <c r="AH94" i="33"/>
  <c r="AU94" i="33"/>
  <c r="Q99" i="33"/>
  <c r="Q155" i="33" s="1"/>
  <c r="Q115" i="33"/>
  <c r="AU95" i="33"/>
  <c r="AH95" i="33"/>
  <c r="AH96" i="33"/>
  <c r="AU96" i="33"/>
  <c r="AU97" i="33"/>
  <c r="AH97" i="33"/>
  <c r="AU98" i="33"/>
  <c r="AH98" i="33"/>
  <c r="AU101" i="33"/>
  <c r="AH101" i="33"/>
  <c r="AH102" i="33"/>
  <c r="AU102" i="33"/>
  <c r="AH103" i="33"/>
  <c r="AU103" i="33"/>
  <c r="AH104" i="33"/>
  <c r="AU104" i="33"/>
  <c r="AU105" i="33"/>
  <c r="AH105" i="33"/>
  <c r="AH108" i="33"/>
  <c r="AU108" i="33"/>
  <c r="AH109" i="33"/>
  <c r="AU109" i="33"/>
  <c r="AU110" i="33"/>
  <c r="AH110" i="33"/>
  <c r="AU111" i="33"/>
  <c r="AH111" i="33"/>
  <c r="AH112" i="33"/>
  <c r="AU112" i="33"/>
  <c r="I127" i="33"/>
  <c r="AH127" i="33" s="1"/>
  <c r="AH122" i="33"/>
  <c r="AU122" i="33"/>
  <c r="AU123" i="33"/>
  <c r="AH123" i="33"/>
  <c r="AU124" i="33"/>
  <c r="AH124" i="33"/>
  <c r="AH125" i="33"/>
  <c r="AU125" i="33"/>
  <c r="AH126" i="33"/>
  <c r="AU126" i="33"/>
  <c r="AU129" i="33"/>
  <c r="AH129" i="33"/>
  <c r="AH130" i="33"/>
  <c r="AU130" i="33"/>
  <c r="AH131" i="33"/>
  <c r="AU131" i="33"/>
  <c r="AH132" i="33"/>
  <c r="AU132" i="33"/>
  <c r="AU133" i="33"/>
  <c r="AH133" i="33"/>
  <c r="AH136" i="33"/>
  <c r="AU136" i="33"/>
  <c r="AH137" i="33"/>
  <c r="AU137" i="33"/>
  <c r="AH138" i="33"/>
  <c r="AU138" i="33"/>
  <c r="AU139" i="33"/>
  <c r="AH139" i="33"/>
  <c r="AH140" i="33"/>
  <c r="AU140" i="33"/>
  <c r="AH143" i="33"/>
  <c r="AU143" i="33"/>
  <c r="AU144" i="33"/>
  <c r="AH144" i="33"/>
  <c r="AH145" i="33"/>
  <c r="AU145" i="33"/>
  <c r="AH146" i="33"/>
  <c r="AU146" i="33"/>
  <c r="AH147" i="33"/>
  <c r="AU147" i="33"/>
  <c r="AU12" i="33"/>
  <c r="AH12" i="33"/>
  <c r="AU25" i="33"/>
  <c r="AH25" i="33"/>
  <c r="AU53" i="33"/>
  <c r="AH53" i="33"/>
  <c r="AH60" i="33"/>
  <c r="AU60" i="33"/>
  <c r="AU69" i="33"/>
  <c r="AH69" i="33"/>
  <c r="AD45" i="33"/>
  <c r="AU83" i="33"/>
  <c r="AH83" i="33"/>
  <c r="AD10" i="33"/>
  <c r="AD50" i="33"/>
  <c r="AD64" i="33"/>
  <c r="AU77" i="33"/>
  <c r="AH77" i="33"/>
  <c r="R80" i="33"/>
  <c r="AE80" i="33" s="1"/>
  <c r="R115" i="33"/>
  <c r="R116" i="33"/>
  <c r="AE116" i="33" s="1"/>
  <c r="R81" i="33"/>
  <c r="R82" i="33"/>
  <c r="AR82" i="33" s="1"/>
  <c r="R117" i="33"/>
  <c r="R118" i="33"/>
  <c r="AE118" i="33" s="1"/>
  <c r="R83" i="33"/>
  <c r="R84" i="33"/>
  <c r="AE84" i="33" s="1"/>
  <c r="R119" i="33"/>
  <c r="AH81" i="33"/>
  <c r="AH11" i="33"/>
  <c r="AU11" i="33"/>
  <c r="AU21" i="33"/>
  <c r="AH21" i="33"/>
  <c r="AH40" i="33"/>
  <c r="AU40" i="33"/>
  <c r="AU47" i="33"/>
  <c r="AH47" i="33"/>
  <c r="AH49" i="33"/>
  <c r="AU49" i="33"/>
  <c r="AU56" i="33"/>
  <c r="AH56" i="33"/>
  <c r="AH63" i="33"/>
  <c r="AU63" i="33"/>
  <c r="AQ10" i="33"/>
  <c r="F151" i="33"/>
  <c r="AU76" i="33"/>
  <c r="AH76" i="33"/>
  <c r="AU13" i="33"/>
  <c r="AH13" i="33"/>
  <c r="AU18" i="33"/>
  <c r="AH18" i="33"/>
  <c r="AU20" i="33"/>
  <c r="AH20" i="33"/>
  <c r="AH26" i="33"/>
  <c r="AU26" i="33"/>
  <c r="AH32" i="33"/>
  <c r="AU32" i="33"/>
  <c r="AU34" i="33"/>
  <c r="AH34" i="33"/>
  <c r="AH38" i="33"/>
  <c r="AU38" i="33"/>
  <c r="AH54" i="33"/>
  <c r="AU54" i="33"/>
  <c r="AU66" i="33"/>
  <c r="AH66" i="33"/>
  <c r="AU73" i="33"/>
  <c r="AH73" i="33"/>
  <c r="F153" i="33"/>
  <c r="AQ31" i="33"/>
  <c r="AU82" i="33"/>
  <c r="AH82" i="33"/>
  <c r="AU119" i="33"/>
  <c r="AH119" i="33"/>
  <c r="AU75" i="33"/>
  <c r="AH75" i="33"/>
  <c r="I22" i="33"/>
  <c r="AH22" i="33" s="1"/>
  <c r="AH17" i="33"/>
  <c r="AU17" i="33"/>
  <c r="I29" i="33"/>
  <c r="AH29" i="33" s="1"/>
  <c r="AU24" i="33"/>
  <c r="AH24" i="33"/>
  <c r="AU28" i="33"/>
  <c r="AH28" i="33"/>
  <c r="AU35" i="33"/>
  <c r="AH35" i="33"/>
  <c r="AH42" i="33"/>
  <c r="AU42" i="33"/>
  <c r="AH46" i="33"/>
  <c r="AU46" i="33"/>
  <c r="AH48" i="33"/>
  <c r="AU48" i="33"/>
  <c r="AH61" i="33"/>
  <c r="AU61" i="33"/>
  <c r="AU68" i="33"/>
  <c r="AH68" i="33"/>
  <c r="AH70" i="33"/>
  <c r="AU70" i="33"/>
  <c r="N83" i="33"/>
  <c r="F115" i="33"/>
  <c r="F119" i="33"/>
  <c r="AD52" i="33"/>
  <c r="N117" i="33"/>
  <c r="AU74" i="33"/>
  <c r="AH74" i="33"/>
  <c r="K141" i="33"/>
  <c r="AJ141" i="33" s="1"/>
  <c r="H78" i="33"/>
  <c r="AG78" i="33" s="1"/>
  <c r="AO130" i="33"/>
  <c r="AB137" i="33"/>
  <c r="J43" i="33"/>
  <c r="AI43" i="33" s="1"/>
  <c r="N64" i="33"/>
  <c r="AP10" i="33"/>
  <c r="AD19" i="33"/>
  <c r="AD27" i="33"/>
  <c r="AQ41" i="33"/>
  <c r="AD46" i="33"/>
  <c r="AQ48" i="33"/>
  <c r="J57" i="33"/>
  <c r="AI57" i="33" s="1"/>
  <c r="C134" i="33"/>
  <c r="E15" i="33"/>
  <c r="AD15" i="33" s="1"/>
  <c r="AQ24" i="33"/>
  <c r="N15" i="33"/>
  <c r="AO111" i="33"/>
  <c r="AO126" i="33"/>
  <c r="AO13" i="33"/>
  <c r="AB33" i="33"/>
  <c r="AC74" i="33"/>
  <c r="AC112" i="33"/>
  <c r="AC123" i="33"/>
  <c r="AC126" i="33"/>
  <c r="AC133" i="33"/>
  <c r="AP137" i="33"/>
  <c r="AP140" i="33"/>
  <c r="AP145" i="33"/>
  <c r="AO74" i="33"/>
  <c r="AO122" i="33"/>
  <c r="K83" i="33"/>
  <c r="AB95" i="33"/>
  <c r="AB102" i="33"/>
  <c r="K99" i="33"/>
  <c r="AJ99" i="33" s="1"/>
  <c r="C83" i="33"/>
  <c r="AB74" i="33"/>
  <c r="C80" i="33"/>
  <c r="C99" i="33"/>
  <c r="O80" i="33"/>
  <c r="O99" i="33"/>
  <c r="O118" i="33"/>
  <c r="AO118" i="33" s="1"/>
  <c r="O83" i="33"/>
  <c r="AB97" i="33"/>
  <c r="AB104" i="33"/>
  <c r="AO109" i="33"/>
  <c r="AO123" i="33"/>
  <c r="AO124" i="33"/>
  <c r="AO125" i="33"/>
  <c r="AO132" i="33"/>
  <c r="O141" i="33"/>
  <c r="AB141" i="33" s="1"/>
  <c r="AB136" i="33"/>
  <c r="AB138" i="33"/>
  <c r="AB139" i="33"/>
  <c r="AB140" i="33"/>
  <c r="AB145" i="33"/>
  <c r="AB147" i="33"/>
  <c r="D152" i="33"/>
  <c r="P152" i="33"/>
  <c r="L154" i="33"/>
  <c r="D117" i="33"/>
  <c r="AP117" i="33" s="1"/>
  <c r="AO10" i="33"/>
  <c r="L152" i="33"/>
  <c r="L153" i="33"/>
  <c r="D154" i="33"/>
  <c r="P154" i="33"/>
  <c r="AB38" i="33"/>
  <c r="AC122" i="33"/>
  <c r="AP136" i="33"/>
  <c r="AQ11" i="33"/>
  <c r="AQ12" i="33"/>
  <c r="AQ13" i="33"/>
  <c r="AQ14" i="33"/>
  <c r="AQ18" i="33"/>
  <c r="AQ20" i="33"/>
  <c r="AQ25" i="33"/>
  <c r="AQ26" i="33"/>
  <c r="AQ27" i="33"/>
  <c r="AD28" i="33"/>
  <c r="AD32" i="33"/>
  <c r="AD33" i="33"/>
  <c r="AD34" i="33"/>
  <c r="AQ35" i="33"/>
  <c r="AD39" i="33"/>
  <c r="AD40" i="33"/>
  <c r="AD41" i="33"/>
  <c r="AD42" i="33"/>
  <c r="AQ46" i="33"/>
  <c r="AD47" i="33"/>
  <c r="AD48" i="33"/>
  <c r="AD49" i="33"/>
  <c r="AQ53" i="33"/>
  <c r="AQ54" i="33"/>
  <c r="AQ55" i="33"/>
  <c r="AD56" i="33"/>
  <c r="AQ60" i="33"/>
  <c r="AQ61" i="33"/>
  <c r="AQ62" i="33"/>
  <c r="AD63" i="33"/>
  <c r="F150" i="33"/>
  <c r="J150" i="33"/>
  <c r="N150" i="33"/>
  <c r="J151" i="33"/>
  <c r="N151" i="33"/>
  <c r="Q152" i="33"/>
  <c r="J153" i="33"/>
  <c r="N153" i="33"/>
  <c r="AQ69" i="33"/>
  <c r="AQ70" i="33"/>
  <c r="D78" i="33"/>
  <c r="L78" i="33"/>
  <c r="AK78" i="33" s="1"/>
  <c r="AD77" i="33"/>
  <c r="AD20" i="33"/>
  <c r="AD26" i="33"/>
  <c r="AQ28" i="33"/>
  <c r="AQ33" i="33"/>
  <c r="AQ38" i="33"/>
  <c r="AQ40" i="33"/>
  <c r="AQ47" i="33"/>
  <c r="AQ49" i="33"/>
  <c r="AD53" i="33"/>
  <c r="AQ56" i="33"/>
  <c r="AD59" i="33"/>
  <c r="AD60" i="33"/>
  <c r="AQ63" i="33"/>
  <c r="AQ66" i="33"/>
  <c r="J80" i="33"/>
  <c r="F99" i="33"/>
  <c r="F117" i="33"/>
  <c r="AD12" i="33"/>
  <c r="AD18" i="33"/>
  <c r="AD25" i="33"/>
  <c r="AQ45" i="33"/>
  <c r="AQ52" i="33"/>
  <c r="F81" i="33"/>
  <c r="F83" i="33"/>
  <c r="AD14" i="33"/>
  <c r="K150" i="33"/>
  <c r="O150" i="33"/>
  <c r="K151" i="33"/>
  <c r="C78" i="33"/>
  <c r="G78" i="33"/>
  <c r="AF78" i="33" s="1"/>
  <c r="K78" i="33"/>
  <c r="AJ78" i="33" s="1"/>
  <c r="O78" i="33"/>
  <c r="E78" i="33"/>
  <c r="I78" i="33"/>
  <c r="AH78" i="33" s="1"/>
  <c r="M78" i="33"/>
  <c r="AL78" i="33" s="1"/>
  <c r="F78" i="33"/>
  <c r="AE78" i="33" s="1"/>
  <c r="J78" i="33"/>
  <c r="AI78" i="33" s="1"/>
  <c r="N78" i="33"/>
  <c r="N81" i="33"/>
  <c r="AD24" i="33"/>
  <c r="AD31" i="33"/>
  <c r="AD38" i="33"/>
  <c r="AQ59" i="33"/>
  <c r="AQ68" i="33"/>
  <c r="N80" i="33"/>
  <c r="AD11" i="33"/>
  <c r="AD13" i="33"/>
  <c r="AO12" i="33"/>
  <c r="AB18" i="33"/>
  <c r="AB20" i="33"/>
  <c r="AO25" i="33"/>
  <c r="AO27" i="33"/>
  <c r="AB31" i="33"/>
  <c r="AB35" i="33"/>
  <c r="AB40" i="33"/>
  <c r="AO42" i="33"/>
  <c r="AB47" i="33"/>
  <c r="AO49" i="33"/>
  <c r="AO52" i="33"/>
  <c r="AO54" i="33"/>
  <c r="AB55" i="33"/>
  <c r="AO56" i="33"/>
  <c r="AO61" i="33"/>
  <c r="AO63" i="33"/>
  <c r="AO67" i="33"/>
  <c r="AO69" i="33"/>
  <c r="AQ75" i="33"/>
  <c r="AP95" i="33"/>
  <c r="AP97" i="33"/>
  <c r="AP102" i="33"/>
  <c r="AP104" i="33"/>
  <c r="AC108" i="33"/>
  <c r="AP109" i="33"/>
  <c r="AC110" i="33"/>
  <c r="AP111" i="33"/>
  <c r="AP123" i="33"/>
  <c r="AP124" i="33"/>
  <c r="AP125" i="33"/>
  <c r="AP126" i="33"/>
  <c r="AC129" i="33"/>
  <c r="AP130" i="33"/>
  <c r="AC131" i="33"/>
  <c r="AP132" i="33"/>
  <c r="AC137" i="33"/>
  <c r="AC138" i="33"/>
  <c r="AC139" i="33"/>
  <c r="AC140" i="33"/>
  <c r="AP143" i="33"/>
  <c r="E152" i="33"/>
  <c r="AQ152" i="33" s="1"/>
  <c r="I152" i="33"/>
  <c r="AC145" i="33"/>
  <c r="I154" i="33"/>
  <c r="M154" i="33"/>
  <c r="AC147" i="33"/>
  <c r="AB42" i="33"/>
  <c r="AB45" i="33"/>
  <c r="AO47" i="33"/>
  <c r="AO66" i="33"/>
  <c r="AO68" i="33"/>
  <c r="AO70" i="33"/>
  <c r="H81" i="33"/>
  <c r="AG81" i="33" s="1"/>
  <c r="D83" i="33"/>
  <c r="H83" i="33"/>
  <c r="AG83" i="33" s="1"/>
  <c r="P83" i="33"/>
  <c r="D99" i="33"/>
  <c r="L99" i="33"/>
  <c r="AK99" i="33" s="1"/>
  <c r="AP122" i="33"/>
  <c r="AC136" i="33"/>
  <c r="AO38" i="33"/>
  <c r="O57" i="33"/>
  <c r="AB57" i="33" s="1"/>
  <c r="D81" i="33"/>
  <c r="AC97" i="33"/>
  <c r="AC143" i="33"/>
  <c r="AP147" i="33"/>
  <c r="D150" i="33"/>
  <c r="AO45" i="33"/>
  <c r="AO59" i="33"/>
  <c r="L81" i="33"/>
  <c r="AD80" i="33"/>
  <c r="AB12" i="33"/>
  <c r="AS83" i="33"/>
  <c r="AF83" i="33"/>
  <c r="AT118" i="33"/>
  <c r="AG118" i="33"/>
  <c r="G15" i="33"/>
  <c r="AF15" i="33" s="1"/>
  <c r="AS10" i="33"/>
  <c r="AF10" i="33"/>
  <c r="AF11" i="33"/>
  <c r="AS11" i="33"/>
  <c r="AO11" i="33"/>
  <c r="AS12" i="33"/>
  <c r="AF12" i="33"/>
  <c r="AF13" i="33"/>
  <c r="AS13" i="33"/>
  <c r="AS14" i="33"/>
  <c r="AF14" i="33"/>
  <c r="AB14" i="33"/>
  <c r="G22" i="33"/>
  <c r="AF22" i="33" s="1"/>
  <c r="AS17" i="33"/>
  <c r="AF17" i="33"/>
  <c r="AF18" i="33"/>
  <c r="AS18" i="33"/>
  <c r="AS19" i="33"/>
  <c r="AF19" i="33"/>
  <c r="AS20" i="33"/>
  <c r="AF20" i="33"/>
  <c r="AS21" i="33"/>
  <c r="AF21" i="33"/>
  <c r="G29" i="33"/>
  <c r="AF29" i="33" s="1"/>
  <c r="AS24" i="33"/>
  <c r="AF24" i="33"/>
  <c r="AS25" i="33"/>
  <c r="AF25" i="33"/>
  <c r="AS26" i="33"/>
  <c r="AF26" i="33"/>
  <c r="AS27" i="33"/>
  <c r="AF27" i="33"/>
  <c r="AF28" i="33"/>
  <c r="AS28" i="33"/>
  <c r="G36" i="33"/>
  <c r="AF36" i="33" s="1"/>
  <c r="AF31" i="33"/>
  <c r="AS31" i="33"/>
  <c r="AF32" i="33"/>
  <c r="AS32" i="33"/>
  <c r="AS33" i="33"/>
  <c r="AF33" i="33"/>
  <c r="AF34" i="33"/>
  <c r="AS34" i="33"/>
  <c r="AF35" i="33"/>
  <c r="AS35" i="33"/>
  <c r="G43" i="33"/>
  <c r="AF43" i="33" s="1"/>
  <c r="AS38" i="33"/>
  <c r="AF38" i="33"/>
  <c r="AS39" i="33"/>
  <c r="AF39" i="33"/>
  <c r="AS40" i="33"/>
  <c r="AF40" i="33"/>
  <c r="AF41" i="33"/>
  <c r="AS41" i="33"/>
  <c r="AS42" i="33"/>
  <c r="AF42" i="33"/>
  <c r="G50" i="33"/>
  <c r="AF50" i="33" s="1"/>
  <c r="AS45" i="33"/>
  <c r="AF45" i="33"/>
  <c r="AF46" i="33"/>
  <c r="AS46" i="33"/>
  <c r="AS47" i="33"/>
  <c r="AF47" i="33"/>
  <c r="AS48" i="33"/>
  <c r="AF48" i="33"/>
  <c r="AS49" i="33"/>
  <c r="AF49" i="33"/>
  <c r="AF52" i="33"/>
  <c r="AS52" i="33"/>
  <c r="AS53" i="33"/>
  <c r="AF53" i="33"/>
  <c r="AS54" i="33"/>
  <c r="AF54" i="33"/>
  <c r="AS55" i="33"/>
  <c r="AF55" i="33"/>
  <c r="AS56" i="33"/>
  <c r="AF56" i="33"/>
  <c r="G64" i="33"/>
  <c r="AF64" i="33" s="1"/>
  <c r="AF59" i="33"/>
  <c r="AS59" i="33"/>
  <c r="AF60" i="33"/>
  <c r="AS60" i="33"/>
  <c r="AS61" i="33"/>
  <c r="AF61" i="33"/>
  <c r="AS62" i="33"/>
  <c r="AF62" i="33"/>
  <c r="AF63" i="33"/>
  <c r="AS63" i="33"/>
  <c r="G150" i="33"/>
  <c r="AS66" i="33"/>
  <c r="AF66" i="33"/>
  <c r="G151" i="33"/>
  <c r="AS67" i="33"/>
  <c r="AF67" i="33"/>
  <c r="H152" i="33"/>
  <c r="AF68" i="33"/>
  <c r="AS68" i="33"/>
  <c r="G153" i="33"/>
  <c r="AF69" i="33"/>
  <c r="AS69" i="33"/>
  <c r="K153" i="33"/>
  <c r="H154" i="33"/>
  <c r="AS70" i="33"/>
  <c r="AF70" i="33"/>
  <c r="AS73" i="33"/>
  <c r="AF73" i="33"/>
  <c r="AG74" i="33"/>
  <c r="AT74" i="33"/>
  <c r="AE76" i="33"/>
  <c r="AR76" i="33"/>
  <c r="AS77" i="33"/>
  <c r="AF77" i="33"/>
  <c r="AT94" i="33"/>
  <c r="AG94" i="33"/>
  <c r="AG95" i="33"/>
  <c r="AT95" i="33"/>
  <c r="H82" i="33"/>
  <c r="AT96" i="33"/>
  <c r="AG96" i="33"/>
  <c r="AT97" i="33"/>
  <c r="AG97" i="33"/>
  <c r="AT98" i="33"/>
  <c r="AG98" i="33"/>
  <c r="AG101" i="33"/>
  <c r="AT101" i="33"/>
  <c r="AT102" i="33"/>
  <c r="AG102" i="33"/>
  <c r="AT103" i="33"/>
  <c r="AG103" i="33"/>
  <c r="AT104" i="33"/>
  <c r="AG104" i="33"/>
  <c r="AG105" i="33"/>
  <c r="AT105" i="33"/>
  <c r="H113" i="33"/>
  <c r="AG113" i="33" s="1"/>
  <c r="AG108" i="33"/>
  <c r="AT108" i="33"/>
  <c r="AG109" i="33"/>
  <c r="AT109" i="33"/>
  <c r="AG110" i="33"/>
  <c r="AT110" i="33"/>
  <c r="AT111" i="33"/>
  <c r="AG111" i="33"/>
  <c r="AG112" i="33"/>
  <c r="AT112" i="33"/>
  <c r="AT122" i="33"/>
  <c r="AG122" i="33"/>
  <c r="AT123" i="33"/>
  <c r="AG123" i="33"/>
  <c r="AT124" i="33"/>
  <c r="AG124" i="33"/>
  <c r="AT125" i="33"/>
  <c r="AG125" i="33"/>
  <c r="AT126" i="33"/>
  <c r="AG126" i="33"/>
  <c r="H134" i="33"/>
  <c r="AG134" i="33" s="1"/>
  <c r="AT129" i="33"/>
  <c r="AG129" i="33"/>
  <c r="AT130" i="33"/>
  <c r="AG130" i="33"/>
  <c r="AG131" i="33"/>
  <c r="AT131" i="33"/>
  <c r="AT132" i="33"/>
  <c r="AG132" i="33"/>
  <c r="AG133" i="33"/>
  <c r="AT133" i="33"/>
  <c r="AG136" i="33"/>
  <c r="AT136" i="33"/>
  <c r="AT137" i="33"/>
  <c r="AG137" i="33"/>
  <c r="AT138" i="33"/>
  <c r="AG138" i="33"/>
  <c r="AT139" i="33"/>
  <c r="AG139" i="33"/>
  <c r="AT140" i="33"/>
  <c r="AG140" i="33"/>
  <c r="H148" i="33"/>
  <c r="AG148" i="33" s="1"/>
  <c r="AT143" i="33"/>
  <c r="AG143" i="33"/>
  <c r="AT144" i="33"/>
  <c r="AG144" i="33"/>
  <c r="AG145" i="33"/>
  <c r="AT145" i="33"/>
  <c r="M152" i="33"/>
  <c r="AT146" i="33"/>
  <c r="AG146" i="33"/>
  <c r="E154" i="33"/>
  <c r="AT147" i="33"/>
  <c r="AG147" i="33"/>
  <c r="Q154" i="33"/>
  <c r="AS84" i="33"/>
  <c r="AF84" i="33"/>
  <c r="AT116" i="33"/>
  <c r="AG116" i="33"/>
  <c r="H15" i="33"/>
  <c r="AG15" i="33" s="1"/>
  <c r="AG10" i="33"/>
  <c r="AT10" i="33"/>
  <c r="AG11" i="33"/>
  <c r="AT11" i="33"/>
  <c r="AT12" i="33"/>
  <c r="AG12" i="33"/>
  <c r="AP12" i="33"/>
  <c r="AT13" i="33"/>
  <c r="AG13" i="33"/>
  <c r="AT14" i="33"/>
  <c r="AG14" i="33"/>
  <c r="AG17" i="33"/>
  <c r="AT17" i="33"/>
  <c r="AT18" i="33"/>
  <c r="AG18" i="33"/>
  <c r="AP18" i="33"/>
  <c r="AG19" i="33"/>
  <c r="AT19" i="33"/>
  <c r="AG20" i="33"/>
  <c r="AT20" i="33"/>
  <c r="AC20" i="33"/>
  <c r="AT21" i="33"/>
  <c r="AG21" i="33"/>
  <c r="AG24" i="33"/>
  <c r="AT24" i="33"/>
  <c r="AT25" i="33"/>
  <c r="AG25" i="33"/>
  <c r="AP25" i="33"/>
  <c r="AT26" i="33"/>
  <c r="AG26" i="33"/>
  <c r="AP26" i="33"/>
  <c r="AG27" i="33"/>
  <c r="AT27" i="33"/>
  <c r="AT28" i="33"/>
  <c r="AG28" i="33"/>
  <c r="AC28" i="33"/>
  <c r="H36" i="33"/>
  <c r="AG36" i="33" s="1"/>
  <c r="AT31" i="33"/>
  <c r="AG31" i="33"/>
  <c r="AG32" i="33"/>
  <c r="AT32" i="33"/>
  <c r="AT33" i="33"/>
  <c r="AG33" i="33"/>
  <c r="AT34" i="33"/>
  <c r="AG34" i="33"/>
  <c r="AT35" i="33"/>
  <c r="AG35" i="33"/>
  <c r="AT38" i="33"/>
  <c r="AG38" i="33"/>
  <c r="AT39" i="33"/>
  <c r="AG39" i="33"/>
  <c r="AG40" i="33"/>
  <c r="AT40" i="33"/>
  <c r="AT41" i="33"/>
  <c r="AG41" i="33"/>
  <c r="AG42" i="33"/>
  <c r="AT42" i="33"/>
  <c r="AT45" i="33"/>
  <c r="AG45" i="33"/>
  <c r="AG46" i="33"/>
  <c r="AT46" i="33"/>
  <c r="AG47" i="33"/>
  <c r="AT47" i="33"/>
  <c r="AT48" i="33"/>
  <c r="AG48" i="33"/>
  <c r="AG49" i="33"/>
  <c r="AT49" i="33"/>
  <c r="AT52" i="33"/>
  <c r="AG52" i="33"/>
  <c r="AT53" i="33"/>
  <c r="AG53" i="33"/>
  <c r="AG54" i="33"/>
  <c r="AT54" i="33"/>
  <c r="AT55" i="33"/>
  <c r="AG55" i="33"/>
  <c r="AG56" i="33"/>
  <c r="AT56" i="33"/>
  <c r="AT59" i="33"/>
  <c r="AG59" i="33"/>
  <c r="AT60" i="33"/>
  <c r="AG60" i="33"/>
  <c r="AG61" i="33"/>
  <c r="AT61" i="33"/>
  <c r="AG62" i="33"/>
  <c r="AT62" i="33"/>
  <c r="AT63" i="33"/>
  <c r="AG63" i="33"/>
  <c r="AG66" i="33"/>
  <c r="AT66" i="33"/>
  <c r="AG67" i="33"/>
  <c r="AT67" i="33"/>
  <c r="AT68" i="33"/>
  <c r="AG68" i="33"/>
  <c r="AT69" i="33"/>
  <c r="AG69" i="33"/>
  <c r="AT70" i="33"/>
  <c r="AG70" i="33"/>
  <c r="AG73" i="33"/>
  <c r="AT73" i="33"/>
  <c r="AE75" i="33"/>
  <c r="AR75" i="33"/>
  <c r="AS76" i="33"/>
  <c r="AF76" i="33"/>
  <c r="AG77" i="33"/>
  <c r="AT77" i="33"/>
  <c r="AG84" i="33"/>
  <c r="AT84" i="33"/>
  <c r="C15" i="33"/>
  <c r="AE74" i="33"/>
  <c r="AR74" i="33"/>
  <c r="AS75" i="33"/>
  <c r="AF75" i="33"/>
  <c r="AT76" i="33"/>
  <c r="AG76" i="33"/>
  <c r="AR94" i="33"/>
  <c r="AR95" i="33"/>
  <c r="AR96" i="33"/>
  <c r="AR97" i="33"/>
  <c r="AR98" i="33"/>
  <c r="AR101" i="33"/>
  <c r="AR102" i="33"/>
  <c r="AR103" i="33"/>
  <c r="AR104" i="33"/>
  <c r="AR105" i="33"/>
  <c r="AR108" i="33"/>
  <c r="AR109" i="33"/>
  <c r="AR110" i="33"/>
  <c r="AR111" i="33"/>
  <c r="AR112" i="33"/>
  <c r="AR122" i="33"/>
  <c r="AR123" i="33"/>
  <c r="AR124" i="33"/>
  <c r="AR125" i="33"/>
  <c r="AR126" i="33"/>
  <c r="AR129" i="33"/>
  <c r="AR130" i="33"/>
  <c r="AR131" i="33"/>
  <c r="AR132" i="33"/>
  <c r="AR133" i="33"/>
  <c r="AR136" i="33"/>
  <c r="AR137" i="33"/>
  <c r="AR138" i="33"/>
  <c r="AR139" i="33"/>
  <c r="AR140" i="33"/>
  <c r="AR143" i="33"/>
  <c r="AR144" i="33"/>
  <c r="AR145" i="33"/>
  <c r="AR146" i="33"/>
  <c r="AR147" i="33"/>
  <c r="AR10" i="33"/>
  <c r="AR11" i="33"/>
  <c r="AR12" i="33"/>
  <c r="AR13" i="33"/>
  <c r="AR14" i="33"/>
  <c r="AR17" i="33"/>
  <c r="AR18" i="33"/>
  <c r="AR19" i="33"/>
  <c r="AR20" i="33"/>
  <c r="AR21" i="33"/>
  <c r="AR24" i="33"/>
  <c r="AR25" i="33"/>
  <c r="AR26" i="33"/>
  <c r="AR27" i="33"/>
  <c r="AR28" i="33"/>
  <c r="AR31" i="33"/>
  <c r="AR32" i="33"/>
  <c r="AR33" i="33"/>
  <c r="AR34" i="33"/>
  <c r="AR35" i="33"/>
  <c r="R43" i="33"/>
  <c r="AR38" i="33"/>
  <c r="AR39" i="33"/>
  <c r="AR40" i="33"/>
  <c r="AR41" i="33"/>
  <c r="AR42" i="33"/>
  <c r="R50" i="33"/>
  <c r="AE50" i="33" s="1"/>
  <c r="AR45" i="33"/>
  <c r="AR46" i="33"/>
  <c r="AR47" i="33"/>
  <c r="AR48" i="33"/>
  <c r="AR49" i="33"/>
  <c r="AR52" i="33"/>
  <c r="AR53" i="33"/>
  <c r="AR54" i="33"/>
  <c r="AR55" i="33"/>
  <c r="AR56" i="33"/>
  <c r="AR59" i="33"/>
  <c r="AR60" i="33"/>
  <c r="AR61" i="33"/>
  <c r="AR62" i="33"/>
  <c r="AR63" i="33"/>
  <c r="AR67" i="33"/>
  <c r="AR68" i="33"/>
  <c r="AR69" i="33"/>
  <c r="AR70" i="33"/>
  <c r="AE73" i="33"/>
  <c r="AR73" i="33"/>
  <c r="AF74" i="33"/>
  <c r="AS74" i="33"/>
  <c r="AG75" i="33"/>
  <c r="AT75" i="33"/>
  <c r="AE77" i="33"/>
  <c r="AR77" i="33"/>
  <c r="G80" i="33"/>
  <c r="AF94" i="33"/>
  <c r="AS94" i="33"/>
  <c r="G81" i="33"/>
  <c r="AS95" i="33"/>
  <c r="AF95" i="33"/>
  <c r="G117" i="33"/>
  <c r="AS96" i="33"/>
  <c r="AF96" i="33"/>
  <c r="G118" i="33"/>
  <c r="AS97" i="33"/>
  <c r="AF97" i="33"/>
  <c r="AF98" i="33"/>
  <c r="AS98" i="33"/>
  <c r="AS101" i="33"/>
  <c r="AF101" i="33"/>
  <c r="AS102" i="33"/>
  <c r="AF102" i="33"/>
  <c r="AF103" i="33"/>
  <c r="AS103" i="33"/>
  <c r="AF104" i="33"/>
  <c r="AS104" i="33"/>
  <c r="AF105" i="33"/>
  <c r="AS105" i="33"/>
  <c r="G113" i="33"/>
  <c r="AF113" i="33" s="1"/>
  <c r="AS108" i="33"/>
  <c r="AF108" i="33"/>
  <c r="AS109" i="33"/>
  <c r="AF109" i="33"/>
  <c r="AS110" i="33"/>
  <c r="AF110" i="33"/>
  <c r="AS111" i="33"/>
  <c r="AF111" i="33"/>
  <c r="AS112" i="33"/>
  <c r="AF112" i="33"/>
  <c r="G127" i="33"/>
  <c r="AF127" i="33" s="1"/>
  <c r="AF122" i="33"/>
  <c r="AS122" i="33"/>
  <c r="AS123" i="33"/>
  <c r="AF123" i="33"/>
  <c r="AS124" i="33"/>
  <c r="AF124" i="33"/>
  <c r="AF125" i="33"/>
  <c r="AS125" i="33"/>
  <c r="AF126" i="33"/>
  <c r="AS126" i="33"/>
  <c r="G134" i="33"/>
  <c r="AF134" i="33" s="1"/>
  <c r="AS129" i="33"/>
  <c r="AF129" i="33"/>
  <c r="AS130" i="33"/>
  <c r="AF130" i="33"/>
  <c r="AS131" i="33"/>
  <c r="AF131" i="33"/>
  <c r="AF132" i="33"/>
  <c r="AS132" i="33"/>
  <c r="AF133" i="33"/>
  <c r="AS133" i="33"/>
  <c r="AS136" i="33"/>
  <c r="AF136" i="33"/>
  <c r="AF137" i="33"/>
  <c r="AS137" i="33"/>
  <c r="AS138" i="33"/>
  <c r="AF138" i="33"/>
  <c r="AS139" i="33"/>
  <c r="AF139" i="33"/>
  <c r="AS140" i="33"/>
  <c r="AF140" i="33"/>
  <c r="G148" i="33"/>
  <c r="AF148" i="33" s="1"/>
  <c r="AF143" i="33"/>
  <c r="AS143" i="33"/>
  <c r="AS144" i="33"/>
  <c r="AF144" i="33"/>
  <c r="AF145" i="33"/>
  <c r="AS145" i="33"/>
  <c r="AS146" i="33"/>
  <c r="AF146" i="33"/>
  <c r="AS147" i="33"/>
  <c r="AF147" i="33"/>
  <c r="R71" i="33"/>
  <c r="AR66" i="33"/>
  <c r="AC13" i="33"/>
  <c r="AC32" i="33"/>
  <c r="AP24" i="33"/>
  <c r="AP31" i="33"/>
  <c r="AB84" i="33"/>
  <c r="AQ17" i="33"/>
  <c r="Q22" i="33"/>
  <c r="AQ19" i="33"/>
  <c r="AQ21" i="33"/>
  <c r="AC10" i="33"/>
  <c r="P15" i="33"/>
  <c r="AC15" i="33" s="1"/>
  <c r="AC11" i="33"/>
  <c r="AC12" i="33"/>
  <c r="AC14" i="33"/>
  <c r="AC17" i="33"/>
  <c r="AC19" i="33"/>
  <c r="AC21" i="33"/>
  <c r="AP11" i="33"/>
  <c r="AO14" i="33"/>
  <c r="AC71" i="33"/>
  <c r="AE10" i="33"/>
  <c r="R15" i="33"/>
  <c r="AE15" i="33" s="1"/>
  <c r="AE11" i="33"/>
  <c r="AE12" i="33"/>
  <c r="AE13" i="33"/>
  <c r="AE14" i="33"/>
  <c r="AE17" i="33"/>
  <c r="R22" i="33"/>
  <c r="AE22" i="33" s="1"/>
  <c r="AE18" i="33"/>
  <c r="AE19" i="33"/>
  <c r="AE20" i="33"/>
  <c r="AE21" i="33"/>
  <c r="AE24" i="33"/>
  <c r="R29" i="33"/>
  <c r="AE25" i="33"/>
  <c r="AE26" i="33"/>
  <c r="AE27" i="33"/>
  <c r="AE28" i="33"/>
  <c r="AE31" i="33"/>
  <c r="AE32" i="33"/>
  <c r="AE33" i="33"/>
  <c r="R36" i="33"/>
  <c r="AE36" i="33" s="1"/>
  <c r="AB10" i="33"/>
  <c r="AB11" i="33"/>
  <c r="AB13" i="33"/>
  <c r="AB17" i="33"/>
  <c r="AO18" i="33"/>
  <c r="AB19" i="33"/>
  <c r="AO20" i="33"/>
  <c r="AB21" i="33"/>
  <c r="AB24" i="33"/>
  <c r="AB25" i="33"/>
  <c r="AB26" i="33"/>
  <c r="AB27" i="33"/>
  <c r="AB28" i="33"/>
  <c r="AO31" i="33"/>
  <c r="AB32" i="33"/>
  <c r="AO33" i="33"/>
  <c r="AB34" i="33"/>
  <c r="AO35" i="33"/>
  <c r="AB39" i="33"/>
  <c r="AB41" i="33"/>
  <c r="AB46" i="33"/>
  <c r="AB48" i="33"/>
  <c r="AB52" i="33"/>
  <c r="AO53" i="33"/>
  <c r="AB54" i="33"/>
  <c r="AO55" i="33"/>
  <c r="AB56" i="33"/>
  <c r="AB60" i="33"/>
  <c r="AB61" i="33"/>
  <c r="AB62" i="33"/>
  <c r="AB63" i="33"/>
  <c r="AB67" i="33"/>
  <c r="AB69" i="33"/>
  <c r="AB73" i="33"/>
  <c r="AP74" i="33"/>
  <c r="AD75" i="33"/>
  <c r="AB77" i="33"/>
  <c r="AC96" i="33"/>
  <c r="AC98" i="33"/>
  <c r="D115" i="33"/>
  <c r="H115" i="33"/>
  <c r="L115" i="33"/>
  <c r="AC101" i="33"/>
  <c r="H117" i="33"/>
  <c r="L117" i="33"/>
  <c r="AC103" i="33"/>
  <c r="L118" i="33"/>
  <c r="D119" i="33"/>
  <c r="H119" i="33"/>
  <c r="L119" i="33"/>
  <c r="AC105" i="33"/>
  <c r="AP108" i="33"/>
  <c r="P113" i="33"/>
  <c r="AC113" i="33" s="1"/>
  <c r="AC109" i="33"/>
  <c r="AP110" i="33"/>
  <c r="AC111" i="33"/>
  <c r="AP112" i="33"/>
  <c r="AP129" i="33"/>
  <c r="AC130" i="33"/>
  <c r="AP131" i="33"/>
  <c r="AC132" i="33"/>
  <c r="AP133" i="33"/>
  <c r="AC144" i="33"/>
  <c r="AC146" i="33"/>
  <c r="P22" i="33"/>
  <c r="AC34" i="33"/>
  <c r="AP39" i="33"/>
  <c r="AP41" i="33"/>
  <c r="AP46" i="33"/>
  <c r="AP48" i="33"/>
  <c r="AC52" i="33"/>
  <c r="AC54" i="33"/>
  <c r="AC56" i="33"/>
  <c r="AC59" i="33"/>
  <c r="AC61" i="33"/>
  <c r="AC63" i="33"/>
  <c r="AP73" i="33"/>
  <c r="AD74" i="33"/>
  <c r="AP77" i="33"/>
  <c r="AQ101" i="33"/>
  <c r="AD102" i="33"/>
  <c r="M117" i="33"/>
  <c r="AQ103" i="33"/>
  <c r="AQ105" i="33"/>
  <c r="AD122" i="33"/>
  <c r="AD123" i="33"/>
  <c r="AD124" i="33"/>
  <c r="AD125" i="33"/>
  <c r="AD126" i="33"/>
  <c r="AQ136" i="33"/>
  <c r="AQ137" i="33"/>
  <c r="AQ138" i="33"/>
  <c r="AQ139" i="33"/>
  <c r="AQ140" i="33"/>
  <c r="P57" i="33"/>
  <c r="AQ32" i="33"/>
  <c r="AQ34" i="33"/>
  <c r="AD66" i="33"/>
  <c r="F152" i="33"/>
  <c r="J152" i="33"/>
  <c r="N152" i="33"/>
  <c r="AD68" i="33"/>
  <c r="F154" i="33"/>
  <c r="J154" i="33"/>
  <c r="N154" i="33"/>
  <c r="AD70" i="33"/>
  <c r="AD73" i="33"/>
  <c r="AB75" i="33"/>
  <c r="AC76" i="33"/>
  <c r="AQ77" i="33"/>
  <c r="R99" i="33"/>
  <c r="AE94" i="33"/>
  <c r="R151" i="33"/>
  <c r="AE95" i="33"/>
  <c r="AE96" i="33"/>
  <c r="R153" i="33"/>
  <c r="AE97" i="33"/>
  <c r="AE98" i="33"/>
  <c r="R106" i="33"/>
  <c r="AE106" i="33" s="1"/>
  <c r="AE101" i="33"/>
  <c r="AE102" i="33"/>
  <c r="AE103" i="33"/>
  <c r="AE104" i="33"/>
  <c r="AE105" i="33"/>
  <c r="R113" i="33"/>
  <c r="AE113" i="33" s="1"/>
  <c r="AE108" i="33"/>
  <c r="AE109" i="33"/>
  <c r="AE110" i="33"/>
  <c r="AE111" i="33"/>
  <c r="AE112" i="33"/>
  <c r="AE122" i="33"/>
  <c r="AE123" i="33"/>
  <c r="AE124" i="33"/>
  <c r="AE125" i="33"/>
  <c r="AE126" i="33"/>
  <c r="AE129" i="33"/>
  <c r="AE130" i="33"/>
  <c r="AE131" i="33"/>
  <c r="AE132" i="33"/>
  <c r="AE133" i="33"/>
  <c r="AE136" i="33"/>
  <c r="AE137" i="33"/>
  <c r="AE138" i="33"/>
  <c r="AE139" i="33"/>
  <c r="AE140" i="33"/>
  <c r="AE143" i="33"/>
  <c r="AE144" i="33"/>
  <c r="AE145" i="33"/>
  <c r="AE146" i="33"/>
  <c r="AE147" i="33"/>
  <c r="P64" i="33"/>
  <c r="Q127" i="33"/>
  <c r="AD127" i="33" s="1"/>
  <c r="AE34" i="33"/>
  <c r="AE35" i="33"/>
  <c r="AE38" i="33"/>
  <c r="AE39" i="33"/>
  <c r="AE40" i="33"/>
  <c r="AE41" i="33"/>
  <c r="AE42" i="33"/>
  <c r="AE45" i="33"/>
  <c r="AE46" i="33"/>
  <c r="AE47" i="33"/>
  <c r="AE48" i="33"/>
  <c r="AE49" i="33"/>
  <c r="AE52" i="33"/>
  <c r="AE53" i="33"/>
  <c r="AE54" i="33"/>
  <c r="AE55" i="33"/>
  <c r="AE56" i="33"/>
  <c r="AE59" i="33"/>
  <c r="AE60" i="33"/>
  <c r="AE61" i="33"/>
  <c r="AE62" i="33"/>
  <c r="AE63" i="33"/>
  <c r="AE66" i="33"/>
  <c r="S150" i="33"/>
  <c r="S151" i="33"/>
  <c r="AE67" i="33"/>
  <c r="S152" i="33"/>
  <c r="AE68" i="33"/>
  <c r="S153" i="33"/>
  <c r="AE69" i="33"/>
  <c r="S154" i="33"/>
  <c r="AE70" i="33"/>
  <c r="AP75" i="33"/>
  <c r="AQ76" i="33"/>
  <c r="AO95" i="33"/>
  <c r="G154" i="33"/>
  <c r="K154" i="33"/>
  <c r="AB98" i="33"/>
  <c r="C115" i="33"/>
  <c r="G115" i="33"/>
  <c r="K115" i="33"/>
  <c r="O115" i="33"/>
  <c r="C116" i="33"/>
  <c r="G116" i="33"/>
  <c r="K116" i="33"/>
  <c r="O116" i="33"/>
  <c r="AB103" i="33"/>
  <c r="AO104" i="33"/>
  <c r="C119" i="33"/>
  <c r="G119" i="33"/>
  <c r="K119" i="33"/>
  <c r="O119" i="33"/>
  <c r="AB108" i="33"/>
  <c r="AB109" i="33"/>
  <c r="AB110" i="33"/>
  <c r="AB111" i="33"/>
  <c r="AB112" i="33"/>
  <c r="AB122" i="33"/>
  <c r="AB123" i="33"/>
  <c r="AB124" i="33"/>
  <c r="AB125" i="33"/>
  <c r="AB126" i="33"/>
  <c r="AB129" i="33"/>
  <c r="AB130" i="33"/>
  <c r="AB131" i="33"/>
  <c r="AB132" i="33"/>
  <c r="AB133" i="33"/>
  <c r="AO136" i="33"/>
  <c r="AO137" i="33"/>
  <c r="AO138" i="33"/>
  <c r="AO139" i="33"/>
  <c r="AO140" i="33"/>
  <c r="L150" i="33"/>
  <c r="AO143" i="33"/>
  <c r="D151" i="33"/>
  <c r="L151" i="33"/>
  <c r="AB144" i="33"/>
  <c r="K152" i="33"/>
  <c r="AO145" i="33"/>
  <c r="D153" i="33"/>
  <c r="AO146" i="33"/>
  <c r="AO147" i="33"/>
  <c r="R57" i="33"/>
  <c r="AE57" i="33" s="1"/>
  <c r="R127" i="33"/>
  <c r="AE127" i="33" s="1"/>
  <c r="Q141" i="33"/>
  <c r="AD141" i="33" s="1"/>
  <c r="AD76" i="33"/>
  <c r="AQ73" i="33"/>
  <c r="P78" i="33"/>
  <c r="Q78" i="33"/>
  <c r="AC73" i="33"/>
  <c r="AQ74" i="33"/>
  <c r="AP76" i="33"/>
  <c r="AC75" i="33"/>
  <c r="Q106" i="33"/>
  <c r="AD106" i="33" s="1"/>
  <c r="AD103" i="33"/>
  <c r="R150" i="33"/>
  <c r="AC36" i="33"/>
  <c r="AC43" i="33"/>
  <c r="AO144" i="33"/>
  <c r="H151" i="33"/>
  <c r="H153" i="33"/>
  <c r="AB146" i="33"/>
  <c r="AP146" i="33"/>
  <c r="K148" i="33"/>
  <c r="AJ148" i="33" s="1"/>
  <c r="O148" i="33"/>
  <c r="AB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P144" i="33"/>
  <c r="AO129" i="33"/>
  <c r="AO131" i="33"/>
  <c r="AO133" i="33"/>
  <c r="O134" i="33"/>
  <c r="O127" i="33"/>
  <c r="AB127" i="33" s="1"/>
  <c r="AO108" i="33"/>
  <c r="AO110" i="33"/>
  <c r="AO112" i="33"/>
  <c r="O113" i="33"/>
  <c r="AB113" i="33" s="1"/>
  <c r="AD113" i="33"/>
  <c r="AO101" i="33"/>
  <c r="AO103" i="33"/>
  <c r="AO105" i="33"/>
  <c r="AB101" i="33"/>
  <c r="AP101" i="33"/>
  <c r="AP103" i="33"/>
  <c r="AB105" i="33"/>
  <c r="AP105" i="33"/>
  <c r="AO102" i="33"/>
  <c r="AO117" i="33"/>
  <c r="AB117" i="33"/>
  <c r="AO84" i="33"/>
  <c r="AO94" i="33"/>
  <c r="AO98" i="33"/>
  <c r="AD118" i="33"/>
  <c r="O154" i="33"/>
  <c r="P80" i="33"/>
  <c r="AC80" i="33" s="1"/>
  <c r="C82" i="33"/>
  <c r="K82" i="33"/>
  <c r="AB94" i="33"/>
  <c r="AB96" i="33"/>
  <c r="AP96" i="33"/>
  <c r="AP98" i="33"/>
  <c r="AQ116" i="33"/>
  <c r="AP118" i="33"/>
  <c r="G152" i="33"/>
  <c r="O152" i="33"/>
  <c r="AO96" i="33"/>
  <c r="H80" i="33"/>
  <c r="G82" i="33"/>
  <c r="O82" i="33"/>
  <c r="AP94" i="33"/>
  <c r="O81" i="33"/>
  <c r="AB81" i="33" s="1"/>
  <c r="P82" i="33"/>
  <c r="AP82" i="33" s="1"/>
  <c r="AC94" i="33"/>
  <c r="AO97" i="33"/>
  <c r="AO73" i="33"/>
  <c r="AO75" i="33"/>
  <c r="AO77" i="33"/>
  <c r="AB66" i="33"/>
  <c r="AD67" i="33"/>
  <c r="AB68" i="33"/>
  <c r="AD69" i="33"/>
  <c r="AB70" i="33"/>
  <c r="E71" i="33"/>
  <c r="E155" i="33" s="1"/>
  <c r="I71" i="33"/>
  <c r="M71" i="33"/>
  <c r="AL71" i="33" s="1"/>
  <c r="Q150" i="33"/>
  <c r="O151" i="33"/>
  <c r="R152" i="33"/>
  <c r="O153" i="33"/>
  <c r="R154" i="33"/>
  <c r="G71" i="33"/>
  <c r="K71" i="33"/>
  <c r="AJ71" i="33" s="1"/>
  <c r="O71" i="33"/>
  <c r="AB71" i="33" s="1"/>
  <c r="AB59" i="33"/>
  <c r="AO60" i="33"/>
  <c r="AO62" i="33"/>
  <c r="AO46" i="33"/>
  <c r="AO48" i="33"/>
  <c r="AO39" i="33"/>
  <c r="AO41" i="33"/>
  <c r="AO32" i="33"/>
  <c r="AO34" i="33"/>
  <c r="AP32" i="33"/>
  <c r="AP34" i="33"/>
  <c r="O36" i="33"/>
  <c r="AB36" i="33" s="1"/>
  <c r="O29" i="33"/>
  <c r="AB29" i="33" s="1"/>
  <c r="AO24" i="33"/>
  <c r="AO26" i="33"/>
  <c r="AO28" i="33"/>
  <c r="AO17" i="33"/>
  <c r="AO19" i="33"/>
  <c r="AO21" i="33"/>
  <c r="AP17" i="33"/>
  <c r="AP19" i="33"/>
  <c r="AP21" i="33"/>
  <c r="O15" i="33"/>
  <c r="AB50" i="33"/>
  <c r="AC116" i="33"/>
  <c r="A23" i="33"/>
  <c r="E85" i="33"/>
  <c r="AQ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Y78" i="33" l="1"/>
  <c r="AY36" i="33"/>
  <c r="AX106" i="33"/>
  <c r="AX43" i="33"/>
  <c r="AP64" i="33"/>
  <c r="AY106" i="33"/>
  <c r="AY15" i="33"/>
  <c r="AY154" i="33"/>
  <c r="AL154" i="33"/>
  <c r="AY118" i="33"/>
  <c r="AL118" i="33"/>
  <c r="AY115" i="33"/>
  <c r="AL115" i="33"/>
  <c r="AX134" i="33"/>
  <c r="AX83" i="33"/>
  <c r="AK83" i="33"/>
  <c r="AX99" i="33"/>
  <c r="AX22" i="33"/>
  <c r="AY152" i="33"/>
  <c r="AL152" i="33"/>
  <c r="AY153" i="33"/>
  <c r="AL153" i="33"/>
  <c r="AK151" i="33"/>
  <c r="AX151" i="33"/>
  <c r="AK117" i="33"/>
  <c r="AX117" i="33"/>
  <c r="AY82" i="33"/>
  <c r="AL82" i="33"/>
  <c r="AY22" i="33"/>
  <c r="AX127" i="33"/>
  <c r="AK82" i="33"/>
  <c r="AX82" i="33"/>
  <c r="AX78" i="33"/>
  <c r="AX57" i="33"/>
  <c r="AL150" i="33"/>
  <c r="AY150" i="33"/>
  <c r="AY141" i="33"/>
  <c r="AY113" i="33"/>
  <c r="AY99" i="33"/>
  <c r="AY50" i="33"/>
  <c r="AX36" i="33"/>
  <c r="AX15" i="33"/>
  <c r="AK118" i="33"/>
  <c r="AX118" i="33"/>
  <c r="AK154" i="33"/>
  <c r="AX154" i="33"/>
  <c r="AK80" i="33"/>
  <c r="AX80" i="33"/>
  <c r="M120" i="33"/>
  <c r="AL120" i="33" s="1"/>
  <c r="AL117" i="33"/>
  <c r="AY117" i="33"/>
  <c r="AX153" i="33"/>
  <c r="AK153" i="33"/>
  <c r="AY127" i="33"/>
  <c r="AY84" i="33"/>
  <c r="AL84" i="33"/>
  <c r="AX141" i="33"/>
  <c r="AX113" i="33"/>
  <c r="AX84" i="33"/>
  <c r="AK84" i="33"/>
  <c r="AY64" i="33"/>
  <c r="AY29" i="33"/>
  <c r="AX71" i="33"/>
  <c r="AX50" i="33"/>
  <c r="AX148" i="33"/>
  <c r="AK150" i="33"/>
  <c r="AX150" i="33"/>
  <c r="AX119" i="33"/>
  <c r="AK119" i="33"/>
  <c r="AX115" i="33"/>
  <c r="AK115" i="33"/>
  <c r="AX152" i="33"/>
  <c r="AK152" i="33"/>
  <c r="AU115" i="33"/>
  <c r="M85" i="33"/>
  <c r="AL85" i="33" s="1"/>
  <c r="AY80" i="33"/>
  <c r="AL80" i="33"/>
  <c r="AY148" i="33"/>
  <c r="AY71" i="33"/>
  <c r="AX116" i="33"/>
  <c r="AK116" i="33"/>
  <c r="AY57" i="33"/>
  <c r="AY134" i="33"/>
  <c r="AL151" i="33"/>
  <c r="AY151" i="33"/>
  <c r="L85" i="33"/>
  <c r="AK85" i="33" s="1"/>
  <c r="AK81" i="33"/>
  <c r="AX81" i="33"/>
  <c r="AY43" i="33"/>
  <c r="AX64" i="33"/>
  <c r="AX29" i="33"/>
  <c r="AC50" i="33"/>
  <c r="AD117" i="33"/>
  <c r="AE71" i="33"/>
  <c r="M155" i="33"/>
  <c r="AH118" i="33"/>
  <c r="AP57" i="33"/>
  <c r="AP81" i="33"/>
  <c r="E120" i="33"/>
  <c r="AD22" i="33"/>
  <c r="I120" i="33"/>
  <c r="AH120" i="33" s="1"/>
  <c r="AP71" i="33"/>
  <c r="AQ127" i="33"/>
  <c r="AC22" i="33"/>
  <c r="AH117" i="33"/>
  <c r="AU117" i="33"/>
  <c r="AU120" i="33" s="1"/>
  <c r="AU80" i="33"/>
  <c r="AU85" i="33" s="1"/>
  <c r="AD119" i="33"/>
  <c r="Q120" i="33"/>
  <c r="AQ148" i="33"/>
  <c r="N120" i="33"/>
  <c r="AQ134" i="33"/>
  <c r="AQ113" i="33"/>
  <c r="AV15" i="33"/>
  <c r="AV29" i="33"/>
  <c r="AW64" i="33"/>
  <c r="AW43" i="33"/>
  <c r="AH84" i="33"/>
  <c r="I85" i="33"/>
  <c r="AH85" i="33" s="1"/>
  <c r="AQ82" i="33"/>
  <c r="AV22" i="33"/>
  <c r="AW29" i="33"/>
  <c r="AV64" i="33"/>
  <c r="AI118" i="33"/>
  <c r="AV118" i="33"/>
  <c r="AV81" i="33"/>
  <c r="AI81" i="33"/>
  <c r="AW106" i="33"/>
  <c r="AJ80" i="33"/>
  <c r="AW80" i="33"/>
  <c r="AW151" i="33"/>
  <c r="AJ151" i="33"/>
  <c r="AV106" i="33"/>
  <c r="AV36" i="33"/>
  <c r="AW50" i="33"/>
  <c r="AW82" i="33"/>
  <c r="AJ82" i="33"/>
  <c r="AW115" i="33"/>
  <c r="AJ115" i="33"/>
  <c r="AW153" i="33"/>
  <c r="AJ153" i="33"/>
  <c r="AW127" i="33"/>
  <c r="AJ117" i="33"/>
  <c r="AW117" i="33"/>
  <c r="AV78" i="33"/>
  <c r="AV117" i="33"/>
  <c r="AI117" i="33"/>
  <c r="AW36" i="33"/>
  <c r="AW15" i="33"/>
  <c r="AW150" i="33"/>
  <c r="AJ150" i="33"/>
  <c r="AV153" i="33"/>
  <c r="AI153" i="33"/>
  <c r="AV82" i="33"/>
  <c r="AI82" i="33"/>
  <c r="AW141" i="33"/>
  <c r="AW113" i="33"/>
  <c r="AV127" i="33"/>
  <c r="AW78" i="33"/>
  <c r="AV57" i="33"/>
  <c r="AV152" i="33"/>
  <c r="AI152" i="33"/>
  <c r="AJ118" i="33"/>
  <c r="AW118" i="33"/>
  <c r="AV150" i="33"/>
  <c r="AI150" i="33"/>
  <c r="AV154" i="33"/>
  <c r="AI154" i="33"/>
  <c r="AD84" i="33"/>
  <c r="AC64" i="33"/>
  <c r="AV148" i="33"/>
  <c r="AW148" i="33"/>
  <c r="AJ84" i="33"/>
  <c r="AW84" i="33"/>
  <c r="AV99" i="33"/>
  <c r="AW71" i="33"/>
  <c r="AW57" i="33"/>
  <c r="AV43" i="33"/>
  <c r="AI119" i="33"/>
  <c r="AV119" i="33"/>
  <c r="AW152" i="33"/>
  <c r="AJ152" i="33"/>
  <c r="AJ83" i="33"/>
  <c r="AW83" i="33"/>
  <c r="AV116" i="33"/>
  <c r="AI116" i="33"/>
  <c r="AV134" i="33"/>
  <c r="AV83" i="33"/>
  <c r="AI83" i="33"/>
  <c r="AJ81" i="33"/>
  <c r="AW81" i="33"/>
  <c r="AV115" i="33"/>
  <c r="AI115" i="33"/>
  <c r="AV50" i="33"/>
  <c r="AW22" i="33"/>
  <c r="AV84" i="33"/>
  <c r="AI84" i="33"/>
  <c r="AW119" i="33"/>
  <c r="AJ119" i="33"/>
  <c r="AW116" i="33"/>
  <c r="AJ116" i="33"/>
  <c r="AW154" i="33"/>
  <c r="AJ154" i="33"/>
  <c r="AE81" i="33"/>
  <c r="AV80" i="33"/>
  <c r="AI80" i="33"/>
  <c r="AV151" i="33"/>
  <c r="AI151" i="33"/>
  <c r="AV141" i="33"/>
  <c r="AV113" i="33"/>
  <c r="AW134" i="33"/>
  <c r="AW99" i="33"/>
  <c r="AV71" i="33"/>
  <c r="AU78" i="33"/>
  <c r="AC57" i="33"/>
  <c r="AQ99" i="33"/>
  <c r="Q85" i="33"/>
  <c r="AD85" i="33" s="1"/>
  <c r="AE43" i="33"/>
  <c r="AD81" i="33"/>
  <c r="AQ83" i="33"/>
  <c r="AD115" i="33"/>
  <c r="AE82" i="33"/>
  <c r="AC99" i="33"/>
  <c r="AB134" i="33"/>
  <c r="AQ115" i="33"/>
  <c r="AQ120" i="33" s="1"/>
  <c r="AE29" i="33"/>
  <c r="AC117" i="33"/>
  <c r="AR116" i="33"/>
  <c r="J120" i="33"/>
  <c r="AI120" i="33" s="1"/>
  <c r="AB43" i="33"/>
  <c r="K85" i="33"/>
  <c r="AJ85" i="33" s="1"/>
  <c r="AT83" i="33"/>
  <c r="AP154" i="33"/>
  <c r="AR118" i="33"/>
  <c r="J85" i="33"/>
  <c r="AI85" i="33" s="1"/>
  <c r="AC119" i="33"/>
  <c r="AE119" i="33"/>
  <c r="AC150" i="33"/>
  <c r="AE115" i="33"/>
  <c r="AD99" i="33"/>
  <c r="AR119" i="33"/>
  <c r="AR115" i="33"/>
  <c r="AR83" i="33"/>
  <c r="F120" i="33"/>
  <c r="AD78" i="33"/>
  <c r="AR84" i="33"/>
  <c r="AU29" i="33"/>
  <c r="AR117" i="33"/>
  <c r="AU57" i="33"/>
  <c r="AC154" i="33"/>
  <c r="P120" i="33"/>
  <c r="AU22" i="33"/>
  <c r="AR80" i="33"/>
  <c r="AB118" i="33"/>
  <c r="AU106" i="33"/>
  <c r="AH150" i="33"/>
  <c r="AU150" i="33"/>
  <c r="AU141" i="33"/>
  <c r="AU154" i="33"/>
  <c r="AH154" i="33"/>
  <c r="AU50" i="33"/>
  <c r="AU43" i="33"/>
  <c r="AC152" i="33"/>
  <c r="R120" i="33"/>
  <c r="AU134" i="33"/>
  <c r="AU127" i="33"/>
  <c r="AU64" i="33"/>
  <c r="AU153" i="33"/>
  <c r="AH153" i="33"/>
  <c r="AP84" i="33"/>
  <c r="AU151" i="33"/>
  <c r="AH151" i="33"/>
  <c r="AH152" i="33"/>
  <c r="AU152" i="33"/>
  <c r="R85" i="33"/>
  <c r="AU99" i="33"/>
  <c r="AU36" i="33"/>
  <c r="AU15" i="33"/>
  <c r="J155" i="33"/>
  <c r="AH71" i="33"/>
  <c r="AC78" i="33"/>
  <c r="AE117" i="33"/>
  <c r="AU71" i="33"/>
  <c r="AU148" i="33"/>
  <c r="AP115" i="33"/>
  <c r="AU113" i="33"/>
  <c r="AD152" i="33"/>
  <c r="AQ15" i="33"/>
  <c r="AB80" i="33"/>
  <c r="AC81" i="33"/>
  <c r="D120" i="33"/>
  <c r="AE99" i="33"/>
  <c r="AO15" i="33"/>
  <c r="AQ64" i="33"/>
  <c r="N85" i="33"/>
  <c r="AO127" i="33"/>
  <c r="AB83" i="33"/>
  <c r="AB99" i="33"/>
  <c r="AP141" i="33"/>
  <c r="AP15" i="33"/>
  <c r="AE83" i="33"/>
  <c r="AQ57" i="33"/>
  <c r="AQ43" i="33"/>
  <c r="AB116" i="33"/>
  <c r="AO115" i="33"/>
  <c r="AQ71" i="33"/>
  <c r="AO80" i="33"/>
  <c r="AP43" i="33"/>
  <c r="AP22" i="33"/>
  <c r="AR81" i="33"/>
  <c r="AQ154" i="33"/>
  <c r="AQ29" i="33"/>
  <c r="AO36" i="33"/>
  <c r="AC153" i="33"/>
  <c r="K120" i="33"/>
  <c r="AJ120" i="33" s="1"/>
  <c r="AP80" i="33"/>
  <c r="AO83" i="33"/>
  <c r="AT81" i="33"/>
  <c r="AP152" i="33"/>
  <c r="AB15" i="33"/>
  <c r="D155" i="33"/>
  <c r="AD71" i="33"/>
  <c r="C85" i="33"/>
  <c r="D85" i="33"/>
  <c r="AP127" i="33"/>
  <c r="AB78" i="33"/>
  <c r="F155" i="33"/>
  <c r="AQ50" i="33"/>
  <c r="AB115" i="33"/>
  <c r="F85" i="33"/>
  <c r="AC83" i="33"/>
  <c r="AQ153" i="33"/>
  <c r="AD151" i="33"/>
  <c r="AO57" i="33"/>
  <c r="AD154" i="33"/>
  <c r="AO71" i="33"/>
  <c r="AP83" i="33"/>
  <c r="AP29" i="33"/>
  <c r="AO81" i="33"/>
  <c r="AO141" i="33"/>
  <c r="AQ36" i="33"/>
  <c r="AP50" i="33"/>
  <c r="AP113" i="33"/>
  <c r="AR78" i="33"/>
  <c r="AR29" i="33"/>
  <c r="AO43" i="33"/>
  <c r="C120" i="33"/>
  <c r="AQ106" i="33"/>
  <c r="L120" i="33"/>
  <c r="AK120" i="33" s="1"/>
  <c r="AT148" i="33"/>
  <c r="H85" i="33"/>
  <c r="AG85" i="33" s="1"/>
  <c r="AG80" i="33"/>
  <c r="AT80" i="33"/>
  <c r="AP150" i="33"/>
  <c r="R155" i="33"/>
  <c r="AS106" i="33"/>
  <c r="AS117" i="33"/>
  <c r="AF117" i="33"/>
  <c r="AS99" i="33"/>
  <c r="AR57" i="33"/>
  <c r="AR15" i="33"/>
  <c r="AR148" i="33"/>
  <c r="AR113" i="33"/>
  <c r="AT78" i="33"/>
  <c r="AG152" i="33"/>
  <c r="AT152" i="33"/>
  <c r="AS43" i="33"/>
  <c r="I155" i="33"/>
  <c r="AG151" i="33"/>
  <c r="AT151" i="33"/>
  <c r="AC115" i="33"/>
  <c r="H155" i="33"/>
  <c r="AF71" i="33"/>
  <c r="G85" i="33"/>
  <c r="AF85" i="33" s="1"/>
  <c r="AS82" i="33"/>
  <c r="AF82" i="33"/>
  <c r="AO116" i="33"/>
  <c r="AC151" i="33"/>
  <c r="AO148" i="33"/>
  <c r="AS119" i="33"/>
  <c r="AF119" i="33"/>
  <c r="AT119" i="33"/>
  <c r="AG119" i="33"/>
  <c r="AT115" i="33"/>
  <c r="AG115" i="33"/>
  <c r="AS148" i="33"/>
  <c r="AS141" i="33"/>
  <c r="AS127" i="33"/>
  <c r="AS113" i="33"/>
  <c r="AS118" i="33"/>
  <c r="AF118" i="33"/>
  <c r="AR50" i="33"/>
  <c r="AR36" i="33"/>
  <c r="AR141" i="33"/>
  <c r="AR134" i="33"/>
  <c r="AR106" i="33"/>
  <c r="AT64" i="33"/>
  <c r="AT50" i="33"/>
  <c r="AT36" i="33"/>
  <c r="AT15" i="33"/>
  <c r="AT127" i="33"/>
  <c r="AG154" i="33"/>
  <c r="AT154" i="33"/>
  <c r="AS71" i="33"/>
  <c r="AS50" i="33"/>
  <c r="AS22" i="33"/>
  <c r="AR99" i="33"/>
  <c r="AT71" i="33"/>
  <c r="AT29" i="33"/>
  <c r="AT22" i="33"/>
  <c r="AT134" i="33"/>
  <c r="AT113" i="33"/>
  <c r="AT106" i="33"/>
  <c r="AT82" i="33"/>
  <c r="AG82" i="33"/>
  <c r="AT99" i="33"/>
  <c r="AS78" i="33"/>
  <c r="AS57" i="33"/>
  <c r="AS36" i="33"/>
  <c r="AS29" i="33"/>
  <c r="AS15" i="33"/>
  <c r="H120" i="33"/>
  <c r="AG120" i="33" s="1"/>
  <c r="AG117" i="33"/>
  <c r="AT117" i="33"/>
  <c r="AS80" i="33"/>
  <c r="AF80" i="33"/>
  <c r="AO22" i="33"/>
  <c r="AP36" i="33"/>
  <c r="AP119" i="33"/>
  <c r="AT150" i="33"/>
  <c r="AG150" i="33"/>
  <c r="AG153" i="33"/>
  <c r="AT153" i="33"/>
  <c r="AP78" i="33"/>
  <c r="AO119" i="33"/>
  <c r="AS116" i="33"/>
  <c r="AF116" i="33"/>
  <c r="G120" i="33"/>
  <c r="AF120" i="33" s="1"/>
  <c r="AS115" i="33"/>
  <c r="AF115" i="33"/>
  <c r="AQ141" i="33"/>
  <c r="S155" i="33"/>
  <c r="AR71" i="33"/>
  <c r="AS134" i="33"/>
  <c r="AS81" i="33"/>
  <c r="AF81" i="33"/>
  <c r="AR64" i="33"/>
  <c r="AR43" i="33"/>
  <c r="AR22" i="33"/>
  <c r="AR127" i="33"/>
  <c r="AT57" i="33"/>
  <c r="AT43" i="33"/>
  <c r="AT141" i="33"/>
  <c r="AS64" i="33"/>
  <c r="AS150" i="33"/>
  <c r="AF150" i="33"/>
  <c r="AE154" i="33"/>
  <c r="AR154" i="33"/>
  <c r="AE150" i="33"/>
  <c r="AR150" i="33"/>
  <c r="AS153" i="33"/>
  <c r="AF153" i="33"/>
  <c r="AF151" i="33"/>
  <c r="AS151" i="33"/>
  <c r="AE151" i="33"/>
  <c r="AR151" i="33"/>
  <c r="AE153" i="33"/>
  <c r="AR153" i="33"/>
  <c r="AE152" i="33"/>
  <c r="AR152" i="33"/>
  <c r="AS154" i="33"/>
  <c r="AF154" i="33"/>
  <c r="AF152" i="33"/>
  <c r="AS152" i="33"/>
  <c r="O120" i="33"/>
  <c r="AP106" i="33"/>
  <c r="AO113" i="33"/>
  <c r="AO64" i="33"/>
  <c r="AO50" i="33"/>
  <c r="AP99" i="33"/>
  <c r="AB119" i="33"/>
  <c r="AP148" i="33"/>
  <c r="AD153" i="33"/>
  <c r="AP134" i="33"/>
  <c r="AP151" i="33"/>
  <c r="AP153" i="33"/>
  <c r="K155" i="33"/>
  <c r="AQ22" i="33"/>
  <c r="AQ78" i="33"/>
  <c r="AQ151" i="33"/>
  <c r="P155" i="33"/>
  <c r="L155" i="33"/>
  <c r="AO134" i="33"/>
  <c r="AO106" i="33"/>
  <c r="AO82" i="33"/>
  <c r="AB82" i="33"/>
  <c r="P85" i="33"/>
  <c r="O85" i="33"/>
  <c r="AC82" i="33"/>
  <c r="AO99" i="33"/>
  <c r="AO78" i="33"/>
  <c r="AQ155" i="33"/>
  <c r="AD155" i="33"/>
  <c r="O155" i="33"/>
  <c r="N155" i="33"/>
  <c r="G155" i="33"/>
  <c r="AQ150" i="33"/>
  <c r="AD150" i="33"/>
  <c r="AO29" i="33"/>
  <c r="A30" i="33"/>
  <c r="AD77" i="27"/>
  <c r="AD76" i="27"/>
  <c r="AD75" i="27"/>
  <c r="AD74" i="27"/>
  <c r="AD73" i="27"/>
  <c r="AQ77" i="11"/>
  <c r="AQ76" i="11"/>
  <c r="AQ75" i="11"/>
  <c r="AQ74" i="11"/>
  <c r="AQ73" i="11"/>
  <c r="AD77" i="11"/>
  <c r="AD76" i="11"/>
  <c r="AD75" i="11"/>
  <c r="AD74" i="11"/>
  <c r="AD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P77" i="11"/>
  <c r="AP76" i="11"/>
  <c r="AP75" i="11"/>
  <c r="AP74" i="11"/>
  <c r="AP73" i="11"/>
  <c r="AC77" i="27"/>
  <c r="AC76" i="27"/>
  <c r="AC75" i="27"/>
  <c r="AC74" i="27"/>
  <c r="AC73" i="27"/>
  <c r="AQ77" i="27"/>
  <c r="AQ76" i="27"/>
  <c r="AQ75" i="27"/>
  <c r="AQ74" i="27"/>
  <c r="AQ73" i="27"/>
  <c r="AP77" i="27"/>
  <c r="AP76" i="27"/>
  <c r="AP75" i="27"/>
  <c r="AP74" i="27"/>
  <c r="AP73" i="27"/>
  <c r="AC77" i="11"/>
  <c r="AC76" i="11"/>
  <c r="AC75" i="11"/>
  <c r="AC74" i="11"/>
  <c r="AC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Y120" i="33" l="1"/>
  <c r="AX120" i="33"/>
  <c r="AY85" i="33"/>
  <c r="AX155" i="33"/>
  <c r="AK155" i="33"/>
  <c r="AY155" i="33"/>
  <c r="AL155" i="33"/>
  <c r="AX85" i="33"/>
  <c r="AD120" i="33"/>
  <c r="AE85" i="33"/>
  <c r="AQ85" i="33"/>
  <c r="AC120" i="33"/>
  <c r="AV120" i="33"/>
  <c r="AW85" i="33"/>
  <c r="AV155" i="33"/>
  <c r="AI155" i="33"/>
  <c r="AV85" i="33"/>
  <c r="AJ155" i="33"/>
  <c r="AW155" i="33"/>
  <c r="AW120" i="33"/>
  <c r="AE155" i="33"/>
  <c r="AR155" i="33"/>
  <c r="AR120" i="33"/>
  <c r="AE120" i="33"/>
  <c r="AR85" i="33"/>
  <c r="AP120" i="33"/>
  <c r="AB85" i="33"/>
  <c r="AU155" i="33"/>
  <c r="AH155" i="33"/>
  <c r="AP155" i="33"/>
  <c r="AO120" i="33"/>
  <c r="AB120" i="33"/>
  <c r="AP85" i="33"/>
  <c r="AO85" i="33"/>
  <c r="AC85" i="33"/>
  <c r="AS155" i="33"/>
  <c r="AF155" i="33"/>
  <c r="AT120" i="33"/>
  <c r="AG155" i="33"/>
  <c r="AT155" i="33"/>
  <c r="AS120" i="33"/>
  <c r="AT85" i="33"/>
  <c r="AS85" i="33"/>
  <c r="AQ78" i="11"/>
  <c r="AP78" i="27"/>
  <c r="AC155" i="33"/>
  <c r="A37" i="33"/>
  <c r="AP78" i="11"/>
  <c r="AQ78" i="27"/>
  <c r="Q113" i="27"/>
  <c r="Q106" i="27"/>
  <c r="Q113" i="11"/>
  <c r="Q106" i="11"/>
  <c r="Q99" i="11"/>
  <c r="A44" i="33" l="1"/>
  <c r="AQ147" i="27"/>
  <c r="AP147" i="27"/>
  <c r="AO147" i="27"/>
  <c r="AQ146" i="27"/>
  <c r="AP146" i="27"/>
  <c r="AO146" i="27"/>
  <c r="AQ145" i="27"/>
  <c r="AP145" i="27"/>
  <c r="AO145" i="27"/>
  <c r="AQ144" i="27"/>
  <c r="AP144" i="27"/>
  <c r="AO144" i="27"/>
  <c r="AQ143" i="27"/>
  <c r="AP143" i="27"/>
  <c r="AO143" i="27"/>
  <c r="AQ140" i="27"/>
  <c r="AP140" i="27"/>
  <c r="AO140" i="27"/>
  <c r="AQ139" i="27"/>
  <c r="AP139" i="27"/>
  <c r="AO139" i="27"/>
  <c r="AQ138" i="27"/>
  <c r="AP138" i="27"/>
  <c r="AO138" i="27"/>
  <c r="AQ137" i="27"/>
  <c r="AP137" i="27"/>
  <c r="AO137" i="27"/>
  <c r="AQ136" i="27"/>
  <c r="AP136" i="27"/>
  <c r="AO136" i="27"/>
  <c r="AQ133" i="27"/>
  <c r="AP133" i="27"/>
  <c r="AO133" i="27"/>
  <c r="AQ132" i="27"/>
  <c r="AP132" i="27"/>
  <c r="AO132" i="27"/>
  <c r="AQ131" i="27"/>
  <c r="AP131" i="27"/>
  <c r="AO131" i="27"/>
  <c r="AQ130" i="27"/>
  <c r="AP130" i="27"/>
  <c r="AO130" i="27"/>
  <c r="AQ129" i="27"/>
  <c r="AP129" i="27"/>
  <c r="AO129" i="27"/>
  <c r="AQ126" i="27"/>
  <c r="AP126" i="27"/>
  <c r="AO126" i="27"/>
  <c r="AQ125" i="27"/>
  <c r="AP125" i="27"/>
  <c r="AO125" i="27"/>
  <c r="AQ124" i="27"/>
  <c r="AP124" i="27"/>
  <c r="AO124" i="27"/>
  <c r="AQ123" i="27"/>
  <c r="AP123" i="27"/>
  <c r="AO123" i="27"/>
  <c r="AQ122" i="27"/>
  <c r="AP122" i="27"/>
  <c r="AO122" i="27"/>
  <c r="AQ112" i="27"/>
  <c r="AP112" i="27"/>
  <c r="AO112" i="27"/>
  <c r="AQ111" i="27"/>
  <c r="AP111" i="27"/>
  <c r="AO111" i="27"/>
  <c r="AQ110" i="27"/>
  <c r="AP110" i="27"/>
  <c r="AO110" i="27"/>
  <c r="AQ109" i="27"/>
  <c r="AP109" i="27"/>
  <c r="AO109" i="27"/>
  <c r="AQ108" i="27"/>
  <c r="AP108" i="27"/>
  <c r="AO108" i="27"/>
  <c r="AQ105" i="27"/>
  <c r="AP105" i="27"/>
  <c r="AO105" i="27"/>
  <c r="AQ104" i="27"/>
  <c r="AP104" i="27"/>
  <c r="AO104" i="27"/>
  <c r="AQ103" i="27"/>
  <c r="AP103" i="27"/>
  <c r="AO103" i="27"/>
  <c r="AQ102" i="27"/>
  <c r="AP102" i="27"/>
  <c r="AO102" i="27"/>
  <c r="AQ101" i="27"/>
  <c r="AP101" i="27"/>
  <c r="AO101" i="27"/>
  <c r="AQ98" i="27"/>
  <c r="AP98" i="27"/>
  <c r="AO98" i="27"/>
  <c r="AQ97" i="27"/>
  <c r="AP97" i="27"/>
  <c r="AO97" i="27"/>
  <c r="AQ96" i="27"/>
  <c r="AP96" i="27"/>
  <c r="AO96" i="27"/>
  <c r="AQ95" i="27"/>
  <c r="AP95" i="27"/>
  <c r="AO95" i="27"/>
  <c r="AQ94" i="27"/>
  <c r="AP94" i="27"/>
  <c r="AO94" i="27"/>
  <c r="AO77" i="27"/>
  <c r="AO76" i="27"/>
  <c r="AO75" i="27"/>
  <c r="AO74" i="27"/>
  <c r="AO73" i="27"/>
  <c r="AQ70" i="27"/>
  <c r="AP70" i="27"/>
  <c r="AO70" i="27"/>
  <c r="AQ69" i="27"/>
  <c r="AP69" i="27"/>
  <c r="AO69" i="27"/>
  <c r="AQ68" i="27"/>
  <c r="AP68" i="27"/>
  <c r="AO68" i="27"/>
  <c r="AQ67" i="27"/>
  <c r="AP67" i="27"/>
  <c r="AO67" i="27"/>
  <c r="AQ66" i="27"/>
  <c r="AP66" i="27"/>
  <c r="AO66" i="27"/>
  <c r="AQ63" i="27"/>
  <c r="AP63" i="27"/>
  <c r="AO63" i="27"/>
  <c r="AQ62" i="27"/>
  <c r="AP62" i="27"/>
  <c r="AO62" i="27"/>
  <c r="AQ61" i="27"/>
  <c r="AP61" i="27"/>
  <c r="AO61" i="27"/>
  <c r="AQ60" i="27"/>
  <c r="AP60" i="27"/>
  <c r="AO60" i="27"/>
  <c r="AQ59" i="27"/>
  <c r="AP59" i="27"/>
  <c r="AO59" i="27"/>
  <c r="AQ56" i="27"/>
  <c r="AP56" i="27"/>
  <c r="AO56" i="27"/>
  <c r="AQ55" i="27"/>
  <c r="AP55" i="27"/>
  <c r="AO55" i="27"/>
  <c r="AQ54" i="27"/>
  <c r="AP54" i="27"/>
  <c r="AO54" i="27"/>
  <c r="AQ53" i="27"/>
  <c r="AP53" i="27"/>
  <c r="AO53" i="27"/>
  <c r="AQ52" i="27"/>
  <c r="AP52" i="27"/>
  <c r="AO52" i="27"/>
  <c r="AQ49" i="27"/>
  <c r="AP49" i="27"/>
  <c r="AO49" i="27"/>
  <c r="AQ48" i="27"/>
  <c r="AP48" i="27"/>
  <c r="AO48" i="27"/>
  <c r="AQ47" i="27"/>
  <c r="AP47" i="27"/>
  <c r="AO47" i="27"/>
  <c r="AQ46" i="27"/>
  <c r="AP46" i="27"/>
  <c r="AO46" i="27"/>
  <c r="AQ45" i="27"/>
  <c r="AP45" i="27"/>
  <c r="AO45" i="27"/>
  <c r="AQ42" i="27"/>
  <c r="AP42" i="27"/>
  <c r="AO42" i="27"/>
  <c r="AQ41" i="27"/>
  <c r="AP41" i="27"/>
  <c r="AO41" i="27"/>
  <c r="AQ40" i="27"/>
  <c r="AP40" i="27"/>
  <c r="AO40" i="27"/>
  <c r="AQ39" i="27"/>
  <c r="AP39" i="27"/>
  <c r="AO39" i="27"/>
  <c r="AQ38" i="27"/>
  <c r="AP38" i="27"/>
  <c r="AO38" i="27"/>
  <c r="AQ35" i="27"/>
  <c r="AP35" i="27"/>
  <c r="AO35" i="27"/>
  <c r="AQ34" i="27"/>
  <c r="AP34" i="27"/>
  <c r="AO34" i="27"/>
  <c r="AQ33" i="27"/>
  <c r="AP33" i="27"/>
  <c r="AO33" i="27"/>
  <c r="AQ32" i="27"/>
  <c r="AP32" i="27"/>
  <c r="AO32" i="27"/>
  <c r="AQ31" i="27"/>
  <c r="AP31" i="27"/>
  <c r="AO31" i="27"/>
  <c r="AQ28" i="27"/>
  <c r="AP28" i="27"/>
  <c r="AO28" i="27"/>
  <c r="AQ27" i="27"/>
  <c r="AP27" i="27"/>
  <c r="AO27" i="27"/>
  <c r="AQ26" i="27"/>
  <c r="AP26" i="27"/>
  <c r="AO26" i="27"/>
  <c r="AQ25" i="27"/>
  <c r="AP25" i="27"/>
  <c r="AO25" i="27"/>
  <c r="AQ24" i="27"/>
  <c r="AP24" i="27"/>
  <c r="AO24" i="27"/>
  <c r="AQ21" i="27"/>
  <c r="AP21" i="27"/>
  <c r="AO21" i="27"/>
  <c r="AQ20" i="27"/>
  <c r="AP20" i="27"/>
  <c r="AO20" i="27"/>
  <c r="AQ19" i="27"/>
  <c r="AP19" i="27"/>
  <c r="AO19" i="27"/>
  <c r="AQ18" i="27"/>
  <c r="AP18" i="27"/>
  <c r="AO18" i="27"/>
  <c r="AQ17" i="27"/>
  <c r="AP17" i="27"/>
  <c r="AO17" i="27"/>
  <c r="AQ14" i="27"/>
  <c r="AP14" i="27"/>
  <c r="AO14" i="27"/>
  <c r="AQ13" i="27"/>
  <c r="AP13" i="27"/>
  <c r="AO13" i="27"/>
  <c r="AQ12" i="27"/>
  <c r="AP12" i="27"/>
  <c r="AO12" i="27"/>
  <c r="AQ11" i="27"/>
  <c r="AP11" i="27"/>
  <c r="AO11" i="27"/>
  <c r="AQ10" i="27"/>
  <c r="AP10" i="27"/>
  <c r="AO10" i="27"/>
  <c r="AD147" i="27"/>
  <c r="AC147" i="27"/>
  <c r="AB147" i="27"/>
  <c r="AD146" i="27"/>
  <c r="AC146" i="27"/>
  <c r="AB146" i="27"/>
  <c r="AD145" i="27"/>
  <c r="AC145" i="27"/>
  <c r="AB145" i="27"/>
  <c r="AD144" i="27"/>
  <c r="AC144" i="27"/>
  <c r="AB144" i="27"/>
  <c r="AD143" i="27"/>
  <c r="AC143" i="27"/>
  <c r="AB143" i="27"/>
  <c r="AD140" i="27"/>
  <c r="AC140" i="27"/>
  <c r="AB140" i="27"/>
  <c r="AD139" i="27"/>
  <c r="AC139" i="27"/>
  <c r="AB139" i="27"/>
  <c r="AD138" i="27"/>
  <c r="AC138" i="27"/>
  <c r="AB138" i="27"/>
  <c r="AD137" i="27"/>
  <c r="AC137" i="27"/>
  <c r="AB137" i="27"/>
  <c r="AD136" i="27"/>
  <c r="AC136" i="27"/>
  <c r="AB136" i="27"/>
  <c r="AD133" i="27"/>
  <c r="AC133" i="27"/>
  <c r="AB133" i="27"/>
  <c r="AD132" i="27"/>
  <c r="AC132" i="27"/>
  <c r="AB132" i="27"/>
  <c r="AD131" i="27"/>
  <c r="AC131" i="27"/>
  <c r="AB131" i="27"/>
  <c r="AD130" i="27"/>
  <c r="AC130" i="27"/>
  <c r="AB130" i="27"/>
  <c r="AD129" i="27"/>
  <c r="AC129" i="27"/>
  <c r="AB129" i="27"/>
  <c r="AD126" i="27"/>
  <c r="AC126" i="27"/>
  <c r="AB126" i="27"/>
  <c r="AD125" i="27"/>
  <c r="AC125" i="27"/>
  <c r="AB125" i="27"/>
  <c r="AD124" i="27"/>
  <c r="AC124" i="27"/>
  <c r="AB124" i="27"/>
  <c r="AD123" i="27"/>
  <c r="AC123" i="27"/>
  <c r="AB123" i="27"/>
  <c r="AD122" i="27"/>
  <c r="AC122" i="27"/>
  <c r="AB122" i="27"/>
  <c r="AD112" i="27"/>
  <c r="AC112" i="27"/>
  <c r="AB112" i="27"/>
  <c r="AD111" i="27"/>
  <c r="AC111" i="27"/>
  <c r="AB111" i="27"/>
  <c r="AD110" i="27"/>
  <c r="AC110" i="27"/>
  <c r="AB110" i="27"/>
  <c r="AD109" i="27"/>
  <c r="AC109" i="27"/>
  <c r="AB109" i="27"/>
  <c r="AD108" i="27"/>
  <c r="AC108" i="27"/>
  <c r="AB108" i="27"/>
  <c r="AD105" i="27"/>
  <c r="AC105" i="27"/>
  <c r="AB105" i="27"/>
  <c r="AD104" i="27"/>
  <c r="AC104" i="27"/>
  <c r="AB104" i="27"/>
  <c r="AD103" i="27"/>
  <c r="AC103" i="27"/>
  <c r="AB103" i="27"/>
  <c r="AD102" i="27"/>
  <c r="AC102" i="27"/>
  <c r="AB102" i="27"/>
  <c r="AD101" i="27"/>
  <c r="AC101" i="27"/>
  <c r="AB101" i="27"/>
  <c r="AD98" i="27"/>
  <c r="AC98" i="27"/>
  <c r="AB98" i="27"/>
  <c r="AD97" i="27"/>
  <c r="AC97" i="27"/>
  <c r="AB97" i="27"/>
  <c r="AD96" i="27"/>
  <c r="AC96" i="27"/>
  <c r="AB96" i="27"/>
  <c r="AD95" i="27"/>
  <c r="AC95" i="27"/>
  <c r="AB95" i="27"/>
  <c r="AD94" i="27"/>
  <c r="AC94" i="27"/>
  <c r="AB94" i="27"/>
  <c r="AB77" i="27"/>
  <c r="AB76" i="27"/>
  <c r="AB75" i="27"/>
  <c r="AB74" i="27"/>
  <c r="AB73" i="27"/>
  <c r="AD70" i="27"/>
  <c r="AC70" i="27"/>
  <c r="AB70" i="27"/>
  <c r="AD69" i="27"/>
  <c r="AC69" i="27"/>
  <c r="AB69" i="27"/>
  <c r="AD68" i="27"/>
  <c r="AC68" i="27"/>
  <c r="AB68" i="27"/>
  <c r="AD67" i="27"/>
  <c r="AC67" i="27"/>
  <c r="AB67" i="27"/>
  <c r="AD66" i="27"/>
  <c r="AC66" i="27"/>
  <c r="AB66" i="27"/>
  <c r="AD63" i="27"/>
  <c r="AC63" i="27"/>
  <c r="AB63" i="27"/>
  <c r="AD62" i="27"/>
  <c r="AC62" i="27"/>
  <c r="AB62" i="27"/>
  <c r="AD61" i="27"/>
  <c r="AC61" i="27"/>
  <c r="AB61" i="27"/>
  <c r="AD60" i="27"/>
  <c r="AC60" i="27"/>
  <c r="AB60" i="27"/>
  <c r="AD59" i="27"/>
  <c r="AC59" i="27"/>
  <c r="AB59" i="27"/>
  <c r="AD56" i="27"/>
  <c r="AC56" i="27"/>
  <c r="AB56" i="27"/>
  <c r="AD55" i="27"/>
  <c r="AC55" i="27"/>
  <c r="AB55" i="27"/>
  <c r="AD54" i="27"/>
  <c r="AC54" i="27"/>
  <c r="AB54" i="27"/>
  <c r="AD53" i="27"/>
  <c r="AC53" i="27"/>
  <c r="AB53" i="27"/>
  <c r="AD52" i="27"/>
  <c r="AC52" i="27"/>
  <c r="AB52" i="27"/>
  <c r="AD49" i="27"/>
  <c r="AC49" i="27"/>
  <c r="AB49" i="27"/>
  <c r="AD48" i="27"/>
  <c r="AC48" i="27"/>
  <c r="AB48" i="27"/>
  <c r="AD47" i="27"/>
  <c r="AC47" i="27"/>
  <c r="AB47" i="27"/>
  <c r="AD46" i="27"/>
  <c r="AC46" i="27"/>
  <c r="AB46" i="27"/>
  <c r="AD45" i="27"/>
  <c r="AC45" i="27"/>
  <c r="AB45" i="27"/>
  <c r="AD42" i="27"/>
  <c r="AC42" i="27"/>
  <c r="AB42" i="27"/>
  <c r="AD41" i="27"/>
  <c r="AC41" i="27"/>
  <c r="AB41" i="27"/>
  <c r="AD40" i="27"/>
  <c r="AC40" i="27"/>
  <c r="AB40" i="27"/>
  <c r="AD39" i="27"/>
  <c r="AC39" i="27"/>
  <c r="AB39" i="27"/>
  <c r="AD38" i="27"/>
  <c r="AC38" i="27"/>
  <c r="AB38" i="27"/>
  <c r="AD35" i="27"/>
  <c r="AC35" i="27"/>
  <c r="AB35" i="27"/>
  <c r="AD34" i="27"/>
  <c r="AC34" i="27"/>
  <c r="AB34" i="27"/>
  <c r="AD33" i="27"/>
  <c r="AC33" i="27"/>
  <c r="AB33" i="27"/>
  <c r="AD32" i="27"/>
  <c r="AC32" i="27"/>
  <c r="AB32" i="27"/>
  <c r="AD31" i="27"/>
  <c r="AC31" i="27"/>
  <c r="AB31" i="27"/>
  <c r="AD28" i="27"/>
  <c r="AC28" i="27"/>
  <c r="AB28" i="27"/>
  <c r="AD27" i="27"/>
  <c r="AC27" i="27"/>
  <c r="AB27" i="27"/>
  <c r="AD26" i="27"/>
  <c r="AC26" i="27"/>
  <c r="AB26" i="27"/>
  <c r="AD25" i="27"/>
  <c r="AC25" i="27"/>
  <c r="AB25" i="27"/>
  <c r="AD24" i="27"/>
  <c r="AC24" i="27"/>
  <c r="AB24" i="27"/>
  <c r="AD21" i="27"/>
  <c r="AC21" i="27"/>
  <c r="AB21" i="27"/>
  <c r="AD20" i="27"/>
  <c r="AC20" i="27"/>
  <c r="AB20" i="27"/>
  <c r="AD19" i="27"/>
  <c r="AC19" i="27"/>
  <c r="AB19" i="27"/>
  <c r="AD18" i="27"/>
  <c r="AC18" i="27"/>
  <c r="AB18" i="27"/>
  <c r="AD17" i="27"/>
  <c r="AC17" i="27"/>
  <c r="AB17" i="27"/>
  <c r="AD14" i="27"/>
  <c r="AC14" i="27"/>
  <c r="AB14" i="27"/>
  <c r="AD13" i="27"/>
  <c r="AC13" i="27"/>
  <c r="AB13" i="27"/>
  <c r="AD12" i="27"/>
  <c r="AC12" i="27"/>
  <c r="AB12" i="27"/>
  <c r="AD11" i="27"/>
  <c r="AC11" i="27"/>
  <c r="AB11" i="27"/>
  <c r="AD10" i="27"/>
  <c r="AC10" i="27"/>
  <c r="AB10" i="27"/>
  <c r="AQ56" i="11"/>
  <c r="AP56" i="11"/>
  <c r="AO56" i="11"/>
  <c r="AQ55" i="11"/>
  <c r="AP55" i="11"/>
  <c r="AO55" i="11"/>
  <c r="AQ54" i="11"/>
  <c r="AP54" i="11"/>
  <c r="AO54" i="11"/>
  <c r="AQ53" i="11"/>
  <c r="AP53" i="11"/>
  <c r="AO53" i="11"/>
  <c r="AQ52" i="11"/>
  <c r="AP52" i="11"/>
  <c r="AO52" i="11"/>
  <c r="AQ49" i="11"/>
  <c r="AP49" i="11"/>
  <c r="AO49" i="11"/>
  <c r="AQ48" i="11"/>
  <c r="AP48" i="11"/>
  <c r="AO48" i="11"/>
  <c r="AQ47" i="11"/>
  <c r="AP47" i="11"/>
  <c r="AO47" i="11"/>
  <c r="AQ46" i="11"/>
  <c r="AP46" i="11"/>
  <c r="AO46" i="11"/>
  <c r="AQ45" i="11"/>
  <c r="AP45" i="11"/>
  <c r="AO45" i="11"/>
  <c r="AQ42" i="11"/>
  <c r="AP42" i="11"/>
  <c r="AO42" i="11"/>
  <c r="AQ41" i="11"/>
  <c r="AP41" i="11"/>
  <c r="AO41" i="11"/>
  <c r="AQ40" i="11"/>
  <c r="AP40" i="11"/>
  <c r="AO40" i="11"/>
  <c r="AQ39" i="11"/>
  <c r="AP39" i="11"/>
  <c r="AO39" i="11"/>
  <c r="AQ38" i="11"/>
  <c r="AP38" i="11"/>
  <c r="AO38" i="11"/>
  <c r="AQ35" i="11"/>
  <c r="AP35" i="11"/>
  <c r="AO35" i="11"/>
  <c r="AQ34" i="11"/>
  <c r="AP34" i="11"/>
  <c r="AO34" i="11"/>
  <c r="AQ33" i="11"/>
  <c r="AP33" i="11"/>
  <c r="AO33" i="11"/>
  <c r="AQ32" i="11"/>
  <c r="AP32" i="11"/>
  <c r="AO32" i="11"/>
  <c r="AQ31" i="11"/>
  <c r="AP31" i="11"/>
  <c r="AO31" i="11"/>
  <c r="AQ28" i="11"/>
  <c r="AP28" i="11"/>
  <c r="AO28" i="11"/>
  <c r="AQ27" i="11"/>
  <c r="AP27" i="11"/>
  <c r="AO27" i="11"/>
  <c r="AQ26" i="11"/>
  <c r="AP26" i="11"/>
  <c r="AO26" i="11"/>
  <c r="AQ25" i="11"/>
  <c r="AP25" i="11"/>
  <c r="AO25" i="11"/>
  <c r="AQ24" i="11"/>
  <c r="AP24" i="11"/>
  <c r="AO24" i="11"/>
  <c r="AQ21" i="11"/>
  <c r="AP21" i="11"/>
  <c r="AO21" i="11"/>
  <c r="AQ20" i="11"/>
  <c r="AP20" i="11"/>
  <c r="AO20" i="11"/>
  <c r="AQ19" i="11"/>
  <c r="AP19" i="11"/>
  <c r="AO19" i="11"/>
  <c r="AQ18" i="11"/>
  <c r="AP18" i="11"/>
  <c r="AO18" i="11"/>
  <c r="AQ17" i="11"/>
  <c r="AP17" i="11"/>
  <c r="AO17" i="11"/>
  <c r="AD147" i="11"/>
  <c r="AC147" i="11"/>
  <c r="AB147" i="11"/>
  <c r="AD146" i="11"/>
  <c r="AC146" i="11"/>
  <c r="AB146" i="11"/>
  <c r="AD145" i="11"/>
  <c r="AC145" i="11"/>
  <c r="AB145" i="11"/>
  <c r="AD144" i="11"/>
  <c r="AC144" i="11"/>
  <c r="AB144" i="11"/>
  <c r="AD143" i="11"/>
  <c r="AC143" i="11"/>
  <c r="AB143" i="11"/>
  <c r="AD140" i="11"/>
  <c r="AC140" i="11"/>
  <c r="AB140" i="11"/>
  <c r="AD139" i="11"/>
  <c r="AC139" i="11"/>
  <c r="AB139" i="11"/>
  <c r="AD138" i="11"/>
  <c r="AC138" i="11"/>
  <c r="AB138" i="11"/>
  <c r="AD137" i="11"/>
  <c r="AC137" i="11"/>
  <c r="AB137" i="11"/>
  <c r="AD136" i="11"/>
  <c r="AC136" i="11"/>
  <c r="AB136" i="11"/>
  <c r="AD133" i="11"/>
  <c r="AC133" i="11"/>
  <c r="AB133" i="11"/>
  <c r="AD132" i="11"/>
  <c r="AC132" i="11"/>
  <c r="AB132" i="11"/>
  <c r="AD131" i="11"/>
  <c r="AC131" i="11"/>
  <c r="AB131" i="11"/>
  <c r="AD130" i="11"/>
  <c r="AC130" i="11"/>
  <c r="AB130" i="11"/>
  <c r="AD129" i="11"/>
  <c r="AC129" i="11"/>
  <c r="AB129" i="11"/>
  <c r="AD126" i="11"/>
  <c r="AC126" i="11"/>
  <c r="AB126" i="11"/>
  <c r="AD125" i="11"/>
  <c r="AC125" i="11"/>
  <c r="AB125" i="11"/>
  <c r="AD124" i="11"/>
  <c r="AC124" i="11"/>
  <c r="AB124" i="11"/>
  <c r="AD123" i="11"/>
  <c r="AC123" i="11"/>
  <c r="AB123" i="11"/>
  <c r="AD122" i="11"/>
  <c r="AC122" i="11"/>
  <c r="AB122" i="11"/>
  <c r="AD112" i="11"/>
  <c r="AC112" i="11"/>
  <c r="AB112" i="11"/>
  <c r="AD111" i="11"/>
  <c r="AC111" i="11"/>
  <c r="AB111" i="11"/>
  <c r="AD110" i="11"/>
  <c r="AC110" i="11"/>
  <c r="AB110" i="11"/>
  <c r="AD109" i="11"/>
  <c r="AC109" i="11"/>
  <c r="AB109" i="11"/>
  <c r="AD108" i="11"/>
  <c r="AC108" i="11"/>
  <c r="AB108" i="11"/>
  <c r="AD105" i="11"/>
  <c r="AC105" i="11"/>
  <c r="AB105" i="11"/>
  <c r="AD104" i="11"/>
  <c r="AC104" i="11"/>
  <c r="AB104" i="11"/>
  <c r="AD103" i="11"/>
  <c r="AC103" i="11"/>
  <c r="AB103" i="11"/>
  <c r="AD102" i="11"/>
  <c r="AC102" i="11"/>
  <c r="AB102" i="11"/>
  <c r="AD101" i="11"/>
  <c r="AC101" i="11"/>
  <c r="AB101" i="11"/>
  <c r="AD98" i="11"/>
  <c r="AC98" i="11"/>
  <c r="AB98" i="11"/>
  <c r="AD97" i="11"/>
  <c r="AC97" i="11"/>
  <c r="AB97" i="11"/>
  <c r="AD96" i="11"/>
  <c r="AC96" i="11"/>
  <c r="AB96" i="11"/>
  <c r="AD95" i="11"/>
  <c r="AC95" i="11"/>
  <c r="AB95" i="11"/>
  <c r="AD94" i="11"/>
  <c r="AC94" i="11"/>
  <c r="AB94" i="11"/>
  <c r="AB77" i="11"/>
  <c r="AB76" i="11"/>
  <c r="AB75" i="11"/>
  <c r="AB74" i="11"/>
  <c r="AB73" i="11"/>
  <c r="AD70" i="11"/>
  <c r="AC70" i="11"/>
  <c r="AB70" i="11"/>
  <c r="AD69" i="11"/>
  <c r="AC69" i="11"/>
  <c r="AB69" i="11"/>
  <c r="AD68" i="11"/>
  <c r="AC68" i="11"/>
  <c r="AB68" i="11"/>
  <c r="AD67" i="11"/>
  <c r="AC67" i="11"/>
  <c r="AB67" i="11"/>
  <c r="AD66" i="11"/>
  <c r="AC66" i="11"/>
  <c r="AB66" i="11"/>
  <c r="AD63" i="11"/>
  <c r="AC63" i="11"/>
  <c r="AB63" i="11"/>
  <c r="AD62" i="11"/>
  <c r="AC62" i="11"/>
  <c r="AB62" i="11"/>
  <c r="AD61" i="11"/>
  <c r="AC61" i="11"/>
  <c r="AB61" i="11"/>
  <c r="AD60" i="11"/>
  <c r="AC60" i="11"/>
  <c r="AB60" i="11"/>
  <c r="AD59" i="11"/>
  <c r="AC59" i="11"/>
  <c r="AB59" i="11"/>
  <c r="AD56" i="11"/>
  <c r="AC56" i="11"/>
  <c r="AB56" i="11"/>
  <c r="AD55" i="11"/>
  <c r="AC55" i="11"/>
  <c r="AB55" i="11"/>
  <c r="AD54" i="11"/>
  <c r="AC54" i="11"/>
  <c r="AB54" i="11"/>
  <c r="AD53" i="11"/>
  <c r="AC53" i="11"/>
  <c r="AB53" i="11"/>
  <c r="AD52" i="11"/>
  <c r="AC52" i="11"/>
  <c r="AB52" i="11"/>
  <c r="AD49" i="11"/>
  <c r="AC49" i="11"/>
  <c r="AB49" i="11"/>
  <c r="AD48" i="11"/>
  <c r="AC48" i="11"/>
  <c r="AB48" i="11"/>
  <c r="AD47" i="11"/>
  <c r="AC47" i="11"/>
  <c r="AB47" i="11"/>
  <c r="AD46" i="11"/>
  <c r="AC46" i="11"/>
  <c r="AB46" i="11"/>
  <c r="AD45" i="11"/>
  <c r="AC45" i="11"/>
  <c r="AB45" i="11"/>
  <c r="AD42" i="11"/>
  <c r="AC42" i="11"/>
  <c r="AB42" i="11"/>
  <c r="AD41" i="11"/>
  <c r="AC41" i="11"/>
  <c r="AB41" i="11"/>
  <c r="AD40" i="11"/>
  <c r="AC40" i="11"/>
  <c r="AB40" i="11"/>
  <c r="AD39" i="11"/>
  <c r="AC39" i="11"/>
  <c r="AB39" i="11"/>
  <c r="AD38" i="11"/>
  <c r="AC38" i="11"/>
  <c r="AB38" i="11"/>
  <c r="AD35" i="11"/>
  <c r="AC35" i="11"/>
  <c r="AB35" i="11"/>
  <c r="AD34" i="11"/>
  <c r="AC34" i="11"/>
  <c r="AB34" i="11"/>
  <c r="AD33" i="11"/>
  <c r="AC33" i="11"/>
  <c r="AB33" i="11"/>
  <c r="AD32" i="11"/>
  <c r="AC32" i="11"/>
  <c r="AB32" i="11"/>
  <c r="AD31" i="11"/>
  <c r="AC31" i="11"/>
  <c r="AB31" i="11"/>
  <c r="AD28" i="11"/>
  <c r="AC28" i="11"/>
  <c r="AB28" i="11"/>
  <c r="AD27" i="11"/>
  <c r="AC27" i="11"/>
  <c r="AB27" i="11"/>
  <c r="AD26" i="11"/>
  <c r="AC26" i="11"/>
  <c r="AB26" i="11"/>
  <c r="AD25" i="11"/>
  <c r="AC25" i="11"/>
  <c r="AB25" i="11"/>
  <c r="AD24" i="11"/>
  <c r="AC24" i="11"/>
  <c r="AB24" i="11"/>
  <c r="AD21" i="11"/>
  <c r="AC21" i="11"/>
  <c r="AB21" i="11"/>
  <c r="AD20" i="11"/>
  <c r="AC20" i="11"/>
  <c r="AB20" i="11"/>
  <c r="AD19" i="11"/>
  <c r="AC19" i="11"/>
  <c r="AB19" i="11"/>
  <c r="AD18" i="11"/>
  <c r="AC18" i="11"/>
  <c r="AB18" i="11"/>
  <c r="AD17" i="11"/>
  <c r="AC17" i="11"/>
  <c r="AB17" i="11"/>
  <c r="AD14" i="11"/>
  <c r="AC14" i="11"/>
  <c r="AB14" i="11"/>
  <c r="AD13" i="11"/>
  <c r="AC13" i="11"/>
  <c r="AB13" i="11"/>
  <c r="AD12" i="11"/>
  <c r="AC12" i="11"/>
  <c r="AB12" i="11"/>
  <c r="AD11" i="11"/>
  <c r="AC11" i="11"/>
  <c r="AB11" i="11"/>
  <c r="AD10" i="11"/>
  <c r="AC10" i="11"/>
  <c r="AB10" i="11"/>
  <c r="AO147" i="11"/>
  <c r="AO146" i="11"/>
  <c r="AO145" i="11"/>
  <c r="AO144" i="11"/>
  <c r="AO143" i="11"/>
  <c r="AQ147" i="11"/>
  <c r="AP147" i="11"/>
  <c r="AQ146" i="11"/>
  <c r="AP146" i="11"/>
  <c r="AQ145" i="11"/>
  <c r="AP145" i="11"/>
  <c r="AQ144" i="11"/>
  <c r="AP144" i="11"/>
  <c r="AQ143" i="11"/>
  <c r="AP143" i="11"/>
  <c r="AQ140" i="11"/>
  <c r="AP140" i="11"/>
  <c r="AQ139" i="11"/>
  <c r="AP139" i="11"/>
  <c r="AQ138" i="11"/>
  <c r="AP138" i="11"/>
  <c r="AQ137" i="11"/>
  <c r="AP137" i="11"/>
  <c r="AQ136" i="11"/>
  <c r="AP136" i="11"/>
  <c r="AQ133" i="11"/>
  <c r="AP133" i="11"/>
  <c r="AQ132" i="11"/>
  <c r="AP132" i="11"/>
  <c r="AQ131" i="11"/>
  <c r="AP131" i="11"/>
  <c r="AQ130" i="11"/>
  <c r="AP130" i="11"/>
  <c r="AQ129" i="11"/>
  <c r="AP129" i="11"/>
  <c r="AQ126" i="11"/>
  <c r="AP126" i="11"/>
  <c r="AQ125" i="11"/>
  <c r="AP125" i="11"/>
  <c r="AQ124" i="11"/>
  <c r="AP124" i="11"/>
  <c r="AQ123" i="11"/>
  <c r="AP123" i="11"/>
  <c r="AQ122" i="11"/>
  <c r="AP122" i="11"/>
  <c r="AQ112" i="11"/>
  <c r="AP112" i="11"/>
  <c r="AQ111" i="11"/>
  <c r="AP111" i="11"/>
  <c r="AQ110" i="11"/>
  <c r="AP110" i="11"/>
  <c r="AQ109" i="11"/>
  <c r="AP109" i="11"/>
  <c r="AQ108" i="11"/>
  <c r="AP108" i="11"/>
  <c r="AQ105" i="11"/>
  <c r="AP105" i="11"/>
  <c r="AQ104" i="11"/>
  <c r="AP104" i="11"/>
  <c r="AQ103" i="11"/>
  <c r="AP103" i="11"/>
  <c r="AQ102" i="11"/>
  <c r="AP102" i="11"/>
  <c r="AQ101" i="11"/>
  <c r="AP101" i="11"/>
  <c r="AQ98" i="11"/>
  <c r="AP98" i="11"/>
  <c r="AQ97" i="11"/>
  <c r="AP97" i="11"/>
  <c r="AQ96" i="11"/>
  <c r="AP96" i="11"/>
  <c r="AQ95" i="11"/>
  <c r="AP95" i="11"/>
  <c r="AQ94" i="11"/>
  <c r="AP94" i="11"/>
  <c r="AQ70" i="11"/>
  <c r="AP70" i="11"/>
  <c r="AQ69" i="11"/>
  <c r="AP69" i="11"/>
  <c r="AQ68" i="11"/>
  <c r="AP68" i="11"/>
  <c r="AQ67" i="11"/>
  <c r="AP67" i="11"/>
  <c r="AQ66" i="11"/>
  <c r="AP66" i="11"/>
  <c r="AQ63" i="11"/>
  <c r="AP63" i="11"/>
  <c r="AQ62" i="11"/>
  <c r="AP62" i="11"/>
  <c r="AQ61" i="11"/>
  <c r="AP61" i="11"/>
  <c r="AQ60" i="11"/>
  <c r="AP60" i="11"/>
  <c r="AQ59" i="11"/>
  <c r="AP59" i="11"/>
  <c r="AQ14" i="11"/>
  <c r="AP14" i="11"/>
  <c r="AQ13" i="11"/>
  <c r="AP13" i="11"/>
  <c r="AQ12" i="11"/>
  <c r="AP12" i="11"/>
  <c r="AQ11" i="11"/>
  <c r="AP11" i="11"/>
  <c r="AQ10" i="11"/>
  <c r="AP10" i="11"/>
  <c r="AO148" i="11" l="1"/>
  <c r="AQ148" i="11"/>
  <c r="AO134" i="27"/>
  <c r="AP148" i="11"/>
  <c r="AO29" i="27"/>
  <c r="AP36" i="27"/>
  <c r="AO50" i="27"/>
  <c r="AP57" i="27"/>
  <c r="AO22" i="27"/>
  <c r="AP29" i="27"/>
  <c r="AO57" i="27"/>
  <c r="AP64" i="27"/>
  <c r="AP99" i="27"/>
  <c r="AO113" i="27"/>
  <c r="AO99" i="27"/>
  <c r="AO106" i="27"/>
  <c r="AP106" i="27"/>
  <c r="AP113" i="27"/>
  <c r="AQ141" i="27"/>
  <c r="AO15" i="27"/>
  <c r="AO36" i="27"/>
  <c r="AO43" i="27"/>
  <c r="AP43" i="27"/>
  <c r="AP50" i="27"/>
  <c r="AO64" i="27"/>
  <c r="AO71" i="27"/>
  <c r="AP71" i="27"/>
  <c r="AP127" i="27"/>
  <c r="AO141" i="27"/>
  <c r="AO148" i="27"/>
  <c r="AP148" i="27"/>
  <c r="AO127" i="27"/>
  <c r="AP141" i="27"/>
  <c r="AQ29" i="27"/>
  <c r="AQ36" i="27"/>
  <c r="AQ57" i="27"/>
  <c r="AQ64" i="27"/>
  <c r="AO78" i="27"/>
  <c r="AQ134" i="27"/>
  <c r="AP15" i="27"/>
  <c r="AP22" i="27"/>
  <c r="AQ15" i="27"/>
  <c r="AQ22" i="27"/>
  <c r="AQ43" i="27"/>
  <c r="AQ50" i="27"/>
  <c r="AQ71" i="27"/>
  <c r="AQ148" i="27"/>
  <c r="A51" i="33"/>
  <c r="AQ127" i="27"/>
  <c r="AP134" i="27"/>
  <c r="AQ113" i="27"/>
  <c r="AQ106" i="27"/>
  <c r="AQ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AK148" i="27" s="1"/>
  <c r="K148" i="27"/>
  <c r="AJ148" i="27" s="1"/>
  <c r="J148" i="27"/>
  <c r="AI148" i="27" s="1"/>
  <c r="I148" i="27"/>
  <c r="AH148" i="27" s="1"/>
  <c r="H148" i="27"/>
  <c r="AG148" i="27" s="1"/>
  <c r="G148" i="27"/>
  <c r="AF148" i="27" s="1"/>
  <c r="F148" i="27"/>
  <c r="AE148" i="27" s="1"/>
  <c r="E148" i="27"/>
  <c r="AD148" i="27" s="1"/>
  <c r="D148" i="27"/>
  <c r="AC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AK148" i="11" s="1"/>
  <c r="K148" i="11"/>
  <c r="AJ148" i="11" s="1"/>
  <c r="J148" i="11"/>
  <c r="AI148" i="11" s="1"/>
  <c r="I148" i="11"/>
  <c r="AH148" i="11" s="1"/>
  <c r="H148" i="11"/>
  <c r="AG148" i="11" s="1"/>
  <c r="G148" i="11"/>
  <c r="AF148" i="11" s="1"/>
  <c r="F148" i="11"/>
  <c r="AE148" i="11" s="1"/>
  <c r="E148" i="11"/>
  <c r="AD148" i="11" s="1"/>
  <c r="D148" i="11"/>
  <c r="AC148" i="11" s="1"/>
  <c r="C148" i="11"/>
  <c r="D151" i="11"/>
  <c r="D154" i="11"/>
  <c r="D153" i="11"/>
  <c r="D152" i="11"/>
  <c r="D150" i="11"/>
  <c r="BB144" i="27"/>
  <c r="BB146" i="27"/>
  <c r="BB143" i="27"/>
  <c r="BB145" i="27"/>
  <c r="BB147" i="27"/>
  <c r="AX150" i="27" l="1"/>
  <c r="AK150" i="27"/>
  <c r="AK150" i="11"/>
  <c r="AX150" i="11"/>
  <c r="AI150" i="11"/>
  <c r="AV150" i="11"/>
  <c r="AJ150" i="11"/>
  <c r="AW150" i="11"/>
  <c r="AV151" i="27"/>
  <c r="AI151" i="27"/>
  <c r="AV153" i="27"/>
  <c r="AI153" i="27"/>
  <c r="AI150" i="27"/>
  <c r="AV150" i="27"/>
  <c r="AV152" i="27"/>
  <c r="AI152" i="27"/>
  <c r="AV154" i="27"/>
  <c r="AI154" i="27"/>
  <c r="AJ150" i="27"/>
  <c r="AW150" i="27"/>
  <c r="AW152" i="27"/>
  <c r="AJ152" i="27"/>
  <c r="AJ154" i="27"/>
  <c r="AW154" i="27"/>
  <c r="AJ151" i="27"/>
  <c r="AW151" i="27"/>
  <c r="AJ153" i="27"/>
  <c r="AW153" i="27"/>
  <c r="AU152" i="11"/>
  <c r="AH152" i="11"/>
  <c r="AH150" i="11"/>
  <c r="AU150" i="11"/>
  <c r="AH153" i="11"/>
  <c r="AU153" i="11"/>
  <c r="AH151" i="27"/>
  <c r="AU151" i="27"/>
  <c r="AH153" i="27"/>
  <c r="AU153" i="27"/>
  <c r="AU151" i="11"/>
  <c r="AH151" i="11"/>
  <c r="AH154" i="11"/>
  <c r="AU154" i="11"/>
  <c r="AU150" i="27"/>
  <c r="AH150" i="27"/>
  <c r="AU152" i="27"/>
  <c r="AH152" i="27"/>
  <c r="AU154" i="27"/>
  <c r="AH154" i="27"/>
  <c r="AS150" i="11"/>
  <c r="AF150" i="11"/>
  <c r="AG151" i="11"/>
  <c r="AT151" i="11"/>
  <c r="AT150" i="11"/>
  <c r="AG150" i="11"/>
  <c r="AE152" i="11"/>
  <c r="AR152" i="11"/>
  <c r="AF153" i="11"/>
  <c r="AS153" i="11"/>
  <c r="AT154" i="11"/>
  <c r="AG154" i="11"/>
  <c r="AR153" i="11"/>
  <c r="AE153" i="11"/>
  <c r="AF154" i="11"/>
  <c r="AS154" i="11"/>
  <c r="AS152" i="11"/>
  <c r="AF152" i="11"/>
  <c r="AT153" i="11"/>
  <c r="AG153" i="11"/>
  <c r="AE151" i="11"/>
  <c r="AR151" i="11"/>
  <c r="AR150" i="11"/>
  <c r="AE150" i="11"/>
  <c r="AF151" i="11"/>
  <c r="AS151" i="11"/>
  <c r="AG152" i="11"/>
  <c r="AT152" i="11"/>
  <c r="AE154" i="11"/>
  <c r="AR154" i="11"/>
  <c r="AE150" i="27"/>
  <c r="AR150" i="27"/>
  <c r="AE151" i="27"/>
  <c r="AR151" i="27"/>
  <c r="AE152" i="27"/>
  <c r="AR152" i="27"/>
  <c r="AR153" i="27"/>
  <c r="AE153" i="27"/>
  <c r="AE154" i="27"/>
  <c r="AR154" i="27"/>
  <c r="AP151" i="27"/>
  <c r="AC151" i="27"/>
  <c r="AB148" i="27"/>
  <c r="AF150" i="27"/>
  <c r="AS150" i="27"/>
  <c r="AF151" i="27"/>
  <c r="AS151" i="27"/>
  <c r="AS152" i="27"/>
  <c r="AF152" i="27"/>
  <c r="AS153" i="27"/>
  <c r="AF153" i="27"/>
  <c r="AS154" i="27"/>
  <c r="AF154" i="27"/>
  <c r="AP152" i="27"/>
  <c r="AC152" i="27"/>
  <c r="AG150" i="27"/>
  <c r="AT150" i="27"/>
  <c r="AG151" i="27"/>
  <c r="AT151" i="27"/>
  <c r="AG152" i="27"/>
  <c r="AT152" i="27"/>
  <c r="AG153" i="27"/>
  <c r="AT153" i="27"/>
  <c r="AT154" i="27"/>
  <c r="AG154" i="27"/>
  <c r="AP153" i="27"/>
  <c r="AC153" i="27"/>
  <c r="AD150" i="27"/>
  <c r="AQ150" i="27"/>
  <c r="AQ151" i="27"/>
  <c r="AD151" i="27"/>
  <c r="AD152" i="27"/>
  <c r="AQ152" i="27"/>
  <c r="AD153" i="27"/>
  <c r="AQ153" i="27"/>
  <c r="AQ154" i="27"/>
  <c r="AD154" i="27"/>
  <c r="AP150" i="27"/>
  <c r="AC150" i="27"/>
  <c r="AP154" i="27"/>
  <c r="AC154" i="27"/>
  <c r="AQ151" i="11"/>
  <c r="AD151" i="11"/>
  <c r="AC152" i="11"/>
  <c r="AP152" i="11"/>
  <c r="AQ150" i="11"/>
  <c r="AD150" i="11"/>
  <c r="AQ154" i="11"/>
  <c r="AD154" i="11"/>
  <c r="AP153" i="11"/>
  <c r="AC153" i="11"/>
  <c r="AD153" i="11"/>
  <c r="AQ153" i="11"/>
  <c r="AC150" i="11"/>
  <c r="AP150" i="11"/>
  <c r="AC154" i="11"/>
  <c r="AP154" i="11"/>
  <c r="AB148" i="11"/>
  <c r="AD152" i="11"/>
  <c r="AQ152" i="11"/>
  <c r="AC151" i="11"/>
  <c r="AP151" i="11"/>
  <c r="BB148" i="27"/>
  <c r="O141" i="27"/>
  <c r="N141" i="27"/>
  <c r="M141" i="27"/>
  <c r="L141" i="27"/>
  <c r="AK141" i="27" s="1"/>
  <c r="K141" i="27"/>
  <c r="AJ141" i="27" s="1"/>
  <c r="J141" i="27"/>
  <c r="AI141" i="27" s="1"/>
  <c r="I141" i="27"/>
  <c r="AH141" i="27" s="1"/>
  <c r="H141" i="27"/>
  <c r="AG141" i="27" s="1"/>
  <c r="G141" i="27"/>
  <c r="AF141" i="27" s="1"/>
  <c r="F141" i="27"/>
  <c r="AE141" i="27" s="1"/>
  <c r="E141" i="27"/>
  <c r="AD141" i="27" s="1"/>
  <c r="D141" i="27"/>
  <c r="AC141" i="27" s="1"/>
  <c r="C141" i="27"/>
  <c r="O134" i="27"/>
  <c r="N134" i="27"/>
  <c r="M134" i="27"/>
  <c r="L134" i="27"/>
  <c r="AK134" i="27" s="1"/>
  <c r="K134" i="27"/>
  <c r="AJ134" i="27" s="1"/>
  <c r="J134" i="27"/>
  <c r="AI134" i="27" s="1"/>
  <c r="I134" i="27"/>
  <c r="AH134" i="27" s="1"/>
  <c r="H134" i="27"/>
  <c r="AG134" i="27" s="1"/>
  <c r="G134" i="27"/>
  <c r="AF134" i="27" s="1"/>
  <c r="F134" i="27"/>
  <c r="AE134" i="27" s="1"/>
  <c r="E134" i="27"/>
  <c r="AD134" i="27" s="1"/>
  <c r="D134" i="27"/>
  <c r="AC134" i="27" s="1"/>
  <c r="C134" i="27"/>
  <c r="O127" i="27"/>
  <c r="N127" i="27"/>
  <c r="M127" i="27"/>
  <c r="L127" i="27"/>
  <c r="AK127" i="27" s="1"/>
  <c r="K127" i="27"/>
  <c r="AJ127" i="27" s="1"/>
  <c r="J127" i="27"/>
  <c r="AI127" i="27" s="1"/>
  <c r="I127" i="27"/>
  <c r="AH127" i="27" s="1"/>
  <c r="H127" i="27"/>
  <c r="AG127" i="27" s="1"/>
  <c r="G127" i="27"/>
  <c r="AF127" i="27" s="1"/>
  <c r="F127" i="27"/>
  <c r="AE127" i="27" s="1"/>
  <c r="E127" i="27"/>
  <c r="AD127" i="27" s="1"/>
  <c r="D127" i="27"/>
  <c r="AC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AK113" i="27" s="1"/>
  <c r="K113" i="27"/>
  <c r="AJ113" i="27" s="1"/>
  <c r="J113" i="27"/>
  <c r="AI113" i="27" s="1"/>
  <c r="I113" i="27"/>
  <c r="AH113" i="27" s="1"/>
  <c r="H113" i="27"/>
  <c r="AG113" i="27" s="1"/>
  <c r="G113" i="27"/>
  <c r="AF113" i="27" s="1"/>
  <c r="F113" i="27"/>
  <c r="AE113" i="27" s="1"/>
  <c r="E113" i="27"/>
  <c r="AD113" i="27" s="1"/>
  <c r="D113" i="27"/>
  <c r="AC113" i="27" s="1"/>
  <c r="C113" i="27"/>
  <c r="O106" i="27"/>
  <c r="N106" i="27"/>
  <c r="M106" i="27"/>
  <c r="L106" i="27"/>
  <c r="AK106" i="27" s="1"/>
  <c r="K106" i="27"/>
  <c r="AJ106" i="27" s="1"/>
  <c r="J106" i="27"/>
  <c r="AI106" i="27" s="1"/>
  <c r="I106" i="27"/>
  <c r="AH106" i="27" s="1"/>
  <c r="H106" i="27"/>
  <c r="AG106" i="27" s="1"/>
  <c r="G106" i="27"/>
  <c r="AF106" i="27" s="1"/>
  <c r="F106" i="27"/>
  <c r="AE106" i="27" s="1"/>
  <c r="E106" i="27"/>
  <c r="AD106" i="27" s="1"/>
  <c r="D106" i="27"/>
  <c r="AC106" i="27" s="1"/>
  <c r="C106" i="27"/>
  <c r="O99" i="27"/>
  <c r="N99" i="27"/>
  <c r="M99" i="27"/>
  <c r="L99" i="27"/>
  <c r="AK99" i="27" s="1"/>
  <c r="K99" i="27"/>
  <c r="AJ99" i="27" s="1"/>
  <c r="J99" i="27"/>
  <c r="AI99" i="27" s="1"/>
  <c r="I99" i="27"/>
  <c r="AH99" i="27" s="1"/>
  <c r="H99" i="27"/>
  <c r="AG99" i="27" s="1"/>
  <c r="G99" i="27"/>
  <c r="AF99" i="27" s="1"/>
  <c r="F99" i="27"/>
  <c r="AE99" i="27" s="1"/>
  <c r="E99" i="27"/>
  <c r="AD99" i="27" s="1"/>
  <c r="D99" i="27"/>
  <c r="AC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O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O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O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O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AK78" i="27" s="1"/>
  <c r="K78" i="27"/>
  <c r="AJ78" i="27" s="1"/>
  <c r="J78" i="27"/>
  <c r="AI78" i="27" s="1"/>
  <c r="I78" i="27"/>
  <c r="AH78" i="27" s="1"/>
  <c r="H78" i="27"/>
  <c r="AG78" i="27" s="1"/>
  <c r="G78" i="27"/>
  <c r="AF78" i="27" s="1"/>
  <c r="F78" i="27"/>
  <c r="AE78" i="27" s="1"/>
  <c r="E78" i="27"/>
  <c r="AD78" i="27" s="1"/>
  <c r="D78" i="27"/>
  <c r="AC78" i="27" s="1"/>
  <c r="C78" i="27"/>
  <c r="O71" i="27"/>
  <c r="N71" i="27"/>
  <c r="M71" i="27"/>
  <c r="L71" i="27"/>
  <c r="AK71" i="27" s="1"/>
  <c r="K71" i="27"/>
  <c r="AJ71" i="27" s="1"/>
  <c r="J71" i="27"/>
  <c r="AI71" i="27" s="1"/>
  <c r="I71" i="27"/>
  <c r="AH71" i="27" s="1"/>
  <c r="H71" i="27"/>
  <c r="AG71" i="27" s="1"/>
  <c r="G71" i="27"/>
  <c r="AF71" i="27" s="1"/>
  <c r="F71" i="27"/>
  <c r="AE71" i="27" s="1"/>
  <c r="E71" i="27"/>
  <c r="AD71" i="27" s="1"/>
  <c r="D71" i="27"/>
  <c r="C71" i="27"/>
  <c r="O64" i="27"/>
  <c r="N64" i="27"/>
  <c r="M64" i="27"/>
  <c r="L64" i="27"/>
  <c r="AK64" i="27" s="1"/>
  <c r="K64" i="27"/>
  <c r="AJ64" i="27" s="1"/>
  <c r="J64" i="27"/>
  <c r="AI64" i="27" s="1"/>
  <c r="I64" i="27"/>
  <c r="AH64" i="27" s="1"/>
  <c r="H64" i="27"/>
  <c r="AG64" i="27" s="1"/>
  <c r="G64" i="27"/>
  <c r="AF64" i="27" s="1"/>
  <c r="F64" i="27"/>
  <c r="AE64" i="27" s="1"/>
  <c r="E64" i="27"/>
  <c r="AD64" i="27" s="1"/>
  <c r="D64" i="27"/>
  <c r="AC64" i="27" s="1"/>
  <c r="C64" i="27"/>
  <c r="O57" i="27"/>
  <c r="N57" i="27"/>
  <c r="M57" i="27"/>
  <c r="L57" i="27"/>
  <c r="AK57" i="27" s="1"/>
  <c r="K57" i="27"/>
  <c r="AJ57" i="27" s="1"/>
  <c r="J57" i="27"/>
  <c r="AI57" i="27" s="1"/>
  <c r="I57" i="27"/>
  <c r="AH57" i="27" s="1"/>
  <c r="H57" i="27"/>
  <c r="AG57" i="27" s="1"/>
  <c r="G57" i="27"/>
  <c r="AF57" i="27" s="1"/>
  <c r="F57" i="27"/>
  <c r="AE57" i="27" s="1"/>
  <c r="E57" i="27"/>
  <c r="AD57" i="27" s="1"/>
  <c r="D57" i="27"/>
  <c r="AC57" i="27" s="1"/>
  <c r="C57" i="27"/>
  <c r="O50" i="27"/>
  <c r="N50" i="27"/>
  <c r="M50" i="27"/>
  <c r="L50" i="27"/>
  <c r="AK50" i="27" s="1"/>
  <c r="K50" i="27"/>
  <c r="AJ50" i="27" s="1"/>
  <c r="J50" i="27"/>
  <c r="AI50" i="27" s="1"/>
  <c r="I50" i="27"/>
  <c r="AH50" i="27" s="1"/>
  <c r="H50" i="27"/>
  <c r="AG50" i="27" s="1"/>
  <c r="G50" i="27"/>
  <c r="AF50" i="27" s="1"/>
  <c r="F50" i="27"/>
  <c r="AE50" i="27" s="1"/>
  <c r="E50" i="27"/>
  <c r="AD50" i="27" s="1"/>
  <c r="D50" i="27"/>
  <c r="AC50" i="27" s="1"/>
  <c r="C50" i="27"/>
  <c r="O43" i="27"/>
  <c r="N43" i="27"/>
  <c r="M43" i="27"/>
  <c r="L43" i="27"/>
  <c r="AK43" i="27" s="1"/>
  <c r="K43" i="27"/>
  <c r="AJ43" i="27" s="1"/>
  <c r="J43" i="27"/>
  <c r="AI43" i="27" s="1"/>
  <c r="I43" i="27"/>
  <c r="AH43" i="27" s="1"/>
  <c r="H43" i="27"/>
  <c r="AG43" i="27" s="1"/>
  <c r="G43" i="27"/>
  <c r="AF43" i="27" s="1"/>
  <c r="F43" i="27"/>
  <c r="AE43" i="27" s="1"/>
  <c r="E43" i="27"/>
  <c r="AD43" i="27" s="1"/>
  <c r="D43" i="27"/>
  <c r="AC43" i="27" s="1"/>
  <c r="C43" i="27"/>
  <c r="O36" i="27"/>
  <c r="N36" i="27"/>
  <c r="M36" i="27"/>
  <c r="L36" i="27"/>
  <c r="AK36" i="27" s="1"/>
  <c r="K36" i="27"/>
  <c r="AJ36" i="27" s="1"/>
  <c r="J36" i="27"/>
  <c r="AI36" i="27" s="1"/>
  <c r="I36" i="27"/>
  <c r="AH36" i="27" s="1"/>
  <c r="H36" i="27"/>
  <c r="AG36" i="27" s="1"/>
  <c r="G36" i="27"/>
  <c r="AF36" i="27" s="1"/>
  <c r="F36" i="27"/>
  <c r="AE36" i="27" s="1"/>
  <c r="E36" i="27"/>
  <c r="AD36" i="27" s="1"/>
  <c r="D36" i="27"/>
  <c r="AC36" i="27" s="1"/>
  <c r="C36" i="27"/>
  <c r="O29" i="27"/>
  <c r="N29" i="27"/>
  <c r="M29" i="27"/>
  <c r="L29" i="27"/>
  <c r="AK29" i="27" s="1"/>
  <c r="K29" i="27"/>
  <c r="AJ29" i="27" s="1"/>
  <c r="J29" i="27"/>
  <c r="AI29" i="27" s="1"/>
  <c r="I29" i="27"/>
  <c r="AH29" i="27" s="1"/>
  <c r="H29" i="27"/>
  <c r="AG29" i="27" s="1"/>
  <c r="G29" i="27"/>
  <c r="AF29" i="27" s="1"/>
  <c r="F29" i="27"/>
  <c r="AE29" i="27" s="1"/>
  <c r="E29" i="27"/>
  <c r="AD29" i="27" s="1"/>
  <c r="D29" i="27"/>
  <c r="AC29" i="27" s="1"/>
  <c r="C29" i="27"/>
  <c r="O22" i="27"/>
  <c r="N22" i="27"/>
  <c r="M22" i="27"/>
  <c r="L22" i="27"/>
  <c r="AK22" i="27" s="1"/>
  <c r="K22" i="27"/>
  <c r="AJ22" i="27" s="1"/>
  <c r="J22" i="27"/>
  <c r="AI22" i="27" s="1"/>
  <c r="I22" i="27"/>
  <c r="AH22" i="27" s="1"/>
  <c r="H22" i="27"/>
  <c r="AG22" i="27" s="1"/>
  <c r="G22" i="27"/>
  <c r="AF22" i="27" s="1"/>
  <c r="F22" i="27"/>
  <c r="AE22" i="27" s="1"/>
  <c r="E22" i="27"/>
  <c r="AD22" i="27" s="1"/>
  <c r="D22" i="27"/>
  <c r="AC22" i="27" s="1"/>
  <c r="C22" i="27"/>
  <c r="A16" i="27"/>
  <c r="O15" i="27"/>
  <c r="N15" i="27"/>
  <c r="M15" i="27"/>
  <c r="L15" i="27"/>
  <c r="AK15" i="27" s="1"/>
  <c r="K15" i="27"/>
  <c r="AJ15" i="27" s="1"/>
  <c r="J15" i="27"/>
  <c r="AI15" i="27" s="1"/>
  <c r="I15" i="27"/>
  <c r="AH15" i="27" s="1"/>
  <c r="H15" i="27"/>
  <c r="AG15" i="27" s="1"/>
  <c r="G15" i="27"/>
  <c r="AF15" i="27" s="1"/>
  <c r="F15" i="27"/>
  <c r="AE15" i="27" s="1"/>
  <c r="E15" i="27"/>
  <c r="AD15" i="27" s="1"/>
  <c r="D15" i="27"/>
  <c r="AC15" i="27" s="1"/>
  <c r="C15" i="27"/>
  <c r="BB14" i="27"/>
  <c r="BB13" i="27"/>
  <c r="BB12" i="27"/>
  <c r="BB11" i="27"/>
  <c r="BB21" i="27"/>
  <c r="AK80" i="27" l="1"/>
  <c r="AX80" i="27"/>
  <c r="AX119" i="27"/>
  <c r="AK119" i="27"/>
  <c r="AK82" i="27"/>
  <c r="AX82" i="27"/>
  <c r="AK84" i="27"/>
  <c r="AX84" i="27"/>
  <c r="AK116" i="27"/>
  <c r="AX116" i="27"/>
  <c r="AX118" i="27"/>
  <c r="AK118" i="27"/>
  <c r="AK117" i="27"/>
  <c r="AX117" i="27"/>
  <c r="AK115" i="27"/>
  <c r="AX115" i="27"/>
  <c r="AX81" i="27"/>
  <c r="AK81" i="27"/>
  <c r="AX83" i="27"/>
  <c r="AK83" i="27"/>
  <c r="AI119" i="27"/>
  <c r="AV119" i="27"/>
  <c r="AI80" i="27"/>
  <c r="AV80" i="27"/>
  <c r="AI82" i="27"/>
  <c r="AV82" i="27"/>
  <c r="AJ116" i="27"/>
  <c r="AW116" i="27"/>
  <c r="AV118" i="27"/>
  <c r="AI118" i="27"/>
  <c r="AW82" i="27"/>
  <c r="AJ82" i="27"/>
  <c r="AJ84" i="27"/>
  <c r="AW84" i="27"/>
  <c r="AV115" i="27"/>
  <c r="AI115" i="27"/>
  <c r="AW118" i="27"/>
  <c r="AJ118" i="27"/>
  <c r="AI84" i="27"/>
  <c r="AV84" i="27"/>
  <c r="AW119" i="27"/>
  <c r="AJ119" i="27"/>
  <c r="AV81" i="27"/>
  <c r="AI81" i="27"/>
  <c r="AV83" i="27"/>
  <c r="AI83" i="27"/>
  <c r="AJ115" i="27"/>
  <c r="AW115" i="27"/>
  <c r="AV116" i="27"/>
  <c r="AI116" i="27"/>
  <c r="AV117" i="27"/>
  <c r="AI117" i="27"/>
  <c r="AJ80" i="27"/>
  <c r="AW80" i="27"/>
  <c r="AJ81" i="27"/>
  <c r="AW81" i="27"/>
  <c r="AW83" i="27"/>
  <c r="AJ83" i="27"/>
  <c r="AW117" i="27"/>
  <c r="AJ117" i="27"/>
  <c r="AU82" i="27"/>
  <c r="AH82" i="27"/>
  <c r="AU84" i="27"/>
  <c r="AH84" i="27"/>
  <c r="AU116" i="27"/>
  <c r="AH116" i="27"/>
  <c r="AH118" i="27"/>
  <c r="AU118" i="27"/>
  <c r="AH115" i="27"/>
  <c r="AU115" i="27"/>
  <c r="AH81" i="27"/>
  <c r="AU81" i="27"/>
  <c r="AU83" i="27"/>
  <c r="AH83" i="27"/>
  <c r="AU117" i="27"/>
  <c r="AH117" i="27"/>
  <c r="AH80" i="27"/>
  <c r="AU80" i="27"/>
  <c r="AH119" i="27"/>
  <c r="AU119" i="27"/>
  <c r="AB15" i="27"/>
  <c r="AB36" i="27"/>
  <c r="AB64" i="27"/>
  <c r="AB99" i="27"/>
  <c r="AP115" i="27"/>
  <c r="AC115" i="27"/>
  <c r="AB127" i="27"/>
  <c r="AB43" i="27"/>
  <c r="AB106" i="27"/>
  <c r="AB134" i="27"/>
  <c r="AB50" i="27"/>
  <c r="AB78" i="27"/>
  <c r="AB113" i="27"/>
  <c r="AB141" i="27"/>
  <c r="AB57" i="27"/>
  <c r="AO80" i="27"/>
  <c r="AO85" i="27" s="1"/>
  <c r="AB115" i="27"/>
  <c r="AO115" i="27"/>
  <c r="AD80" i="27"/>
  <c r="AQ80" i="27"/>
  <c r="AC81" i="27"/>
  <c r="AP81" i="27"/>
  <c r="AG81" i="27"/>
  <c r="AT81" i="27"/>
  <c r="AC82" i="27"/>
  <c r="AP82" i="27"/>
  <c r="AG82" i="27"/>
  <c r="AT82" i="27"/>
  <c r="AC83" i="27"/>
  <c r="AP83" i="27"/>
  <c r="AT83" i="27"/>
  <c r="AG83" i="27"/>
  <c r="AC84" i="27"/>
  <c r="AP84" i="27"/>
  <c r="AG84" i="27"/>
  <c r="AT84" i="27"/>
  <c r="AD115" i="27"/>
  <c r="AQ115" i="27"/>
  <c r="AC116" i="27"/>
  <c r="AP116" i="27"/>
  <c r="AT116" i="27"/>
  <c r="AG116" i="27"/>
  <c r="AF117" i="27"/>
  <c r="AS117" i="27"/>
  <c r="AO117" i="27"/>
  <c r="AR118" i="27"/>
  <c r="AE118" i="27"/>
  <c r="AD119" i="27"/>
  <c r="AQ119" i="27"/>
  <c r="AR80" i="27"/>
  <c r="AE80" i="27"/>
  <c r="AD81" i="27"/>
  <c r="AQ81" i="27"/>
  <c r="AD82" i="27"/>
  <c r="AQ82" i="27"/>
  <c r="AD83" i="27"/>
  <c r="AQ83" i="27"/>
  <c r="AD84" i="27"/>
  <c r="AQ84" i="27"/>
  <c r="AR115" i="27"/>
  <c r="AE115" i="27"/>
  <c r="AD116" i="27"/>
  <c r="AQ116" i="27"/>
  <c r="AC117" i="27"/>
  <c r="AP117" i="27"/>
  <c r="AT117" i="27"/>
  <c r="AG117" i="27"/>
  <c r="AS118" i="27"/>
  <c r="AF118" i="27"/>
  <c r="AO118" i="27"/>
  <c r="AR119" i="27"/>
  <c r="AE119" i="27"/>
  <c r="AS80" i="27"/>
  <c r="AF80" i="27"/>
  <c r="AE81" i="27"/>
  <c r="AR81" i="27"/>
  <c r="AR82" i="27"/>
  <c r="AE82" i="27"/>
  <c r="AR83" i="27"/>
  <c r="AE83" i="27"/>
  <c r="AR84" i="27"/>
  <c r="AE84" i="27"/>
  <c r="AS115" i="27"/>
  <c r="AF115" i="27"/>
  <c r="AE116" i="27"/>
  <c r="AR116" i="27"/>
  <c r="AD117" i="27"/>
  <c r="AQ117" i="27"/>
  <c r="AC118" i="27"/>
  <c r="AP118" i="27"/>
  <c r="AT118" i="27"/>
  <c r="AG118" i="27"/>
  <c r="AS119" i="27"/>
  <c r="AF119" i="27"/>
  <c r="AO119" i="27"/>
  <c r="AC80" i="27"/>
  <c r="AP80" i="27"/>
  <c r="AG80" i="27"/>
  <c r="AT80" i="27"/>
  <c r="AS81" i="27"/>
  <c r="AF81" i="27"/>
  <c r="AS82" i="27"/>
  <c r="AF82" i="27"/>
  <c r="AS83" i="27"/>
  <c r="AF83" i="27"/>
  <c r="AS84" i="27"/>
  <c r="AF84" i="27"/>
  <c r="AT115" i="27"/>
  <c r="AG115" i="27"/>
  <c r="AS116" i="27"/>
  <c r="AF116" i="27"/>
  <c r="AO116" i="27"/>
  <c r="AR117" i="27"/>
  <c r="AE117" i="27"/>
  <c r="AD118" i="27"/>
  <c r="AQ118" i="27"/>
  <c r="AC119" i="27"/>
  <c r="AP119" i="27"/>
  <c r="AT119" i="27"/>
  <c r="AG119" i="27"/>
  <c r="AB80" i="27"/>
  <c r="AC71" i="27"/>
  <c r="E155" i="27"/>
  <c r="AB82" i="27"/>
  <c r="AB116" i="27"/>
  <c r="AB22" i="27"/>
  <c r="AB83" i="27"/>
  <c r="AB117" i="27"/>
  <c r="AB84" i="27"/>
  <c r="AB118" i="27"/>
  <c r="AB29" i="27"/>
  <c r="P155" i="27"/>
  <c r="AB71" i="27"/>
  <c r="AB81" i="27"/>
  <c r="AB119" i="27"/>
  <c r="L155" i="27"/>
  <c r="G155" i="27"/>
  <c r="F120" i="27"/>
  <c r="AE120" i="27" s="1"/>
  <c r="J120" i="27"/>
  <c r="AI120" i="27" s="1"/>
  <c r="N120" i="27"/>
  <c r="F155" i="27"/>
  <c r="J155" i="27"/>
  <c r="N155" i="27"/>
  <c r="D155" i="27"/>
  <c r="I155" i="27"/>
  <c r="M155" i="27"/>
  <c r="C120" i="27"/>
  <c r="G120" i="27"/>
  <c r="AF120" i="27" s="1"/>
  <c r="K120" i="27"/>
  <c r="AJ120" i="27" s="1"/>
  <c r="O120" i="27"/>
  <c r="K155" i="27"/>
  <c r="O155" i="27"/>
  <c r="H155" i="27"/>
  <c r="E120" i="27"/>
  <c r="AD120" i="27" s="1"/>
  <c r="I120" i="27"/>
  <c r="AH120" i="27" s="1"/>
  <c r="M120" i="27"/>
  <c r="H85" i="27"/>
  <c r="AG85" i="27" s="1"/>
  <c r="D85" i="27"/>
  <c r="AC85" i="27" s="1"/>
  <c r="L85" i="27"/>
  <c r="AK85" i="27" s="1"/>
  <c r="D120" i="27"/>
  <c r="AC120" i="27" s="1"/>
  <c r="H120" i="27"/>
  <c r="AG120" i="27" s="1"/>
  <c r="L120" i="27"/>
  <c r="AK120" i="27" s="1"/>
  <c r="C85" i="27"/>
  <c r="G85" i="27"/>
  <c r="AF85" i="27" s="1"/>
  <c r="K85" i="27"/>
  <c r="AJ85" i="27" s="1"/>
  <c r="E85" i="27"/>
  <c r="AD85" i="27" s="1"/>
  <c r="I85" i="27"/>
  <c r="AH85" i="27" s="1"/>
  <c r="M85" i="27"/>
  <c r="BB15" i="27"/>
  <c r="F85" i="27"/>
  <c r="AE85" i="27" s="1"/>
  <c r="J85" i="27"/>
  <c r="AI85" i="27" s="1"/>
  <c r="N85" i="27"/>
  <c r="O85" i="27"/>
  <c r="A23" i="27"/>
  <c r="C115" i="11"/>
  <c r="C78" i="11"/>
  <c r="D78" i="11"/>
  <c r="AC78" i="11" s="1"/>
  <c r="E78" i="11"/>
  <c r="AD78" i="11" s="1"/>
  <c r="F78" i="11"/>
  <c r="AE78" i="11" s="1"/>
  <c r="G78" i="11"/>
  <c r="AF78" i="11" s="1"/>
  <c r="H78" i="11"/>
  <c r="AG78" i="11" s="1"/>
  <c r="I78" i="11"/>
  <c r="AH78" i="11" s="1"/>
  <c r="J78" i="11"/>
  <c r="AI78" i="11" s="1"/>
  <c r="K78" i="11"/>
  <c r="AJ78" i="11" s="1"/>
  <c r="L78" i="11"/>
  <c r="AK78" i="11" s="1"/>
  <c r="M78" i="11"/>
  <c r="N78" i="11"/>
  <c r="O78" i="11"/>
  <c r="AB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B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B19" i="27"/>
  <c r="BB18" i="27"/>
  <c r="BB20" i="27"/>
  <c r="BB17" i="27"/>
  <c r="AX81" i="11" l="1"/>
  <c r="AK81" i="11"/>
  <c r="AX83" i="11"/>
  <c r="AK83" i="11"/>
  <c r="AK155" i="27"/>
  <c r="AX155" i="27"/>
  <c r="AX120" i="27"/>
  <c r="AK80" i="11"/>
  <c r="AX80" i="11"/>
  <c r="AX82" i="11"/>
  <c r="AK82" i="11"/>
  <c r="AK84" i="11"/>
  <c r="AX84" i="11"/>
  <c r="AX85" i="27"/>
  <c r="AI81" i="11"/>
  <c r="AV81" i="11"/>
  <c r="AV83" i="11"/>
  <c r="AI83" i="11"/>
  <c r="AI80" i="11"/>
  <c r="AV80" i="11"/>
  <c r="AW81" i="11"/>
  <c r="AJ81" i="11"/>
  <c r="AW83" i="11"/>
  <c r="AJ83" i="11"/>
  <c r="AV82" i="11"/>
  <c r="AI82" i="11"/>
  <c r="AV84" i="11"/>
  <c r="AI84" i="11"/>
  <c r="AW82" i="11"/>
  <c r="AJ82" i="11"/>
  <c r="AW84" i="11"/>
  <c r="AJ84" i="11"/>
  <c r="AW80" i="11"/>
  <c r="AJ80" i="11"/>
  <c r="AW85" i="27"/>
  <c r="AV120" i="27"/>
  <c r="AW120" i="27"/>
  <c r="AV85" i="27"/>
  <c r="AW155" i="27"/>
  <c r="AJ155" i="27"/>
  <c r="AI155" i="27"/>
  <c r="AV155" i="27"/>
  <c r="AP85" i="27"/>
  <c r="AU85" i="27"/>
  <c r="AU155" i="27"/>
  <c r="AH155" i="27"/>
  <c r="AU83" i="11"/>
  <c r="AH83" i="11"/>
  <c r="AU82" i="11"/>
  <c r="AH82" i="11"/>
  <c r="AU84" i="11"/>
  <c r="AH84" i="11"/>
  <c r="AU81" i="11"/>
  <c r="AH81" i="11"/>
  <c r="AU80" i="11"/>
  <c r="AH80" i="11"/>
  <c r="AU120" i="27"/>
  <c r="AG84" i="11"/>
  <c r="AT84" i="11"/>
  <c r="AE80" i="11"/>
  <c r="AR80" i="11"/>
  <c r="AG81" i="11"/>
  <c r="AT81" i="11"/>
  <c r="AT83" i="11"/>
  <c r="AG83" i="11"/>
  <c r="AR82" i="11"/>
  <c r="AE82" i="11"/>
  <c r="AE83" i="11"/>
  <c r="AR83" i="11"/>
  <c r="AE84" i="11"/>
  <c r="AR84" i="11"/>
  <c r="AG80" i="11"/>
  <c r="AT80" i="11"/>
  <c r="AG82" i="11"/>
  <c r="AT82" i="11"/>
  <c r="AE81" i="11"/>
  <c r="AR81" i="11"/>
  <c r="AS81" i="11"/>
  <c r="AF81" i="11"/>
  <c r="AS82" i="11"/>
  <c r="AF82" i="11"/>
  <c r="AS83" i="11"/>
  <c r="AF83" i="11"/>
  <c r="AS84" i="11"/>
  <c r="AF84" i="11"/>
  <c r="AS80" i="11"/>
  <c r="AF80" i="11"/>
  <c r="AP155" i="27"/>
  <c r="AO120" i="27"/>
  <c r="AT120" i="27"/>
  <c r="AR120" i="27"/>
  <c r="AP120" i="27"/>
  <c r="AQ85" i="27"/>
  <c r="AB85" i="27"/>
  <c r="AR85" i="27"/>
  <c r="AQ120" i="27"/>
  <c r="AT155" i="27"/>
  <c r="AG155" i="27"/>
  <c r="AE155" i="27"/>
  <c r="AR155" i="27"/>
  <c r="AS155" i="27"/>
  <c r="AF155" i="27"/>
  <c r="AS85" i="27"/>
  <c r="AD155" i="27"/>
  <c r="AQ155" i="27"/>
  <c r="AT85" i="27"/>
  <c r="AS120" i="27"/>
  <c r="AB81" i="11"/>
  <c r="AQ83" i="11"/>
  <c r="AD83" i="11"/>
  <c r="AP84" i="11"/>
  <c r="AC84" i="11"/>
  <c r="AC81" i="11"/>
  <c r="AP81" i="11"/>
  <c r="AB82" i="11"/>
  <c r="AD84" i="11"/>
  <c r="AQ84" i="11"/>
  <c r="AQ81" i="11"/>
  <c r="AD81" i="11"/>
  <c r="AP82" i="11"/>
  <c r="AC82" i="11"/>
  <c r="AB83" i="11"/>
  <c r="AQ80" i="11"/>
  <c r="AD80" i="11"/>
  <c r="AQ82" i="11"/>
  <c r="AD82" i="11"/>
  <c r="AP83" i="11"/>
  <c r="AC83" i="11"/>
  <c r="AB84" i="11"/>
  <c r="AP80" i="11"/>
  <c r="AC80" i="11"/>
  <c r="AC155" i="27"/>
  <c r="AB120" i="27"/>
  <c r="BB22" i="27"/>
  <c r="A30" i="27"/>
  <c r="O115" i="11"/>
  <c r="AB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B118" i="11" s="1"/>
  <c r="D117" i="11"/>
  <c r="C117" i="11"/>
  <c r="D116" i="11"/>
  <c r="C116" i="11"/>
  <c r="AB116" i="11" s="1"/>
  <c r="D115" i="11"/>
  <c r="BB24" i="27"/>
  <c r="BB27" i="27"/>
  <c r="BB25" i="27"/>
  <c r="BB28" i="27"/>
  <c r="BB26" i="27"/>
  <c r="AX85" i="11" l="1"/>
  <c r="AK117" i="11"/>
  <c r="AX117" i="11"/>
  <c r="AK119" i="11"/>
  <c r="AX119" i="11"/>
  <c r="AK118" i="11"/>
  <c r="AX118" i="11"/>
  <c r="AK115" i="11"/>
  <c r="AX115" i="11"/>
  <c r="AK116" i="11"/>
  <c r="AX116" i="11"/>
  <c r="AW115" i="11"/>
  <c r="AJ115" i="11"/>
  <c r="AI116" i="11"/>
  <c r="AV116" i="11"/>
  <c r="AV85" i="11"/>
  <c r="AV115" i="11"/>
  <c r="AI115" i="11"/>
  <c r="AJ117" i="11"/>
  <c r="AW117" i="11"/>
  <c r="AV118" i="11"/>
  <c r="AI118" i="11"/>
  <c r="AI117" i="11"/>
  <c r="AV117" i="11"/>
  <c r="AJ118" i="11"/>
  <c r="AW118" i="11"/>
  <c r="AV119" i="11"/>
  <c r="AI119" i="11"/>
  <c r="AW85" i="11"/>
  <c r="AW116" i="11"/>
  <c r="AJ116" i="11"/>
  <c r="AJ119" i="11"/>
  <c r="AW119" i="11"/>
  <c r="AU119" i="11"/>
  <c r="AH119" i="11"/>
  <c r="AT85" i="11"/>
  <c r="AH117" i="11"/>
  <c r="AU117" i="11"/>
  <c r="AH118" i="11"/>
  <c r="AU118" i="11"/>
  <c r="AH115" i="11"/>
  <c r="AU115" i="11"/>
  <c r="AH116" i="11"/>
  <c r="AU116" i="11"/>
  <c r="AU85" i="11"/>
  <c r="AT115" i="11"/>
  <c r="AG115" i="11"/>
  <c r="AF116" i="11"/>
  <c r="AS116" i="11"/>
  <c r="AR117" i="11"/>
  <c r="AE117" i="11"/>
  <c r="AT119" i="11"/>
  <c r="AG119" i="11"/>
  <c r="AR85" i="11"/>
  <c r="AT116" i="11"/>
  <c r="AG116" i="11"/>
  <c r="AF117" i="11"/>
  <c r="AS117" i="11"/>
  <c r="AE118" i="11"/>
  <c r="AR118" i="11"/>
  <c r="AE115" i="11"/>
  <c r="AR115" i="11"/>
  <c r="AT117" i="11"/>
  <c r="AG117" i="11"/>
  <c r="AF118" i="11"/>
  <c r="AS118" i="11"/>
  <c r="AE119" i="11"/>
  <c r="AR119" i="11"/>
  <c r="AF115" i="11"/>
  <c r="AS115" i="11"/>
  <c r="AE116" i="11"/>
  <c r="AR116" i="11"/>
  <c r="AT118" i="11"/>
  <c r="AG118" i="11"/>
  <c r="AF119" i="11"/>
  <c r="AS119" i="11"/>
  <c r="AS85" i="11"/>
  <c r="AC116" i="11"/>
  <c r="AP116" i="11"/>
  <c r="AC118" i="11"/>
  <c r="AP118" i="11"/>
  <c r="AQ116" i="11"/>
  <c r="AD116" i="11"/>
  <c r="AD117" i="11"/>
  <c r="AQ117" i="11"/>
  <c r="AB119" i="11"/>
  <c r="AP115" i="11"/>
  <c r="AC115" i="11"/>
  <c r="AC117" i="11"/>
  <c r="AP117" i="11"/>
  <c r="AP119" i="11"/>
  <c r="AC119" i="11"/>
  <c r="AD118" i="11"/>
  <c r="AQ118" i="11"/>
  <c r="AQ115" i="11"/>
  <c r="AD115" i="11"/>
  <c r="AQ119" i="11"/>
  <c r="AD119" i="11"/>
  <c r="AB117" i="11"/>
  <c r="BB29" i="27"/>
  <c r="A37" i="27"/>
  <c r="BB33" i="27"/>
  <c r="BB35" i="27"/>
  <c r="BB32" i="27"/>
  <c r="BB31" i="27"/>
  <c r="BB34" i="27"/>
  <c r="AX120" i="11" l="1"/>
  <c r="AV120" i="11"/>
  <c r="AW120" i="11"/>
  <c r="AU120" i="11"/>
  <c r="AS120" i="11"/>
  <c r="AR120" i="11"/>
  <c r="AT120" i="11"/>
  <c r="BB36" i="27"/>
  <c r="A44" i="27"/>
  <c r="BB38" i="27"/>
  <c r="BB39" i="27"/>
  <c r="BB41" i="27"/>
  <c r="BB42" i="27"/>
  <c r="BB40" i="27"/>
  <c r="BB43" i="27" l="1"/>
  <c r="A51" i="27"/>
  <c r="BB49" i="27"/>
  <c r="BB47" i="27"/>
  <c r="BB48" i="27"/>
  <c r="BB45" i="27"/>
  <c r="BB46" i="27"/>
  <c r="BB50" i="27" l="1"/>
  <c r="A58" i="27"/>
  <c r="AQ141" i="11"/>
  <c r="AP141" i="11"/>
  <c r="O141" i="11"/>
  <c r="N141" i="11"/>
  <c r="M141" i="11"/>
  <c r="L141" i="11"/>
  <c r="AK141" i="11" s="1"/>
  <c r="K141" i="11"/>
  <c r="AJ141" i="11" s="1"/>
  <c r="J141" i="11"/>
  <c r="AI141" i="11" s="1"/>
  <c r="I141" i="11"/>
  <c r="AH141" i="11" s="1"/>
  <c r="H141" i="11"/>
  <c r="AG141" i="11" s="1"/>
  <c r="G141" i="11"/>
  <c r="AF141" i="11" s="1"/>
  <c r="F141" i="11"/>
  <c r="AE141" i="11" s="1"/>
  <c r="E141" i="11"/>
  <c r="AD141" i="11" s="1"/>
  <c r="D141" i="11"/>
  <c r="AC141" i="11" s="1"/>
  <c r="C141" i="11"/>
  <c r="AO140" i="11"/>
  <c r="AO139" i="11"/>
  <c r="AO138" i="11"/>
  <c r="AO137" i="11"/>
  <c r="AO136" i="11"/>
  <c r="AQ134" i="11"/>
  <c r="AP134" i="11"/>
  <c r="O134" i="11"/>
  <c r="N134" i="11"/>
  <c r="M134" i="11"/>
  <c r="L134" i="11"/>
  <c r="AK134" i="11" s="1"/>
  <c r="K134" i="11"/>
  <c r="AJ134" i="11" s="1"/>
  <c r="J134" i="11"/>
  <c r="AI134" i="11" s="1"/>
  <c r="I134" i="11"/>
  <c r="AH134" i="11" s="1"/>
  <c r="H134" i="11"/>
  <c r="AG134" i="11" s="1"/>
  <c r="G134" i="11"/>
  <c r="AF134" i="11" s="1"/>
  <c r="F134" i="11"/>
  <c r="AE134" i="11" s="1"/>
  <c r="E134" i="11"/>
  <c r="AD134" i="11" s="1"/>
  <c r="D134" i="11"/>
  <c r="AC134" i="11" s="1"/>
  <c r="C134" i="11"/>
  <c r="AO133" i="11"/>
  <c r="AO132" i="11"/>
  <c r="AO131" i="11"/>
  <c r="AO130" i="11"/>
  <c r="AO129" i="11"/>
  <c r="AQ127" i="11"/>
  <c r="AP127" i="11"/>
  <c r="O127" i="11"/>
  <c r="N127" i="11"/>
  <c r="M127" i="11"/>
  <c r="L127" i="11"/>
  <c r="AK127" i="11" s="1"/>
  <c r="K127" i="11"/>
  <c r="AJ127" i="11" s="1"/>
  <c r="J127" i="11"/>
  <c r="AI127" i="11" s="1"/>
  <c r="I127" i="11"/>
  <c r="AH127" i="11" s="1"/>
  <c r="H127" i="11"/>
  <c r="AG127" i="11" s="1"/>
  <c r="G127" i="11"/>
  <c r="AF127" i="11" s="1"/>
  <c r="F127" i="11"/>
  <c r="AE127" i="11" s="1"/>
  <c r="E127" i="11"/>
  <c r="AD127" i="11" s="1"/>
  <c r="D127" i="11"/>
  <c r="AC127" i="11" s="1"/>
  <c r="C127" i="11"/>
  <c r="AO126" i="11"/>
  <c r="AO125" i="11"/>
  <c r="AO124" i="11"/>
  <c r="AO123" i="11"/>
  <c r="AO122" i="11"/>
  <c r="AQ120" i="11"/>
  <c r="AP120" i="11"/>
  <c r="O120" i="11"/>
  <c r="N120" i="11"/>
  <c r="M120" i="11"/>
  <c r="L120" i="11"/>
  <c r="AK120" i="11" s="1"/>
  <c r="K120" i="11"/>
  <c r="AJ120" i="11" s="1"/>
  <c r="J120" i="11"/>
  <c r="AI120" i="11" s="1"/>
  <c r="I120" i="11"/>
  <c r="AH120" i="11" s="1"/>
  <c r="H120" i="11"/>
  <c r="AG120" i="11" s="1"/>
  <c r="G120" i="11"/>
  <c r="AF120" i="11" s="1"/>
  <c r="F120" i="11"/>
  <c r="AE120" i="11" s="1"/>
  <c r="E120" i="11"/>
  <c r="AD120" i="11" s="1"/>
  <c r="D120" i="11"/>
  <c r="AC120" i="11" s="1"/>
  <c r="C120" i="11"/>
  <c r="AO119" i="11"/>
  <c r="AO118" i="11"/>
  <c r="AO117" i="11"/>
  <c r="AO116" i="11"/>
  <c r="AO115" i="11"/>
  <c r="AQ113" i="11"/>
  <c r="AP113" i="11"/>
  <c r="O113" i="11"/>
  <c r="N113" i="11"/>
  <c r="M113" i="11"/>
  <c r="L113" i="11"/>
  <c r="AK113" i="11" s="1"/>
  <c r="K113" i="11"/>
  <c r="AJ113" i="11" s="1"/>
  <c r="J113" i="11"/>
  <c r="AI113" i="11" s="1"/>
  <c r="I113" i="11"/>
  <c r="AH113" i="11" s="1"/>
  <c r="H113" i="11"/>
  <c r="AG113" i="11" s="1"/>
  <c r="G113" i="11"/>
  <c r="AF113" i="11" s="1"/>
  <c r="F113" i="11"/>
  <c r="AE113" i="11" s="1"/>
  <c r="E113" i="11"/>
  <c r="AD113" i="11" s="1"/>
  <c r="D113" i="11"/>
  <c r="AC113" i="11" s="1"/>
  <c r="C113" i="11"/>
  <c r="AO112" i="11"/>
  <c r="AO111" i="11"/>
  <c r="AO110" i="11"/>
  <c r="AO109" i="11"/>
  <c r="AO108" i="11"/>
  <c r="AQ106" i="11"/>
  <c r="AP106" i="11"/>
  <c r="O106" i="11"/>
  <c r="N106" i="11"/>
  <c r="M106" i="11"/>
  <c r="L106" i="11"/>
  <c r="AK106" i="11" s="1"/>
  <c r="K106" i="11"/>
  <c r="AJ106" i="11" s="1"/>
  <c r="J106" i="11"/>
  <c r="AI106" i="11" s="1"/>
  <c r="I106" i="11"/>
  <c r="AH106" i="11" s="1"/>
  <c r="H106" i="11"/>
  <c r="AG106" i="11" s="1"/>
  <c r="G106" i="11"/>
  <c r="AF106" i="11" s="1"/>
  <c r="F106" i="11"/>
  <c r="AE106" i="11" s="1"/>
  <c r="E106" i="11"/>
  <c r="AD106" i="11" s="1"/>
  <c r="D106" i="11"/>
  <c r="AC106" i="11" s="1"/>
  <c r="C106" i="11"/>
  <c r="AO105" i="11"/>
  <c r="AO104" i="11"/>
  <c r="AO103" i="11"/>
  <c r="AO102" i="11"/>
  <c r="AO101" i="11"/>
  <c r="AQ99" i="11"/>
  <c r="AP99" i="11"/>
  <c r="O99" i="11"/>
  <c r="N99" i="11"/>
  <c r="M99" i="11"/>
  <c r="L99" i="11"/>
  <c r="AK99" i="11" s="1"/>
  <c r="K99" i="11"/>
  <c r="AJ99" i="11" s="1"/>
  <c r="J99" i="11"/>
  <c r="AI99" i="11" s="1"/>
  <c r="I99" i="11"/>
  <c r="AH99" i="11" s="1"/>
  <c r="H99" i="11"/>
  <c r="AG99" i="11" s="1"/>
  <c r="G99" i="11"/>
  <c r="AF99" i="11" s="1"/>
  <c r="F99" i="11"/>
  <c r="AE99" i="11" s="1"/>
  <c r="E99" i="11"/>
  <c r="AD99" i="11" s="1"/>
  <c r="D99" i="11"/>
  <c r="AC99" i="11" s="1"/>
  <c r="AO98" i="11"/>
  <c r="AO97" i="11"/>
  <c r="AO96" i="11"/>
  <c r="AO95" i="11"/>
  <c r="AQ85" i="11"/>
  <c r="AP85" i="11"/>
  <c r="O85" i="11"/>
  <c r="N85" i="11"/>
  <c r="M85" i="11"/>
  <c r="L85" i="11"/>
  <c r="AK85" i="11" s="1"/>
  <c r="K85" i="11"/>
  <c r="AJ85" i="11" s="1"/>
  <c r="J85" i="11"/>
  <c r="AI85" i="11" s="1"/>
  <c r="I85" i="11"/>
  <c r="AH85" i="11" s="1"/>
  <c r="H85" i="11"/>
  <c r="AG85" i="11" s="1"/>
  <c r="G85" i="11"/>
  <c r="AF85" i="11" s="1"/>
  <c r="F85" i="11"/>
  <c r="AE85" i="11" s="1"/>
  <c r="E85" i="11"/>
  <c r="AD85" i="11" s="1"/>
  <c r="D85" i="11"/>
  <c r="AC85" i="11" s="1"/>
  <c r="AO84" i="11"/>
  <c r="AO83" i="11"/>
  <c r="AO82" i="11"/>
  <c r="AO81" i="11"/>
  <c r="AO77" i="11"/>
  <c r="AO76" i="11"/>
  <c r="AO75" i="11"/>
  <c r="AO74" i="11"/>
  <c r="AO73" i="11"/>
  <c r="AQ71" i="11"/>
  <c r="AP71" i="11"/>
  <c r="N71" i="11"/>
  <c r="J71" i="11"/>
  <c r="AI71" i="11" s="1"/>
  <c r="F71" i="11"/>
  <c r="AE71" i="11" s="1"/>
  <c r="AO70" i="11"/>
  <c r="AO69" i="11"/>
  <c r="AO68" i="11"/>
  <c r="O71" i="11"/>
  <c r="K71" i="11"/>
  <c r="AJ71" i="11" s="1"/>
  <c r="G71" i="11"/>
  <c r="AF71" i="11" s="1"/>
  <c r="C71" i="11"/>
  <c r="AO66" i="11"/>
  <c r="M71" i="11"/>
  <c r="L71" i="11"/>
  <c r="AK71" i="11" s="1"/>
  <c r="I71" i="11"/>
  <c r="AH71" i="11" s="1"/>
  <c r="H71" i="11"/>
  <c r="AG71" i="11" s="1"/>
  <c r="E71" i="11"/>
  <c r="AD71" i="11" s="1"/>
  <c r="D71" i="11"/>
  <c r="AC71" i="11" s="1"/>
  <c r="AQ64" i="11"/>
  <c r="AP64" i="11"/>
  <c r="O64" i="11"/>
  <c r="N64" i="11"/>
  <c r="M64" i="11"/>
  <c r="L64" i="11"/>
  <c r="AK64" i="11" s="1"/>
  <c r="K64" i="11"/>
  <c r="AJ64" i="11" s="1"/>
  <c r="J64" i="11"/>
  <c r="AI64" i="11" s="1"/>
  <c r="I64" i="11"/>
  <c r="AH64" i="11" s="1"/>
  <c r="H64" i="11"/>
  <c r="AG64" i="11" s="1"/>
  <c r="G64" i="11"/>
  <c r="AF64" i="11" s="1"/>
  <c r="F64" i="11"/>
  <c r="AE64" i="11" s="1"/>
  <c r="E64" i="11"/>
  <c r="AD64" i="11" s="1"/>
  <c r="D64" i="11"/>
  <c r="AC64" i="11" s="1"/>
  <c r="C64" i="11"/>
  <c r="AO63" i="11"/>
  <c r="AO62" i="11"/>
  <c r="AO61" i="11"/>
  <c r="AO60" i="11"/>
  <c r="AO59" i="11"/>
  <c r="AQ57" i="11"/>
  <c r="AP57" i="11"/>
  <c r="O57" i="11"/>
  <c r="N57" i="11"/>
  <c r="M57" i="11"/>
  <c r="L57" i="11"/>
  <c r="AK57" i="11" s="1"/>
  <c r="K57" i="11"/>
  <c r="AJ57" i="11" s="1"/>
  <c r="J57" i="11"/>
  <c r="AI57" i="11" s="1"/>
  <c r="I57" i="11"/>
  <c r="AH57" i="11" s="1"/>
  <c r="H57" i="11"/>
  <c r="AG57" i="11" s="1"/>
  <c r="G57" i="11"/>
  <c r="AF57" i="11" s="1"/>
  <c r="F57" i="11"/>
  <c r="AE57" i="11" s="1"/>
  <c r="E57" i="11"/>
  <c r="AD57" i="11" s="1"/>
  <c r="D57" i="11"/>
  <c r="AC57" i="11" s="1"/>
  <c r="C57" i="11"/>
  <c r="AQ50" i="11"/>
  <c r="AP50" i="11"/>
  <c r="O50" i="11"/>
  <c r="N50" i="11"/>
  <c r="M50" i="11"/>
  <c r="L50" i="11"/>
  <c r="AK50" i="11" s="1"/>
  <c r="K50" i="11"/>
  <c r="AJ50" i="11" s="1"/>
  <c r="J50" i="11"/>
  <c r="AI50" i="11" s="1"/>
  <c r="I50" i="11"/>
  <c r="AH50" i="11" s="1"/>
  <c r="H50" i="11"/>
  <c r="AG50" i="11" s="1"/>
  <c r="G50" i="11"/>
  <c r="AF50" i="11" s="1"/>
  <c r="F50" i="11"/>
  <c r="AE50" i="11" s="1"/>
  <c r="E50" i="11"/>
  <c r="AD50" i="11" s="1"/>
  <c r="D50" i="11"/>
  <c r="AC50" i="11" s="1"/>
  <c r="C50" i="11"/>
  <c r="AQ43" i="11"/>
  <c r="AP43" i="11"/>
  <c r="O43" i="11"/>
  <c r="N43" i="11"/>
  <c r="M43" i="11"/>
  <c r="L43" i="11"/>
  <c r="AK43" i="11" s="1"/>
  <c r="K43" i="11"/>
  <c r="AJ43" i="11" s="1"/>
  <c r="J43" i="11"/>
  <c r="AI43" i="11" s="1"/>
  <c r="I43" i="11"/>
  <c r="AH43" i="11" s="1"/>
  <c r="H43" i="11"/>
  <c r="AG43" i="11" s="1"/>
  <c r="G43" i="11"/>
  <c r="AF43" i="11" s="1"/>
  <c r="F43" i="11"/>
  <c r="AE43" i="11" s="1"/>
  <c r="E43" i="11"/>
  <c r="AD43" i="11" s="1"/>
  <c r="D43" i="11"/>
  <c r="AC43" i="11" s="1"/>
  <c r="C43" i="11"/>
  <c r="AQ36" i="11"/>
  <c r="AP36" i="11"/>
  <c r="O36" i="11"/>
  <c r="N36" i="11"/>
  <c r="M36" i="11"/>
  <c r="L36" i="11"/>
  <c r="AK36" i="11" s="1"/>
  <c r="K36" i="11"/>
  <c r="AJ36" i="11" s="1"/>
  <c r="J36" i="11"/>
  <c r="AI36" i="11" s="1"/>
  <c r="I36" i="11"/>
  <c r="AH36" i="11" s="1"/>
  <c r="H36" i="11"/>
  <c r="AG36" i="11" s="1"/>
  <c r="G36" i="11"/>
  <c r="AF36" i="11" s="1"/>
  <c r="F36" i="11"/>
  <c r="AE36" i="11" s="1"/>
  <c r="E36" i="11"/>
  <c r="AD36" i="11" s="1"/>
  <c r="D36" i="11"/>
  <c r="AC36" i="11" s="1"/>
  <c r="C36" i="11"/>
  <c r="AQ29" i="11"/>
  <c r="AP29" i="11"/>
  <c r="O29" i="11"/>
  <c r="N29" i="11"/>
  <c r="M29" i="11"/>
  <c r="L29" i="11"/>
  <c r="AK29" i="11" s="1"/>
  <c r="K29" i="11"/>
  <c r="AJ29" i="11" s="1"/>
  <c r="J29" i="11"/>
  <c r="AI29" i="11" s="1"/>
  <c r="I29" i="11"/>
  <c r="AH29" i="11" s="1"/>
  <c r="H29" i="11"/>
  <c r="AG29" i="11" s="1"/>
  <c r="G29" i="11"/>
  <c r="AF29" i="11" s="1"/>
  <c r="F29" i="11"/>
  <c r="AE29" i="11" s="1"/>
  <c r="E29" i="11"/>
  <c r="AD29" i="11" s="1"/>
  <c r="D29" i="11"/>
  <c r="AC29" i="11" s="1"/>
  <c r="C29" i="11"/>
  <c r="AQ22" i="11"/>
  <c r="AP22" i="11"/>
  <c r="O22" i="11"/>
  <c r="N22" i="11"/>
  <c r="M22" i="11"/>
  <c r="L22" i="11"/>
  <c r="AK22" i="11" s="1"/>
  <c r="K22" i="11"/>
  <c r="AJ22" i="11" s="1"/>
  <c r="J22" i="11"/>
  <c r="AI22" i="11" s="1"/>
  <c r="I22" i="11"/>
  <c r="AH22" i="11" s="1"/>
  <c r="H22" i="11"/>
  <c r="AG22" i="11" s="1"/>
  <c r="G22" i="11"/>
  <c r="AF22" i="11" s="1"/>
  <c r="F22" i="11"/>
  <c r="AE22" i="11" s="1"/>
  <c r="E22" i="11"/>
  <c r="AD22" i="11" s="1"/>
  <c r="D22" i="11"/>
  <c r="AC22" i="11" s="1"/>
  <c r="C22" i="11"/>
  <c r="A16" i="11"/>
  <c r="AQ15" i="11"/>
  <c r="AP15" i="11"/>
  <c r="O15" i="11"/>
  <c r="N15" i="11"/>
  <c r="M15" i="11"/>
  <c r="L15" i="11"/>
  <c r="AK15" i="11" s="1"/>
  <c r="K15" i="11"/>
  <c r="AJ15" i="11" s="1"/>
  <c r="J15" i="11"/>
  <c r="AI15" i="11" s="1"/>
  <c r="I15" i="11"/>
  <c r="AH15" i="11" s="1"/>
  <c r="H15" i="11"/>
  <c r="AG15" i="11" s="1"/>
  <c r="G15" i="11"/>
  <c r="AF15" i="11" s="1"/>
  <c r="F15" i="11"/>
  <c r="AE15" i="11" s="1"/>
  <c r="E15" i="11"/>
  <c r="AD15" i="11" s="1"/>
  <c r="D15" i="11"/>
  <c r="AC15" i="11" s="1"/>
  <c r="C15" i="11"/>
  <c r="AO14" i="11"/>
  <c r="AO13" i="11"/>
  <c r="AO12" i="11"/>
  <c r="AO11" i="11"/>
  <c r="AO10" i="11"/>
  <c r="BB53" i="27"/>
  <c r="BB54" i="27"/>
  <c r="BB52" i="27"/>
  <c r="BB55" i="27"/>
  <c r="BB56" i="27"/>
  <c r="AB29" i="11" l="1"/>
  <c r="AB57" i="11"/>
  <c r="AB64" i="11"/>
  <c r="AB106" i="11"/>
  <c r="AB113" i="11"/>
  <c r="AB120" i="11"/>
  <c r="AB127" i="11"/>
  <c r="AB134" i="11"/>
  <c r="AB141" i="11"/>
  <c r="AB15" i="11"/>
  <c r="AB43" i="11"/>
  <c r="J155" i="11"/>
  <c r="AB22" i="11"/>
  <c r="AB50" i="11"/>
  <c r="P155" i="11"/>
  <c r="AB71" i="11"/>
  <c r="AB36" i="11"/>
  <c r="F155" i="11"/>
  <c r="N155" i="11"/>
  <c r="L155" i="11"/>
  <c r="I155" i="11"/>
  <c r="E155" i="11"/>
  <c r="D155" i="11"/>
  <c r="M155" i="11"/>
  <c r="H155" i="11"/>
  <c r="O155" i="11"/>
  <c r="G155" i="11"/>
  <c r="K155" i="11"/>
  <c r="BB57" i="27"/>
  <c r="A65" i="27"/>
  <c r="A23" i="11"/>
  <c r="AO120" i="11"/>
  <c r="AO78" i="11"/>
  <c r="AO22" i="11"/>
  <c r="AO141" i="11"/>
  <c r="AO134" i="11"/>
  <c r="AO113" i="11"/>
  <c r="AO50" i="11"/>
  <c r="AO36" i="11"/>
  <c r="AO29" i="11"/>
  <c r="AO15" i="11"/>
  <c r="AO43" i="11"/>
  <c r="AO57" i="11"/>
  <c r="AO64" i="11"/>
  <c r="AO106" i="11"/>
  <c r="AO127" i="11"/>
  <c r="AO67" i="11"/>
  <c r="AO71" i="11" s="1"/>
  <c r="BB21" i="11"/>
  <c r="BB19" i="11"/>
  <c r="BB17" i="11"/>
  <c r="BB61" i="27"/>
  <c r="BB62" i="27"/>
  <c r="BB59" i="27"/>
  <c r="BB18" i="11"/>
  <c r="BB60" i="27"/>
  <c r="BB20" i="11"/>
  <c r="BB63" i="27"/>
  <c r="AX155" i="11" l="1"/>
  <c r="AK155" i="11"/>
  <c r="AW155" i="11"/>
  <c r="AJ155" i="11"/>
  <c r="AI155" i="11"/>
  <c r="AV155" i="11"/>
  <c r="BB22" i="11"/>
  <c r="AH155" i="11"/>
  <c r="AU155" i="11"/>
  <c r="AF155" i="11"/>
  <c r="AS155" i="11"/>
  <c r="AT155" i="11"/>
  <c r="AG155" i="11"/>
  <c r="AR155" i="11"/>
  <c r="AE155" i="11"/>
  <c r="AD155" i="11"/>
  <c r="AQ155" i="11"/>
  <c r="AC155" i="11"/>
  <c r="AP155" i="11"/>
  <c r="BB64" i="27"/>
  <c r="A72" i="27"/>
  <c r="A30" i="11"/>
  <c r="BB68" i="27"/>
  <c r="BB69" i="27"/>
  <c r="BB70" i="27"/>
  <c r="BB67" i="27"/>
  <c r="BB26" i="11"/>
  <c r="BB27" i="11"/>
  <c r="BB24" i="11"/>
  <c r="BB66" i="27"/>
  <c r="BB28" i="11"/>
  <c r="BB25" i="11"/>
  <c r="BB29" i="11" l="1"/>
  <c r="BB71" i="27"/>
  <c r="A79" i="27"/>
  <c r="A37" i="11"/>
  <c r="BB33" i="11"/>
  <c r="BB32" i="11"/>
  <c r="BB31" i="11"/>
  <c r="BB34" i="11"/>
  <c r="BB35" i="11"/>
  <c r="BB36" i="11" l="1"/>
  <c r="A86" i="27"/>
  <c r="A44" i="11"/>
  <c r="BB42" i="11"/>
  <c r="BB38" i="11"/>
  <c r="BB41" i="11"/>
  <c r="BB39" i="11"/>
  <c r="BB40" i="11"/>
  <c r="BB43" i="11" l="1"/>
  <c r="A93" i="27"/>
  <c r="A51" i="11"/>
  <c r="BB45" i="11"/>
  <c r="BB47" i="11"/>
  <c r="BB49" i="11"/>
  <c r="BB46" i="11"/>
  <c r="BB48" i="11"/>
  <c r="BB50" i="11" l="1"/>
  <c r="A100" i="27"/>
  <c r="A58" i="11"/>
  <c r="C99" i="11"/>
  <c r="AB99" i="11" s="1"/>
  <c r="C85" i="11"/>
  <c r="AB85" i="11" s="1"/>
  <c r="AO94" i="11"/>
  <c r="AO99" i="11" s="1"/>
  <c r="BB98" i="27"/>
  <c r="BB54" i="11"/>
  <c r="BB95" i="27"/>
  <c r="BB94" i="27"/>
  <c r="BB96" i="27"/>
  <c r="BB53" i="11"/>
  <c r="BB97" i="27"/>
  <c r="BB56" i="11"/>
  <c r="BB52" i="11"/>
  <c r="BB55" i="11"/>
  <c r="BB57" i="11" l="1"/>
  <c r="BB82" i="27"/>
  <c r="BB80" i="27"/>
  <c r="BB81" i="27"/>
  <c r="BB84" i="27"/>
  <c r="BB83" i="27"/>
  <c r="BB99" i="27"/>
  <c r="BB85" i="27" s="1"/>
  <c r="A107" i="27"/>
  <c r="A65" i="11"/>
  <c r="AO80" i="11"/>
  <c r="AO85" i="11" s="1"/>
  <c r="BB63" i="11"/>
  <c r="BB104" i="27"/>
  <c r="BB59" i="11"/>
  <c r="BB105" i="27"/>
  <c r="BB60" i="11"/>
  <c r="BB61" i="11"/>
  <c r="BB101" i="27"/>
  <c r="BB102" i="27"/>
  <c r="BB62" i="11"/>
  <c r="BB103" i="27"/>
  <c r="BB64" i="11" l="1"/>
  <c r="BB115" i="27"/>
  <c r="BB117" i="27"/>
  <c r="BB119" i="27"/>
  <c r="BB116" i="27"/>
  <c r="BB118" i="27"/>
  <c r="BB106" i="27"/>
  <c r="A114" i="27"/>
  <c r="A72" i="11"/>
  <c r="A79" i="11" s="1"/>
  <c r="A86" i="11" s="1"/>
  <c r="A93" i="11" s="1"/>
  <c r="BB110" i="27"/>
  <c r="BB111" i="27"/>
  <c r="BB109" i="27"/>
  <c r="BB67" i="11"/>
  <c r="BB108" i="27"/>
  <c r="BB66" i="11"/>
  <c r="BB112" i="27"/>
  <c r="BB68" i="11"/>
  <c r="BB69" i="11"/>
  <c r="BB70" i="11"/>
  <c r="BB71" i="11" l="1"/>
  <c r="BB113" i="27"/>
  <c r="A121" i="27"/>
  <c r="A100" i="11"/>
  <c r="BB98" i="11"/>
  <c r="BB94" i="11"/>
  <c r="BB97" i="11"/>
  <c r="BB96" i="11"/>
  <c r="BB95" i="11"/>
  <c r="BB83" i="11" l="1"/>
  <c r="BB80" i="11"/>
  <c r="BB99" i="11"/>
  <c r="BB82" i="11"/>
  <c r="BB84" i="11"/>
  <c r="BB81" i="11"/>
  <c r="BB120" i="27"/>
  <c r="A128" i="27"/>
  <c r="A107" i="11"/>
  <c r="BB103" i="11"/>
  <c r="BB122" i="27"/>
  <c r="BB123" i="27"/>
  <c r="BB105" i="11"/>
  <c r="BB104" i="11"/>
  <c r="BB101" i="11"/>
  <c r="BB102" i="11"/>
  <c r="BB106" i="11" l="1"/>
  <c r="BB120" i="11" s="1"/>
  <c r="BB115" i="11"/>
  <c r="BB116" i="11"/>
  <c r="BB119" i="11"/>
  <c r="BB117" i="11"/>
  <c r="BB118" i="11"/>
  <c r="BB85" i="11"/>
  <c r="BB127" i="27"/>
  <c r="A135" i="27"/>
  <c r="A114" i="11"/>
  <c r="A121" i="11" s="1"/>
  <c r="BB131" i="27"/>
  <c r="BB133" i="27"/>
  <c r="BB130" i="27"/>
  <c r="BB109" i="11"/>
  <c r="BB110" i="11"/>
  <c r="BB108" i="11"/>
  <c r="BB111" i="11"/>
  <c r="BB112" i="11"/>
  <c r="BB129" i="27"/>
  <c r="BB132" i="27"/>
  <c r="BB113" i="11" l="1"/>
  <c r="BB134" i="27"/>
  <c r="A128" i="11"/>
  <c r="BB122" i="11"/>
  <c r="BB123" i="11"/>
  <c r="BB137" i="27"/>
  <c r="BB140" i="27"/>
  <c r="BB138" i="27"/>
  <c r="BB136" i="27"/>
  <c r="BB139" i="27"/>
  <c r="BB127" i="11" l="1"/>
  <c r="BB141" i="27"/>
  <c r="A135" i="11"/>
  <c r="BB133" i="11"/>
  <c r="BB132" i="11"/>
  <c r="BB131" i="11"/>
  <c r="BB129" i="11"/>
  <c r="BB130" i="11"/>
  <c r="BB134" i="11" l="1"/>
  <c r="BB140" i="11"/>
  <c r="BB137" i="11"/>
  <c r="BB139" i="11"/>
  <c r="BB136" i="11"/>
  <c r="BB138" i="11"/>
  <c r="BB141" i="11" l="1"/>
</calcChain>
</file>

<file path=xl/sharedStrings.xml><?xml version="1.0" encoding="utf-8"?>
<sst xmlns="http://schemas.openxmlformats.org/spreadsheetml/2006/main" count="29697" uniqueCount="701">
  <si>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</si>
  <si>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</si>
  <si>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</si>
  <si>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</si>
  <si>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</si>
  <si>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</si>
  <si>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</si>
  <si>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</si>
  <si>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</si>
  <si>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</si>
  <si>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</si>
  <si>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</si>
  <si>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</si>
  <si>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</si>
  <si>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</si>
  <si>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</si>
  <si>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</si>
  <si>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</si>
  <si>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</si>
  <si>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</si>
  <si>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</si>
  <si>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</si>
  <si>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</si>
  <si>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</si>
  <si>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</si>
  <si>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</si>
  <si>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</si>
  <si>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</si>
  <si>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</si>
  <si>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</si>
  <si>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</si>
  <si>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</si>
  <si>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</si>
  <si>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</si>
  <si>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</si>
  <si>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</si>
  <si>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</si>
  <si>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</si>
  <si>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</si>
  <si>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</si>
  <si>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</si>
  <si>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</si>
  <si>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</si>
  <si>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</si>
  <si>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</si>
  <si>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</si>
  <si>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</si>
  <si>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</si>
  <si>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</si>
  <si>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</si>
  <si>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</si>
  <si>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</si>
  <si>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</si>
  <si>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</si>
  <si>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</si>
  <si>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</si>
  <si>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</si>
  <si>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</si>
  <si>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</si>
  <si>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</si>
  <si>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</si>
  <si>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</si>
  <si>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</si>
  <si>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</si>
  <si>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</si>
  <si>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</si>
  <si>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</si>
  <si>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</si>
  <si>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</si>
  <si>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</si>
  <si>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</si>
  <si>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</si>
  <si>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</si>
  <si>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</si>
  <si>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</si>
  <si>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</si>
  <si>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</si>
  <si>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</si>
  <si>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</si>
  <si>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</si>
  <si>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</si>
  <si>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</si>
  <si>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</si>
  <si>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</si>
  <si>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</si>
  <si>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</si>
  <si>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</si>
  <si>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</si>
  <si>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</si>
  <si>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</si>
  <si>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</si>
  <si>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</si>
  <si>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</si>
  <si>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</si>
  <si>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</si>
  <si>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</si>
  <si>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</si>
  <si>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</si>
  <si>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</si>
  <si>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</si>
  <si>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</si>
  <si>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</si>
  <si>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</si>
  <si>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</si>
  <si>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</si>
  <si>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</si>
  <si>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</si>
  <si>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</si>
  <si>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</si>
  <si>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</si>
  <si>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</si>
  <si>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</si>
  <si>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</si>
  <si>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</si>
  <si>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</si>
  <si>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</si>
  <si>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</si>
  <si>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</si>
  <si>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</si>
  <si>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</si>
  <si>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</si>
  <si>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</si>
  <si>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</si>
  <si>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</si>
  <si>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</si>
  <si>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</si>
  <si>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</si>
  <si>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</si>
  <si>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</si>
  <si>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</si>
  <si>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</si>
  <si>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</si>
  <si>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</si>
  <si>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</si>
  <si>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</si>
  <si>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</si>
  <si>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</si>
  <si>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</si>
  <si>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</si>
  <si>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</si>
  <si>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</si>
  <si>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</si>
  <si>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</si>
  <si>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</si>
  <si>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</si>
  <si>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</si>
  <si>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</si>
  <si>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</si>
  <si>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</si>
  <si>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</si>
  <si>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</si>
  <si>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</si>
  <si>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</si>
  <si>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</si>
  <si>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</si>
  <si>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</si>
  <si>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</si>
  <si>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</si>
  <si>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</si>
  <si>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</si>
  <si>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</si>
  <si>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</si>
  <si>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</si>
  <si>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</si>
  <si>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</si>
  <si>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</si>
  <si>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</si>
  <si>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</si>
  <si>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</si>
  <si>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</si>
  <si>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</si>
  <si>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</si>
  <si>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</si>
  <si>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</si>
  <si>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</si>
  <si>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</si>
  <si>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</si>
  <si>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</si>
  <si>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</si>
  <si>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</si>
  <si>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</si>
  <si>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</si>
  <si>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</si>
  <si>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</si>
  <si>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</si>
  <si>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</si>
  <si>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</si>
  <si>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</si>
  <si>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</si>
  <si>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</si>
  <si>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</si>
  <si>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</si>
  <si>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</si>
  <si>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</si>
  <si>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</si>
  <si>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</si>
  <si>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</si>
  <si>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</si>
  <si>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</si>
  <si>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</si>
  <si>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</si>
  <si>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</si>
  <si>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</si>
  <si>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</si>
  <si>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</si>
  <si>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</si>
  <si>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</si>
  <si>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</si>
  <si>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</si>
  <si>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</si>
  <si>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</si>
  <si>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</si>
  <si>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</si>
  <si>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</si>
  <si>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</si>
  <si>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</si>
  <si>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</si>
  <si>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</si>
  <si>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</si>
  <si>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</si>
  <si>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</si>
  <si>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</si>
  <si>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</si>
  <si>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</si>
  <si>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</si>
  <si>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</si>
  <si>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</si>
  <si>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</si>
  <si>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</si>
  <si>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</si>
  <si>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</si>
  <si>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</si>
  <si>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</si>
  <si>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</si>
  <si>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</si>
  <si>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</si>
  <si>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</si>
  <si>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</si>
  <si>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</si>
  <si>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</si>
  <si>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</si>
  <si>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</si>
  <si>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</si>
  <si>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</si>
  <si>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</si>
  <si>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</si>
  <si>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</si>
  <si>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</si>
  <si>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</si>
  <si>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</si>
  <si>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</si>
  <si>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</si>
  <si>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</si>
  <si>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</si>
  <si>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</si>
  <si>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</si>
  <si>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</si>
  <si>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</si>
  <si>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</si>
  <si>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</si>
  <si>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</si>
  <si>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</si>
  <si>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</si>
  <si>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</si>
  <si>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</si>
  <si>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</si>
  <si>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</si>
  <si>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</si>
  <si>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</si>
  <si>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</si>
  <si>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</si>
  <si>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</si>
  <si>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</si>
  <si>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</si>
  <si>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</si>
  <si>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</si>
  <si>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</si>
  <si>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</si>
  <si>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</si>
  <si>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</si>
  <si>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</si>
  <si>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</si>
  <si>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</si>
  <si>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</si>
  <si>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</si>
  <si>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</si>
  <si>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</si>
  <si>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</si>
  <si>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</si>
  <si>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</si>
  <si>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</si>
  <si>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</si>
  <si>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</si>
  <si>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</si>
  <si>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</si>
  <si>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</si>
  <si>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</si>
  <si>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</si>
  <si>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</si>
  <si>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</si>
  <si>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</si>
  <si>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</si>
  <si>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</si>
  <si>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</si>
  <si>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</si>
  <si>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</si>
  <si>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</si>
  <si>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</si>
  <si>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</si>
  <si>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</si>
  <si>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</si>
  <si>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</si>
  <si>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</si>
  <si>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</si>
  <si>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</si>
  <si>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</si>
  <si>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</si>
  <si>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</si>
  <si>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</si>
  <si>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</si>
  <si>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</si>
  <si>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</si>
  <si>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</si>
  <si>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</si>
  <si>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</si>
  <si>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</si>
  <si>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</si>
  <si>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</si>
  <si>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</si>
  <si>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</si>
  <si>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</si>
  <si>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</si>
  <si>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</si>
  <si>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</si>
  <si>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</si>
  <si>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</si>
  <si>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</si>
  <si>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</si>
  <si>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</si>
  <si>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</si>
  <si>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</si>
  <si>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</si>
  <si>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</si>
  <si>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</si>
  <si>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</si>
  <si>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</si>
  <si>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</si>
  <si>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</si>
  <si>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</si>
  <si>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</si>
  <si>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</si>
  <si>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</si>
  <si>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</si>
  <si>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</si>
  <si>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</si>
  <si>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</si>
  <si>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</si>
  <si>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</si>
  <si>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</si>
  <si>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</si>
  <si>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</si>
  <si>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</si>
  <si>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</si>
  <si>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</si>
  <si>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</si>
  <si>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</si>
  <si>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</si>
  <si>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</si>
  <si>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</si>
  <si>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</si>
  <si>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</si>
  <si>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</si>
  <si>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</si>
  <si>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</si>
  <si>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</si>
  <si>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</si>
  <si>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</si>
  <si>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</si>
  <si>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</si>
  <si>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</si>
  <si>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</si>
  <si>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</si>
  <si>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</si>
  <si>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</si>
  <si>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</si>
  <si>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</si>
  <si>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</si>
  <si>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</si>
  <si>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</si>
  <si>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</si>
  <si>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</si>
  <si>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</si>
  <si>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</si>
  <si>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</si>
  <si>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</si>
  <si>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</si>
  <si>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</si>
  <si>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</si>
  <si>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</si>
  <si>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</si>
  <si>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</si>
  <si>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</si>
  <si>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</si>
  <si>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</si>
  <si>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</si>
  <si>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</si>
  <si>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</si>
  <si>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</si>
  <si>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</si>
  <si>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</si>
  <si>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</si>
  <si>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</si>
  <si>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</si>
  <si>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</si>
  <si>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</si>
  <si>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</si>
  <si>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</si>
  <si>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</si>
  <si>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</si>
  <si>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</si>
  <si>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</si>
  <si>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</si>
  <si>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</si>
  <si>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</si>
  <si>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</si>
  <si>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</si>
  <si>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</si>
  <si>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</si>
  <si>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</si>
  <si>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</si>
  <si>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</si>
  <si>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</si>
  <si>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</si>
  <si>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</si>
  <si>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</si>
  <si>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</si>
  <si>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</si>
  <si>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</si>
  <si>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</si>
  <si>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</si>
  <si>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</si>
  <si>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</si>
  <si>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</si>
  <si>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</si>
  <si>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</si>
  <si>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</si>
  <si>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</si>
  <si>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</si>
  <si>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</si>
  <si>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</si>
  <si>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</si>
  <si>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</si>
  <si>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</si>
  <si>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</si>
  <si>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</si>
  <si>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</si>
  <si>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</si>
  <si>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</si>
  <si>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</si>
  <si>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</si>
  <si>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</si>
  <si>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</si>
  <si>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</si>
  <si>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</si>
  <si>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</si>
  <si>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</si>
  <si>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</si>
  <si>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</si>
  <si>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</si>
  <si>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</si>
  <si>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</si>
  <si>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</si>
  <si>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</si>
  <si>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</si>
  <si>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</si>
  <si>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</si>
  <si>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</si>
  <si>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</si>
  <si>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</si>
  <si>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</si>
  <si>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</si>
  <si>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</si>
  <si>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</si>
  <si>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</si>
  <si>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</si>
  <si>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</si>
  <si>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</si>
  <si>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</si>
  <si>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</si>
  <si>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</si>
  <si>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</si>
  <si>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</si>
  <si>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</si>
  <si>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</si>
  <si>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</si>
  <si>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</si>
  <si>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</si>
  <si>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</si>
  <si>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</si>
  <si>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</si>
  <si>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</si>
  <si>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</si>
  <si>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</si>
  <si>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</si>
  <si>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</si>
  <si>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</si>
  <si>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</si>
  <si>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</si>
  <si>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</si>
  <si>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</si>
  <si>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</si>
  <si>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</si>
  <si>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</si>
  <si>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</si>
  <si>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</si>
  <si>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</si>
  <si>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</si>
  <si>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</si>
  <si>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</si>
  <si>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</si>
  <si>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</si>
  <si>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</si>
  <si>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</si>
  <si>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</si>
  <si>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</si>
  <si>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</si>
  <si>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</si>
  <si>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</si>
  <si>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</si>
  <si>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</si>
  <si>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</si>
  <si>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</si>
  <si>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</si>
  <si>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</si>
  <si>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</si>
  <si>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</si>
  <si>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</si>
  <si>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</si>
  <si>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</si>
  <si>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</si>
  <si>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</si>
  <si>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</si>
  <si>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</si>
  <si>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</si>
  <si>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</si>
  <si>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</si>
  <si>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</si>
  <si>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</si>
  <si>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</si>
  <si>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</si>
  <si>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</si>
  <si>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</si>
  <si>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</si>
  <si>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</si>
  <si>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</si>
  <si>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</si>
  <si>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</si>
  <si>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</si>
  <si>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</si>
  <si>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</si>
  <si>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</si>
  <si>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</si>
  <si>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</si>
  <si>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</si>
  <si>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</si>
  <si>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</si>
  <si>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</si>
  <si>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</si>
  <si>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</si>
  <si>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</si>
  <si>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</si>
  <si>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</si>
  <si>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</si>
  <si>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</si>
  <si>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</si>
  <si>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</si>
  <si>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</si>
  <si>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</si>
  <si>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</si>
  <si>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</si>
  <si>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</si>
  <si>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</si>
  <si>
    <t xml:space="preserve">JANUARY   </t>
  </si>
  <si>
    <t xml:space="preserve">RESIDENTIAL       </t>
  </si>
  <si>
    <t xml:space="preserve">A16     - Elec A-16 Residential-Std Ofr                </t>
  </si>
  <si>
    <t xml:space="preserve">A16 </t>
  </si>
  <si>
    <t xml:space="preserve">ELEC A-16                               </t>
  </si>
  <si>
    <t xml:space="preserve">RESIDENCE SERVICE - NO HEAT   </t>
  </si>
  <si>
    <t xml:space="preserve">C06     - Elec C-06 Small C&amp;I-Std Ofr                  </t>
  </si>
  <si>
    <t xml:space="preserve">C06 </t>
  </si>
  <si>
    <t xml:space="preserve">ELEC C-06                               </t>
  </si>
  <si>
    <t xml:space="preserve">A60     - Elec A-60 Resi Low Income-Std Ofr            </t>
  </si>
  <si>
    <t xml:space="preserve">A60 </t>
  </si>
  <si>
    <t xml:space="preserve">ELEC A-60                               </t>
  </si>
  <si>
    <t xml:space="preserve">G02     - Elec G-02 Large C&amp;I-Std Ofr                  </t>
  </si>
  <si>
    <t xml:space="preserve">G02 </t>
  </si>
  <si>
    <t xml:space="preserve">ELEC G-02                               </t>
  </si>
  <si>
    <t xml:space="preserve">C08     - Elec C-06 Sm C&amp;I Unmetered-Std Ofr           </t>
  </si>
  <si>
    <t xml:space="preserve">C08 </t>
  </si>
  <si>
    <t xml:space="preserve">ELEC C-06 UNMETERED                     </t>
  </si>
  <si>
    <t xml:space="preserve">C06     - Elec C-06 Small C&amp;I-Std Ofr Variable         </t>
  </si>
  <si>
    <t xml:space="preserve">S10     - Lighting S-10 T&amp;D Private Lighting(Clsd)     </t>
  </si>
  <si>
    <t xml:space="preserve">S10 </t>
  </si>
  <si>
    <t xml:space="preserve">LIGHTING S-10                           </t>
  </si>
  <si>
    <t xml:space="preserve">DELIVERY ONLY - RESIDENTIAL   </t>
  </si>
  <si>
    <t xml:space="preserve">A16     - Elec A-16 T&amp;D Residential                    </t>
  </si>
  <si>
    <t xml:space="preserve">A60     - Elec A-60 T&amp;D Resi Low Income                </t>
  </si>
  <si>
    <t xml:space="preserve">C06     - Elec C-06 T&amp;D Small C&amp;I                      </t>
  </si>
  <si>
    <t xml:space="preserve">G02     - Elec G-02 T&amp;D Large C&amp;I                      </t>
  </si>
  <si>
    <t xml:space="preserve">COMMERCIAL        </t>
  </si>
  <si>
    <t xml:space="preserve">COMMERCIAL-NO BUILDING HEAT   </t>
  </si>
  <si>
    <t xml:space="preserve">G02     - Elec G-02 Large C&amp;I-Std Ofr Fixed            </t>
  </si>
  <si>
    <t xml:space="preserve">C08     - Elec C-06 Sm C&amp;I Unmetered-Std Ofr Variable  </t>
  </si>
  <si>
    <t xml:space="preserve">B32     - Elec B-32 C&amp;I 200 kW Back Up Svc-Std Ofr     </t>
  </si>
  <si>
    <t xml:space="preserve">B32 </t>
  </si>
  <si>
    <t xml:space="preserve">ELEC B-32                               </t>
  </si>
  <si>
    <t xml:space="preserve">B32     - Elec B-32 T&amp;D C&amp;I 200 kW Back Up Svc         </t>
  </si>
  <si>
    <t xml:space="preserve">S10     - Lighting S-10 Private Lightg-Std Ofr(Clsd)   </t>
  </si>
  <si>
    <t xml:space="preserve">DELIVERY ONLY - COMMERCIAL    </t>
  </si>
  <si>
    <t xml:space="preserve">S14     - Lighting S-14 T&amp;D Co Owned St Lighting       </t>
  </si>
  <si>
    <t xml:space="preserve">S14 </t>
  </si>
  <si>
    <t xml:space="preserve">LIGHTING S-14                           </t>
  </si>
  <si>
    <t xml:space="preserve">S14     - Lighting S-14 Co Lighting-Std Ofr Variable   </t>
  </si>
  <si>
    <t xml:space="preserve">S5V     - Lighting S-05 Cust Owned-Variable            </t>
  </si>
  <si>
    <t xml:space="preserve">S5A </t>
  </si>
  <si>
    <t xml:space="preserve">N/A                                     </t>
  </si>
  <si>
    <t xml:space="preserve">G32     - Elec G-32 200 kW Dem PK/SH/OP-Std Ofr        </t>
  </si>
  <si>
    <t xml:space="preserve">G32 </t>
  </si>
  <si>
    <t xml:space="preserve">ELEC G-32                               </t>
  </si>
  <si>
    <t xml:space="preserve">G3F-G   - Elec G-32 200 kW Dem PK/OP-Std Ofr           </t>
  </si>
  <si>
    <t xml:space="preserve">G32     - Elec G-32 T&amp;D 200 kW Dem PK/SH/OP            </t>
  </si>
  <si>
    <t xml:space="preserve">G3F-G   - Elec G-32 T&amp;D 200 kW Dem PK/OP               </t>
  </si>
  <si>
    <t xml:space="preserve">X01     - Elec X01 T&amp;D Elec Propulsion                 </t>
  </si>
  <si>
    <t xml:space="preserve">X01 </t>
  </si>
  <si>
    <t xml:space="preserve">ELEC X01                                </t>
  </si>
  <si>
    <t xml:space="preserve">C08     - Elec C-06 T&amp;D Sm C&amp;I Unmetered               </t>
  </si>
  <si>
    <t xml:space="preserve">INDUSTRIAL        </t>
  </si>
  <si>
    <t xml:space="preserve">INDUSTRIAL GENERAL - 60 HERTZ </t>
  </si>
  <si>
    <t xml:space="preserve">DELIVERY ONLY - INDUSTRIAL    </t>
  </si>
  <si>
    <t xml:space="preserve">M1A     - Elec M-1 Opt A Station Pwr Delivery Svc      </t>
  </si>
  <si>
    <t xml:space="preserve">M1A </t>
  </si>
  <si>
    <t xml:space="preserve">M-1 Opt A                               </t>
  </si>
  <si>
    <t xml:space="preserve">M1B     - Elec M-1 Opt B Station Pwr Delivery Svc      </t>
  </si>
  <si>
    <t xml:space="preserve">M1B </t>
  </si>
  <si>
    <t xml:space="preserve">M-1 Opt B                               </t>
  </si>
  <si>
    <t xml:space="preserve">STRT-AND-HWY-LT   </t>
  </si>
  <si>
    <t xml:space="preserve">S14     - Lighting S-14 Co Owned St Lighting-Std Ofr   </t>
  </si>
  <si>
    <t xml:space="preserve">DELIVERY ONLY - STREET LIGHT  </t>
  </si>
  <si>
    <t xml:space="preserve">S5T     - Lighting S-05 T&amp;D Cust Owned                 </t>
  </si>
  <si>
    <t xml:space="preserve">S6A     - Lighting S-06 T&amp;D Decorative                 </t>
  </si>
  <si>
    <t xml:space="preserve">S6A </t>
  </si>
  <si>
    <t xml:space="preserve">S5F     - Lighting S-05 Cust Owned-Fixed               </t>
  </si>
  <si>
    <t xml:space="preserve">STEAM-HEAT        </t>
  </si>
  <si>
    <t xml:space="preserve">RESIDENCE SERVICE - WITH HEAT </t>
  </si>
  <si>
    <t xml:space="preserve">C06     - Elec C-06 Small C&amp;I-Std Ofr Fixed            </t>
  </si>
  <si>
    <t xml:space="preserve">DELIVERY ONLY - RESIDENT HEAT </t>
  </si>
  <si>
    <t xml:space="preserve">1247    - Gas 1247 Res Heat                            </t>
  </si>
  <si>
    <t xml:space="preserve">1012    - Gas 1012 Res Non Heat                        </t>
  </si>
  <si>
    <t xml:space="preserve">1101    - Gas 1101 Res Low Inc Non Heat                </t>
  </si>
  <si>
    <t xml:space="preserve">N/A                           </t>
  </si>
  <si>
    <t xml:space="preserve">2107    - Gas 2107 C&amp;I Small                           </t>
  </si>
  <si>
    <t xml:space="preserve">2237    - Gas 2237 C&amp;I Medium                          </t>
  </si>
  <si>
    <t xml:space="preserve">2221    - Gas 2221 C&amp;I Medium FT2                      </t>
  </si>
  <si>
    <t xml:space="preserve">GAS/T FIRM COMMERCIAL         </t>
  </si>
  <si>
    <t xml:space="preserve">22EN    - Gas 22EN C&amp;I Medium FT1                      </t>
  </si>
  <si>
    <t xml:space="preserve">2231    - Gas 2231 C&amp;I Medium TSS                      </t>
  </si>
  <si>
    <t xml:space="preserve">3367    - Gas 3367 C&amp;I Large Low Load                  </t>
  </si>
  <si>
    <t xml:space="preserve">3321    - Gas 3321 C&amp;I Large Low Load FT2              </t>
  </si>
  <si>
    <t xml:space="preserve">33EN    - Gas 33EN C&amp;I Large Low Load FT1              </t>
  </si>
  <si>
    <t xml:space="preserve">3331    - Gas 3331 C&amp;I Large Low Load TSS              </t>
  </si>
  <si>
    <t xml:space="preserve">3496    - Gas 3496 C&amp;I Extra Large Low Load            </t>
  </si>
  <si>
    <t xml:space="preserve">3421    - Gas 3421 C&amp;I Extra Large Low Load FT2        </t>
  </si>
  <si>
    <t xml:space="preserve">34EN    - Gas 34EN C&amp;I Extra Large Low Load FT1        </t>
  </si>
  <si>
    <t xml:space="preserve">2367    - Gas 2367 C&amp;I Large High Load                 </t>
  </si>
  <si>
    <t xml:space="preserve">2321    - Gas 2321 C&amp;I Large High Load FT2             </t>
  </si>
  <si>
    <t xml:space="preserve">GAS/T FIRM INDUSTRIAL         </t>
  </si>
  <si>
    <t xml:space="preserve">23EN    - Gas 23EN C&amp;I Large High Load FT1             </t>
  </si>
  <si>
    <t xml:space="preserve">2496    - Gas 2496 C&amp;I Extra Large High Load           </t>
  </si>
  <si>
    <t xml:space="preserve">2421    - Gas 2421 C&amp;I Extra Large High Load FT2       </t>
  </si>
  <si>
    <t xml:space="preserve">24EN    - Gas 24EN C&amp;I Extra Large High Load FT1       </t>
  </si>
  <si>
    <t xml:space="preserve">58ENLL  - Gas 58ENLL Default C&amp;I Large Low Load        </t>
  </si>
  <si>
    <t xml:space="preserve">GAS/T DEFAULT SERVICE         </t>
  </si>
  <si>
    <t xml:space="preserve">S350    - Gas S350 Dominion Virginia Power             </t>
  </si>
  <si>
    <t xml:space="preserve">01EN    - Gas 01EN Marketer Charges FT1                </t>
  </si>
  <si>
    <t xml:space="preserve">GAS/T MARKETER TRAN 1         </t>
  </si>
  <si>
    <t xml:space="preserve">02EN    - Gas 02EN Marketer Charges FT2                </t>
  </si>
  <si>
    <t xml:space="preserve">GAS/T MARKETER TRAN 2         </t>
  </si>
  <si>
    <t xml:space="preserve">14EN    - Gas 14EN Non-Firm Sales Extra Large Low      </t>
  </si>
  <si>
    <t xml:space="preserve">74EN    - Gas 74EN Non-Firm Trans Extra Large Low      </t>
  </si>
  <si>
    <t xml:space="preserve">GAS/T C&amp;I NON FIRM            </t>
  </si>
  <si>
    <t xml:space="preserve">17EN    - Gas 17EN Non-Firm Sales Extra Large High     </t>
  </si>
  <si>
    <t xml:space="preserve">77EN    - Gas 77EN Non-Firm Trans Extra Large High     </t>
  </si>
  <si>
    <t xml:space="preserve">2121    - Gas 2121 C&amp;I Small FT2                       </t>
  </si>
  <si>
    <t xml:space="preserve">2131    - Gas 2131 C&amp;I Small TSS                       </t>
  </si>
  <si>
    <t xml:space="preserve">8011    - Gas 8011 Gas Lamps                           </t>
  </si>
  <si>
    <t xml:space="preserve">INDUSTRIAL                    </t>
  </si>
  <si>
    <t xml:space="preserve">2331    - Gas 2331 C&amp;I Large High Load TSS             </t>
  </si>
  <si>
    <t xml:space="preserve">1301    - Gas 1301 Res Low Inc Heat                    </t>
  </si>
  <si>
    <t xml:space="preserve">FEBRUARY  </t>
  </si>
  <si>
    <t>0</t>
  </si>
  <si>
    <t xml:space="preserve">2431    - Gas 2431 C&amp;I Extra Large High Load TSS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</si>
</sst>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horizontal="right" wrapText="1"/>
    </xf>
    <xf numFmtId="166" fontId="2" fillId="0" borderId="61" xfId="0" applyNumberFormat="1" applyFont="1" applyBorder="1" applyAlignment="1">
      <alignment horizontal="right"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horizontal="right" wrapText="1"/>
    </xf>
    <xf numFmtId="6" fontId="2" fillId="0" borderId="62" xfId="0" applyNumberFormat="1" applyFont="1" applyBorder="1" applyAlignment="1">
      <alignment horizontal="right"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38" fontId="4" fillId="0" borderId="21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166" fontId="4" fillId="0" borderId="62" xfId="0" applyNumberFormat="1" applyFont="1" applyBorder="1"/>
    <xf numFmtId="6" fontId="4" fillId="0" borderId="65" xfId="0" applyNumberFormat="1" applyFont="1" applyBorder="1" applyAlignment="1">
      <alignment horizontal="right"/>
    </xf>
    <xf numFmtId="6" fontId="2" fillId="0" borderId="62" xfId="0" applyNumberFormat="1" applyFont="1" applyBorder="1" applyAlignment="1">
      <alignment horizontal="right"/>
    </xf>
    <xf numFmtId="6" fontId="4" fillId="0" borderId="65" xfId="0" applyNumberFormat="1" applyFont="1" applyBorder="1" applyAlignment="1">
      <alignment horizontal="center"/>
    </xf>
    <xf numFmtId="38" fontId="4" fillId="0" borderId="64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35.480201273145" createdVersion="6" refreshedVersion="6" minRefreshableVersion="3" recordCount="255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1-01-31T00:00:00" count="26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21-01-30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63.398929745374" createdVersion="6" refreshedVersion="6" minRefreshableVersion="3" recordCount="170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3-07T00:00:00" count="45">
        <d v="2021-03-06T00:00:00"/>
        <m/>
        <d v="2020-08-15T00:00:00" u="1"/>
        <d v="2020-08-08T00:00:00" u="1"/>
        <d v="2021-01-30T00:00:00" u="1"/>
        <d v="2020-08-01T00:00:00" u="1"/>
        <d v="2021-01-23T00:00:00" u="1"/>
        <d v="2021-01-16T00:00:00" u="1"/>
        <d v="2021-01-09T00:00:00" u="1"/>
        <d v="2020-11-28T00:00:00" u="1"/>
        <d v="2021-01-02T00:00:00" u="1"/>
        <d v="2020-11-21T00:00:00" u="1"/>
        <d v="2020-12-26T00:00:00" u="1"/>
        <d v="2020-06-27T00:00:00" u="1"/>
        <d v="2020-11-14T00:00:00" u="1"/>
        <d v="2020-12-19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1-02-27T00:00:00" u="1"/>
        <d v="2020-10-10T00:00:00" u="1"/>
        <d v="2020-05-16T00:00:00" u="1"/>
        <d v="2021-02-20T00:00:00" u="1"/>
        <d v="2020-10-03T00:00:00" u="1"/>
        <d v="2021-02-13T00:00:00" u="1"/>
        <d v="2021-02-06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70458644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  <n v="18" u="1"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63.615455092593" createdVersion="6" refreshedVersion="6" minRefreshableVersion="3" recordCount="3407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1" count="4">
        <n v="2019"/>
        <n v="2020"/>
        <m/>
        <n v="2021"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9849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ntainsMixedTypes="1" containsNumber="1" containsInteger="1" minValue="0" maxValue="0" count="22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n v="0"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9"/>
    <x v="22"/>
    <n v="49"/>
    <x v="0"/>
    <n v="62604921.009999998"/>
  </r>
  <r>
    <x v="9"/>
    <x v="22"/>
    <n v="49"/>
    <x v="1"/>
    <n v="3446846.19"/>
  </r>
  <r>
    <x v="9"/>
    <x v="22"/>
    <n v="49"/>
    <x v="2"/>
    <n v="11279550.880000001"/>
  </r>
  <r>
    <x v="9"/>
    <x v="22"/>
    <n v="49"/>
    <x v="3"/>
    <n v="17909541.66"/>
  </r>
  <r>
    <x v="9"/>
    <x v="22"/>
    <n v="49"/>
    <x v="4"/>
    <n v="21168944.649999999"/>
  </r>
  <r>
    <x v="9"/>
    <x v="22"/>
    <n v="49"/>
    <x v="5"/>
    <n v="36360.699999999997"/>
  </r>
  <r>
    <x v="9"/>
    <x v="22"/>
    <n v="49"/>
    <x v="6"/>
    <n v="43429289.68"/>
  </r>
  <r>
    <x v="9"/>
    <x v="22"/>
    <n v="49"/>
    <x v="7"/>
    <n v="2062098.12"/>
  </r>
  <r>
    <x v="9"/>
    <x v="22"/>
    <n v="49"/>
    <x v="8"/>
    <n v="6021968.3499999996"/>
  </r>
  <r>
    <x v="9"/>
    <x v="22"/>
    <n v="49"/>
    <x v="9"/>
    <n v="7393447.8099999996"/>
  </r>
  <r>
    <x v="9"/>
    <x v="22"/>
    <n v="49"/>
    <x v="10"/>
    <n v="5876571.9699999997"/>
  </r>
  <r>
    <x v="9"/>
    <x v="22"/>
    <n v="49"/>
    <x v="11"/>
    <n v="8895.34"/>
  </r>
  <r>
    <x v="10"/>
    <x v="22"/>
    <n v="49"/>
    <x v="0"/>
    <n v="52650400.689999998"/>
  </r>
  <r>
    <x v="10"/>
    <x v="22"/>
    <n v="49"/>
    <x v="1"/>
    <n v="2709589.45"/>
  </r>
  <r>
    <x v="10"/>
    <x v="22"/>
    <n v="49"/>
    <x v="2"/>
    <n v="9452744.3399999999"/>
  </r>
  <r>
    <x v="10"/>
    <x v="22"/>
    <n v="49"/>
    <x v="3"/>
    <n v="15381237.210000001"/>
  </r>
  <r>
    <x v="10"/>
    <x v="22"/>
    <n v="49"/>
    <x v="4"/>
    <n v="20043892.41"/>
  </r>
  <r>
    <x v="10"/>
    <x v="22"/>
    <n v="49"/>
    <x v="5"/>
    <n v="32291.61"/>
  </r>
  <r>
    <x v="10"/>
    <x v="22"/>
    <n v="49"/>
    <x v="6"/>
    <n v="29513548.989999998"/>
  </r>
  <r>
    <x v="10"/>
    <x v="22"/>
    <n v="49"/>
    <x v="7"/>
    <n v="2145773.48"/>
  </r>
  <r>
    <x v="10"/>
    <x v="22"/>
    <n v="49"/>
    <x v="8"/>
    <n v="3768462.07"/>
  </r>
  <r>
    <x v="10"/>
    <x v="22"/>
    <n v="49"/>
    <x v="9"/>
    <n v="5259509.83"/>
  </r>
  <r>
    <x v="10"/>
    <x v="22"/>
    <n v="49"/>
    <x v="10"/>
    <n v="5291257.03"/>
  </r>
  <r>
    <x v="10"/>
    <x v="22"/>
    <n v="49"/>
    <x v="11"/>
    <n v="388909.33"/>
  </r>
  <r>
    <x v="11"/>
    <x v="22"/>
    <n v="49"/>
    <x v="0"/>
    <n v="364091"/>
  </r>
  <r>
    <x v="11"/>
    <x v="22"/>
    <n v="49"/>
    <x v="1"/>
    <n v="31086"/>
  </r>
  <r>
    <x v="11"/>
    <x v="22"/>
    <n v="49"/>
    <x v="2"/>
    <n v="60073"/>
  </r>
  <r>
    <x v="11"/>
    <x v="22"/>
    <n v="49"/>
    <x v="3"/>
    <n v="11311"/>
  </r>
  <r>
    <x v="11"/>
    <x v="22"/>
    <n v="49"/>
    <x v="4"/>
    <n v="1497"/>
  </r>
  <r>
    <x v="11"/>
    <x v="22"/>
    <n v="49"/>
    <x v="5"/>
    <n v="8"/>
  </r>
  <r>
    <x v="11"/>
    <x v="22"/>
    <n v="49"/>
    <x v="6"/>
    <n v="198771"/>
  </r>
  <r>
    <x v="11"/>
    <x v="22"/>
    <n v="49"/>
    <x v="7"/>
    <n v="23856"/>
  </r>
  <r>
    <x v="11"/>
    <x v="22"/>
    <n v="49"/>
    <x v="8"/>
    <n v="21321"/>
  </r>
  <r>
    <x v="11"/>
    <x v="22"/>
    <n v="49"/>
    <x v="9"/>
    <n v="6287"/>
  </r>
  <r>
    <x v="11"/>
    <x v="22"/>
    <n v="49"/>
    <x v="10"/>
    <n v="953"/>
  </r>
  <r>
    <x v="11"/>
    <x v="22"/>
    <n v="49"/>
    <x v="11"/>
    <n v="32"/>
  </r>
  <r>
    <x v="12"/>
    <x v="22"/>
    <n v="49"/>
    <x v="2"/>
    <n v="2"/>
  </r>
  <r>
    <x v="12"/>
    <x v="22"/>
    <n v="49"/>
    <x v="3"/>
    <n v="2"/>
  </r>
  <r>
    <x v="12"/>
    <x v="22"/>
    <n v="49"/>
    <x v="6"/>
    <n v="2"/>
  </r>
  <r>
    <x v="12"/>
    <x v="22"/>
    <n v="49"/>
    <x v="8"/>
    <n v="2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s v="LINE 1"/>
    <x v="0"/>
    <n v="49"/>
    <s v="E1-Residential"/>
    <n v="411429"/>
    <x v="0"/>
    <x v="0"/>
    <x v="0"/>
  </r>
  <r>
    <s v="LINE 1"/>
    <x v="0"/>
    <n v="49"/>
    <s v="E2-Low Income Residential"/>
    <n v="32437"/>
    <x v="1"/>
    <x v="0"/>
    <x v="0"/>
  </r>
  <r>
    <s v="LINE 1"/>
    <x v="0"/>
    <n v="49"/>
    <s v="E3-Small C&amp;I"/>
    <n v="52892"/>
    <x v="2"/>
    <x v="0"/>
    <x v="0"/>
  </r>
  <r>
    <s v="LINE 1"/>
    <x v="0"/>
    <n v="49"/>
    <s v="E4-Medium C&amp;I"/>
    <n v="8130"/>
    <x v="3"/>
    <x v="0"/>
    <x v="0"/>
  </r>
  <r>
    <s v="LINE 1"/>
    <x v="0"/>
    <n v="49"/>
    <s v="E5-Large C&amp;I"/>
    <n v="1041"/>
    <x v="4"/>
    <x v="0"/>
    <x v="0"/>
  </r>
  <r>
    <s v="LINE 1"/>
    <x v="0"/>
    <n v="49"/>
    <s v="E6-OTHER"/>
    <n v="318"/>
    <x v="5"/>
    <x v="0"/>
    <x v="0"/>
  </r>
  <r>
    <s v="LINE 1"/>
    <x v="0"/>
    <n v="49"/>
    <s v="G1-Residential"/>
    <n v="228625"/>
    <x v="0"/>
    <x v="0"/>
    <x v="1"/>
  </r>
  <r>
    <s v="LINE 1"/>
    <x v="0"/>
    <n v="49"/>
    <s v="G2-Low Income Residential"/>
    <n v="19579"/>
    <x v="1"/>
    <x v="0"/>
    <x v="1"/>
  </r>
  <r>
    <s v="LINE 1"/>
    <x v="0"/>
    <n v="49"/>
    <s v="G3-Small C&amp;I"/>
    <n v="19359"/>
    <x v="2"/>
    <x v="0"/>
    <x v="1"/>
  </r>
  <r>
    <s v="LINE 1"/>
    <x v="0"/>
    <n v="49"/>
    <s v="G4-Medium C&amp;I"/>
    <n v="5095"/>
    <x v="3"/>
    <x v="0"/>
    <x v="1"/>
  </r>
  <r>
    <s v="LINE 1"/>
    <x v="0"/>
    <n v="49"/>
    <s v="G5-Large C&amp;I"/>
    <n v="797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2836"/>
    <x v="0"/>
    <x v="1"/>
    <x v="0"/>
  </r>
  <r>
    <s v="LINE 2"/>
    <x v="0"/>
    <n v="49"/>
    <s v="E2-Low Income Residential"/>
    <n v="13370"/>
    <x v="1"/>
    <x v="1"/>
    <x v="0"/>
  </r>
  <r>
    <s v="LINE 2"/>
    <x v="0"/>
    <n v="49"/>
    <s v="E3-Small C&amp;I"/>
    <n v="9490"/>
    <x v="2"/>
    <x v="1"/>
    <x v="0"/>
  </r>
  <r>
    <s v="LINE 2"/>
    <x v="0"/>
    <n v="49"/>
    <s v="E4-Medium C&amp;I"/>
    <n v="1234"/>
    <x v="3"/>
    <x v="1"/>
    <x v="0"/>
  </r>
  <r>
    <s v="LINE 2"/>
    <x v="0"/>
    <n v="49"/>
    <s v="E5-Large C&amp;I"/>
    <n v="129"/>
    <x v="4"/>
    <x v="1"/>
    <x v="0"/>
  </r>
  <r>
    <s v="LINE 2"/>
    <x v="0"/>
    <n v="49"/>
    <s v="E6-OTHER"/>
    <n v="2"/>
    <x v="5"/>
    <x v="1"/>
    <x v="0"/>
  </r>
  <r>
    <s v="LINE 2"/>
    <x v="0"/>
    <n v="49"/>
    <s v="G1-Residential"/>
    <n v="51610"/>
    <x v="0"/>
    <x v="1"/>
    <x v="1"/>
  </r>
  <r>
    <s v="LINE 2"/>
    <x v="0"/>
    <n v="49"/>
    <s v="G2-Low Income Residential"/>
    <n v="7218"/>
    <x v="1"/>
    <x v="1"/>
    <x v="1"/>
  </r>
  <r>
    <s v="LINE 2"/>
    <x v="0"/>
    <n v="49"/>
    <s v="G3-Small C&amp;I"/>
    <n v="3206"/>
    <x v="2"/>
    <x v="1"/>
    <x v="1"/>
  </r>
  <r>
    <s v="LINE 2"/>
    <x v="0"/>
    <n v="49"/>
    <s v="G4-Medium C&amp;I"/>
    <n v="798"/>
    <x v="3"/>
    <x v="1"/>
    <x v="1"/>
  </r>
  <r>
    <s v="LINE 2"/>
    <x v="0"/>
    <n v="49"/>
    <s v="G5-Large C&amp;I"/>
    <n v="178"/>
    <x v="4"/>
    <x v="1"/>
    <x v="1"/>
  </r>
  <r>
    <s v="LINE 2"/>
    <x v="0"/>
    <n v="49"/>
    <s v="G6-OTHER"/>
    <n v="1"/>
    <x v="5"/>
    <x v="1"/>
    <x v="1"/>
  </r>
  <r>
    <s v="LINE 3"/>
    <x v="0"/>
    <n v="49"/>
    <s v="E1-Residential"/>
    <n v="28557"/>
    <x v="0"/>
    <x v="2"/>
    <x v="0"/>
  </r>
  <r>
    <s v="LINE 3"/>
    <x v="0"/>
    <n v="49"/>
    <s v="E2-Low Income Residential"/>
    <n v="2661"/>
    <x v="1"/>
    <x v="2"/>
    <x v="0"/>
  </r>
  <r>
    <s v="LINE 3"/>
    <x v="0"/>
    <n v="49"/>
    <s v="E3-Small C&amp;I"/>
    <n v="5184"/>
    <x v="2"/>
    <x v="2"/>
    <x v="0"/>
  </r>
  <r>
    <s v="LINE 3"/>
    <x v="0"/>
    <n v="49"/>
    <s v="E4-Medium C&amp;I"/>
    <n v="756"/>
    <x v="3"/>
    <x v="2"/>
    <x v="0"/>
  </r>
  <r>
    <s v="LINE 3"/>
    <x v="0"/>
    <n v="49"/>
    <s v="E5-Large C&amp;I"/>
    <n v="87"/>
    <x v="4"/>
    <x v="2"/>
    <x v="0"/>
  </r>
  <r>
    <s v="LINE 3"/>
    <x v="0"/>
    <n v="49"/>
    <s v="E6-OTHER"/>
    <n v="2"/>
    <x v="5"/>
    <x v="2"/>
    <x v="0"/>
  </r>
  <r>
    <s v="LINE 3"/>
    <x v="0"/>
    <n v="49"/>
    <s v="G1-Residential"/>
    <n v="19713"/>
    <x v="0"/>
    <x v="2"/>
    <x v="1"/>
  </r>
  <r>
    <s v="LINE 3"/>
    <x v="0"/>
    <n v="49"/>
    <s v="G2-Low Income Residential"/>
    <n v="1890"/>
    <x v="1"/>
    <x v="2"/>
    <x v="1"/>
  </r>
  <r>
    <s v="LINE 3"/>
    <x v="0"/>
    <n v="49"/>
    <s v="G3-Small C&amp;I"/>
    <n v="1842"/>
    <x v="2"/>
    <x v="2"/>
    <x v="1"/>
  </r>
  <r>
    <s v="LINE 3"/>
    <x v="0"/>
    <n v="49"/>
    <s v="G4-Medium C&amp;I"/>
    <n v="532"/>
    <x v="3"/>
    <x v="2"/>
    <x v="1"/>
  </r>
  <r>
    <s v="LINE 3"/>
    <x v="0"/>
    <n v="49"/>
    <s v="G5-Large C&amp;I"/>
    <n v="136"/>
    <x v="4"/>
    <x v="2"/>
    <x v="1"/>
  </r>
  <r>
    <s v="LINE 3"/>
    <x v="0"/>
    <n v="49"/>
    <s v="G6-OTHER"/>
    <n v="1"/>
    <x v="5"/>
    <x v="2"/>
    <x v="1"/>
  </r>
  <r>
    <s v="LINE 4"/>
    <x v="0"/>
    <n v="49"/>
    <s v="E1-Residential"/>
    <n v="9298"/>
    <x v="0"/>
    <x v="3"/>
    <x v="0"/>
  </r>
  <r>
    <s v="LINE 4"/>
    <x v="0"/>
    <n v="49"/>
    <s v="E2-Low Income Residential"/>
    <n v="1069"/>
    <x v="1"/>
    <x v="3"/>
    <x v="0"/>
  </r>
  <r>
    <s v="LINE 4"/>
    <x v="0"/>
    <n v="49"/>
    <s v="E3-Small C&amp;I"/>
    <n v="1039"/>
    <x v="2"/>
    <x v="3"/>
    <x v="0"/>
  </r>
  <r>
    <s v="LINE 4"/>
    <x v="0"/>
    <n v="49"/>
    <s v="E4-Medium C&amp;I"/>
    <n v="149"/>
    <x v="3"/>
    <x v="3"/>
    <x v="0"/>
  </r>
  <r>
    <s v="LINE 4"/>
    <x v="0"/>
    <n v="49"/>
    <s v="E5-Large C&amp;I"/>
    <n v="22"/>
    <x v="4"/>
    <x v="3"/>
    <x v="0"/>
  </r>
  <r>
    <s v="LINE 4"/>
    <x v="0"/>
    <n v="49"/>
    <s v="G1-Residential"/>
    <n v="5976"/>
    <x v="0"/>
    <x v="3"/>
    <x v="1"/>
  </r>
  <r>
    <s v="LINE 4"/>
    <x v="0"/>
    <n v="49"/>
    <s v="G2-Low Income Residential"/>
    <n v="699"/>
    <x v="1"/>
    <x v="3"/>
    <x v="1"/>
  </r>
  <r>
    <s v="LINE 4"/>
    <x v="0"/>
    <n v="49"/>
    <s v="G3-Small C&amp;I"/>
    <n v="408"/>
    <x v="2"/>
    <x v="3"/>
    <x v="1"/>
  </r>
  <r>
    <s v="LINE 4"/>
    <x v="0"/>
    <n v="49"/>
    <s v="G4-Medium C&amp;I"/>
    <n v="83"/>
    <x v="3"/>
    <x v="3"/>
    <x v="1"/>
  </r>
  <r>
    <s v="LINE 4"/>
    <x v="0"/>
    <n v="49"/>
    <s v="G5-Large C&amp;I"/>
    <n v="16"/>
    <x v="4"/>
    <x v="3"/>
    <x v="1"/>
  </r>
  <r>
    <s v="LINE 5"/>
    <x v="0"/>
    <n v="49"/>
    <s v="E1-Residential"/>
    <n v="44981"/>
    <x v="0"/>
    <x v="4"/>
    <x v="0"/>
  </r>
  <r>
    <s v="LINE 5"/>
    <x v="0"/>
    <n v="49"/>
    <s v="E2-Low Income Residential"/>
    <n v="9640"/>
    <x v="1"/>
    <x v="4"/>
    <x v="0"/>
  </r>
  <r>
    <s v="LINE 5"/>
    <x v="0"/>
    <n v="49"/>
    <s v="E3-Small C&amp;I"/>
    <n v="3267"/>
    <x v="2"/>
    <x v="4"/>
    <x v="0"/>
  </r>
  <r>
    <s v="LINE 5"/>
    <x v="0"/>
    <n v="49"/>
    <s v="E4-Medium C&amp;I"/>
    <n v="329"/>
    <x v="3"/>
    <x v="4"/>
    <x v="0"/>
  </r>
  <r>
    <s v="LINE 5"/>
    <x v="0"/>
    <n v="49"/>
    <s v="E5-Large C&amp;I"/>
    <n v="20"/>
    <x v="4"/>
    <x v="4"/>
    <x v="0"/>
  </r>
  <r>
    <s v="LINE 5"/>
    <x v="0"/>
    <n v="49"/>
    <s v="G1-Residential"/>
    <n v="25921"/>
    <x v="0"/>
    <x v="4"/>
    <x v="1"/>
  </r>
  <r>
    <s v="LINE 5"/>
    <x v="0"/>
    <n v="49"/>
    <s v="G2-Low Income Residential"/>
    <n v="4629"/>
    <x v="1"/>
    <x v="4"/>
    <x v="1"/>
  </r>
  <r>
    <s v="LINE 5"/>
    <x v="0"/>
    <n v="49"/>
    <s v="G3-Small C&amp;I"/>
    <n v="956"/>
    <x v="2"/>
    <x v="4"/>
    <x v="1"/>
  </r>
  <r>
    <s v="LINE 5"/>
    <x v="0"/>
    <n v="49"/>
    <s v="G4-Medium C&amp;I"/>
    <n v="183"/>
    <x v="3"/>
    <x v="4"/>
    <x v="1"/>
  </r>
  <r>
    <s v="LINE 5"/>
    <x v="0"/>
    <n v="49"/>
    <s v="G5-Large C&amp;I"/>
    <n v="26"/>
    <x v="4"/>
    <x v="4"/>
    <x v="1"/>
  </r>
  <r>
    <s v="LINE 6"/>
    <x v="0"/>
    <n v="49"/>
    <s v="E1-Residential"/>
    <n v="13672235"/>
    <x v="0"/>
    <x v="5"/>
    <x v="0"/>
  </r>
  <r>
    <s v="LINE 6"/>
    <x v="0"/>
    <n v="49"/>
    <s v="E2-Low Income Residential"/>
    <n v="1872231"/>
    <x v="1"/>
    <x v="5"/>
    <x v="0"/>
  </r>
  <r>
    <s v="LINE 6"/>
    <x v="0"/>
    <n v="49"/>
    <s v="E3-Small C&amp;I"/>
    <n v="2068507"/>
    <x v="2"/>
    <x v="5"/>
    <x v="0"/>
  </r>
  <r>
    <s v="LINE 6"/>
    <x v="0"/>
    <n v="49"/>
    <s v="E4-Medium C&amp;I"/>
    <n v="2575985"/>
    <x v="3"/>
    <x v="5"/>
    <x v="0"/>
  </r>
  <r>
    <s v="LINE 6"/>
    <x v="0"/>
    <n v="49"/>
    <s v="E5-Large C&amp;I"/>
    <n v="2541511"/>
    <x v="4"/>
    <x v="5"/>
    <x v="0"/>
  </r>
  <r>
    <s v="LINE 6"/>
    <x v="0"/>
    <n v="49"/>
    <s v="E6-OTHER"/>
    <n v="16268"/>
    <x v="5"/>
    <x v="5"/>
    <x v="0"/>
  </r>
  <r>
    <s v="LINE 6"/>
    <x v="0"/>
    <n v="49"/>
    <s v="G1-Residential"/>
    <n v="10311468"/>
    <x v="0"/>
    <x v="5"/>
    <x v="1"/>
  </r>
  <r>
    <s v="LINE 6"/>
    <x v="0"/>
    <n v="49"/>
    <s v="G2-Low Income Residential"/>
    <n v="1363338"/>
    <x v="1"/>
    <x v="5"/>
    <x v="1"/>
  </r>
  <r>
    <s v="LINE 6"/>
    <x v="0"/>
    <n v="49"/>
    <s v="G3-Small C&amp;I"/>
    <n v="990995"/>
    <x v="2"/>
    <x v="5"/>
    <x v="1"/>
  </r>
  <r>
    <s v="LINE 6"/>
    <x v="0"/>
    <n v="49"/>
    <s v="G4-Medium C&amp;I"/>
    <n v="1168648"/>
    <x v="3"/>
    <x v="5"/>
    <x v="1"/>
  </r>
  <r>
    <s v="LINE 6"/>
    <x v="0"/>
    <n v="49"/>
    <s v="G5-Large C&amp;I"/>
    <n v="1839200"/>
    <x v="4"/>
    <x v="5"/>
    <x v="1"/>
  </r>
  <r>
    <s v="LINE 6"/>
    <x v="0"/>
    <n v="49"/>
    <s v="G6-OTHER"/>
    <n v="11"/>
    <x v="5"/>
    <x v="5"/>
    <x v="1"/>
  </r>
  <r>
    <s v="LINE 7"/>
    <x v="0"/>
    <n v="49"/>
    <s v="E1-Residential"/>
    <n v="6854317"/>
    <x v="0"/>
    <x v="6"/>
    <x v="0"/>
  </r>
  <r>
    <s v="LINE 7"/>
    <x v="0"/>
    <n v="49"/>
    <s v="E2-Low Income Residential"/>
    <n v="1119392"/>
    <x v="1"/>
    <x v="6"/>
    <x v="0"/>
  </r>
  <r>
    <s v="LINE 7"/>
    <x v="0"/>
    <n v="49"/>
    <s v="E3-Small C&amp;I"/>
    <n v="779153"/>
    <x v="2"/>
    <x v="6"/>
    <x v="0"/>
  </r>
  <r>
    <s v="LINE 7"/>
    <x v="0"/>
    <n v="49"/>
    <s v="E4-Medium C&amp;I"/>
    <n v="610459"/>
    <x v="3"/>
    <x v="6"/>
    <x v="0"/>
  </r>
  <r>
    <s v="LINE 7"/>
    <x v="0"/>
    <n v="49"/>
    <s v="E5-Large C&amp;I"/>
    <n v="743776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3797368"/>
    <x v="0"/>
    <x v="6"/>
    <x v="1"/>
  </r>
  <r>
    <s v="LINE 7"/>
    <x v="0"/>
    <n v="49"/>
    <s v="G2-Low Income Residential"/>
    <n v="534719"/>
    <x v="1"/>
    <x v="6"/>
    <x v="1"/>
  </r>
  <r>
    <s v="LINE 7"/>
    <x v="0"/>
    <n v="49"/>
    <s v="G3-Small C&amp;I"/>
    <n v="204864"/>
    <x v="2"/>
    <x v="6"/>
    <x v="1"/>
  </r>
  <r>
    <s v="LINE 7"/>
    <x v="0"/>
    <n v="49"/>
    <s v="G4-Medium C&amp;I"/>
    <n v="208503"/>
    <x v="3"/>
    <x v="6"/>
    <x v="1"/>
  </r>
  <r>
    <s v="LINE 7"/>
    <x v="0"/>
    <n v="49"/>
    <s v="G5-Large C&amp;I"/>
    <n v="252763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9932093"/>
    <x v="0"/>
    <x v="7"/>
    <x v="0"/>
  </r>
  <r>
    <s v="LINE 8"/>
    <x v="0"/>
    <n v="49"/>
    <s v="E2-Low Income Residential"/>
    <n v="12596381"/>
    <x v="1"/>
    <x v="7"/>
    <x v="0"/>
  </r>
  <r>
    <s v="LINE 8"/>
    <x v="0"/>
    <n v="49"/>
    <s v="E3-Small C&amp;I"/>
    <n v="4049908"/>
    <x v="2"/>
    <x v="7"/>
    <x v="0"/>
  </r>
  <r>
    <s v="LINE 8"/>
    <x v="0"/>
    <n v="49"/>
    <s v="E4-Medium C&amp;I"/>
    <n v="1781527"/>
    <x v="3"/>
    <x v="7"/>
    <x v="0"/>
  </r>
  <r>
    <s v="LINE 8"/>
    <x v="0"/>
    <n v="49"/>
    <s v="E5-Large C&amp;I"/>
    <n v="428787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3666795"/>
    <x v="0"/>
    <x v="7"/>
    <x v="1"/>
  </r>
  <r>
    <s v="LINE 8"/>
    <x v="0"/>
    <n v="49"/>
    <s v="G2-Low Income Residential"/>
    <n v="4751567"/>
    <x v="1"/>
    <x v="7"/>
    <x v="1"/>
  </r>
  <r>
    <s v="LINE 8"/>
    <x v="0"/>
    <n v="49"/>
    <s v="G3-Small C&amp;I"/>
    <n v="702099"/>
    <x v="2"/>
    <x v="7"/>
    <x v="1"/>
  </r>
  <r>
    <s v="LINE 8"/>
    <x v="0"/>
    <n v="49"/>
    <s v="G4-Medium C&amp;I"/>
    <n v="723617"/>
    <x v="3"/>
    <x v="7"/>
    <x v="1"/>
  </r>
  <r>
    <s v="LINE 8"/>
    <x v="0"/>
    <n v="49"/>
    <s v="G5-Large C&amp;I"/>
    <n v="424720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70458644"/>
    <x v="0"/>
    <x v="8"/>
    <x v="0"/>
  </r>
  <r>
    <s v="LINE 9"/>
    <x v="0"/>
    <n v="49"/>
    <s v="E2-Low Income Residential"/>
    <n v="15588004"/>
    <x v="1"/>
    <x v="8"/>
    <x v="0"/>
  </r>
  <r>
    <s v="LINE 9"/>
    <x v="0"/>
    <n v="49"/>
    <s v="E3-Small C&amp;I"/>
    <n v="6897568"/>
    <x v="2"/>
    <x v="8"/>
    <x v="0"/>
  </r>
  <r>
    <s v="LINE 9"/>
    <x v="0"/>
    <n v="49"/>
    <s v="E4-Medium C&amp;I"/>
    <n v="4967972"/>
    <x v="3"/>
    <x v="8"/>
    <x v="0"/>
  </r>
  <r>
    <s v="LINE 9"/>
    <x v="0"/>
    <n v="49"/>
    <s v="E5-Large C&amp;I"/>
    <n v="3714073"/>
    <x v="4"/>
    <x v="8"/>
    <x v="0"/>
  </r>
  <r>
    <s v="LINE 9"/>
    <x v="0"/>
    <n v="49"/>
    <s v="E6-OTHER"/>
    <n v="16268"/>
    <x v="5"/>
    <x v="8"/>
    <x v="0"/>
  </r>
  <r>
    <s v="LINE 9"/>
    <x v="0"/>
    <n v="49"/>
    <s v="G1-Residential"/>
    <n v="37775631"/>
    <x v="0"/>
    <x v="8"/>
    <x v="1"/>
  </r>
  <r>
    <s v="LINE 9"/>
    <x v="0"/>
    <n v="49"/>
    <s v="G2-Low Income Residential"/>
    <n v="6649624"/>
    <x v="1"/>
    <x v="8"/>
    <x v="1"/>
  </r>
  <r>
    <s v="LINE 9"/>
    <x v="0"/>
    <n v="49"/>
    <s v="G3-Small C&amp;I"/>
    <n v="1897958"/>
    <x v="2"/>
    <x v="8"/>
    <x v="1"/>
  </r>
  <r>
    <s v="LINE 9"/>
    <x v="0"/>
    <n v="49"/>
    <s v="G4-Medium C&amp;I"/>
    <n v="2100767"/>
    <x v="3"/>
    <x v="8"/>
    <x v="1"/>
  </r>
  <r>
    <s v="LINE 9"/>
    <x v="0"/>
    <n v="49"/>
    <s v="G5-Large C&amp;I"/>
    <n v="2516683"/>
    <x v="4"/>
    <x v="8"/>
    <x v="1"/>
  </r>
  <r>
    <s v="LINE 9"/>
    <x v="0"/>
    <n v="49"/>
    <s v="G6-OTHER"/>
    <n v="11"/>
    <x v="5"/>
    <x v="8"/>
    <x v="1"/>
  </r>
  <r>
    <s v="LINE 13"/>
    <x v="0"/>
    <n v="49"/>
    <s v="E1-Residential"/>
    <n v="14536267"/>
    <x v="0"/>
    <x v="9"/>
    <x v="0"/>
  </r>
  <r>
    <s v="LINE 13"/>
    <x v="0"/>
    <n v="49"/>
    <s v="E2-Low Income Residential"/>
    <n v="572725"/>
    <x v="1"/>
    <x v="9"/>
    <x v="0"/>
  </r>
  <r>
    <s v="LINE 13"/>
    <x v="0"/>
    <n v="49"/>
    <s v="E3-Small C&amp;I"/>
    <n v="2818943"/>
    <x v="2"/>
    <x v="9"/>
    <x v="0"/>
  </r>
  <r>
    <s v="LINE 13"/>
    <x v="0"/>
    <n v="49"/>
    <s v="E4-Medium C&amp;I"/>
    <n v="4843237"/>
    <x v="3"/>
    <x v="9"/>
    <x v="0"/>
  </r>
  <r>
    <s v="LINE 13"/>
    <x v="0"/>
    <n v="49"/>
    <s v="E5-Large C&amp;I"/>
    <n v="7182846"/>
    <x v="4"/>
    <x v="9"/>
    <x v="0"/>
  </r>
  <r>
    <s v="LINE 13"/>
    <x v="0"/>
    <n v="49"/>
    <s v="E6-OTHER"/>
    <n v="37205"/>
    <x v="5"/>
    <x v="9"/>
    <x v="0"/>
  </r>
  <r>
    <s v="LINE 13"/>
    <x v="0"/>
    <n v="49"/>
    <s v="G1-Residential"/>
    <n v="11255027"/>
    <x v="0"/>
    <x v="9"/>
    <x v="1"/>
  </r>
  <r>
    <s v="LINE 13"/>
    <x v="0"/>
    <n v="49"/>
    <s v="G2-Low Income Residential"/>
    <n v="366816"/>
    <x v="1"/>
    <x v="9"/>
    <x v="1"/>
  </r>
  <r>
    <s v="LINE 13"/>
    <x v="0"/>
    <n v="49"/>
    <s v="G3-Small C&amp;I"/>
    <n v="1604975"/>
    <x v="2"/>
    <x v="9"/>
    <x v="1"/>
  </r>
  <r>
    <s v="LINE 13"/>
    <x v="0"/>
    <n v="49"/>
    <s v="G4-Medium C&amp;I"/>
    <n v="2414328"/>
    <x v="3"/>
    <x v="9"/>
    <x v="1"/>
  </r>
  <r>
    <s v="LINE 13"/>
    <x v="0"/>
    <n v="49"/>
    <s v="G5-Large C&amp;I"/>
    <n v="3762694"/>
    <x v="4"/>
    <x v="9"/>
    <x v="1"/>
  </r>
  <r>
    <s v="LINE 13"/>
    <x v="0"/>
    <n v="49"/>
    <s v="G6-OTHER"/>
    <n v="1763"/>
    <x v="5"/>
    <x v="9"/>
    <x v="1"/>
  </r>
  <r>
    <s v="LINE 14"/>
    <x v="0"/>
    <n v="49"/>
    <s v="E1-Residential"/>
    <n v="14000394"/>
    <x v="0"/>
    <x v="10"/>
    <x v="0"/>
  </r>
  <r>
    <s v="LINE 14"/>
    <x v="0"/>
    <n v="49"/>
    <s v="E2-Low Income Residential"/>
    <n v="720709"/>
    <x v="1"/>
    <x v="10"/>
    <x v="0"/>
  </r>
  <r>
    <s v="LINE 14"/>
    <x v="0"/>
    <n v="49"/>
    <s v="E3-Small C&amp;I"/>
    <n v="3057828"/>
    <x v="2"/>
    <x v="10"/>
    <x v="0"/>
  </r>
  <r>
    <s v="LINE 14"/>
    <x v="0"/>
    <n v="49"/>
    <s v="E4-Medium C&amp;I"/>
    <n v="5448553"/>
    <x v="3"/>
    <x v="10"/>
    <x v="0"/>
  </r>
  <r>
    <s v="LINE 14"/>
    <x v="0"/>
    <n v="49"/>
    <s v="E5-Large C&amp;I"/>
    <n v="5786416"/>
    <x v="4"/>
    <x v="10"/>
    <x v="0"/>
  </r>
  <r>
    <s v="LINE 14"/>
    <x v="0"/>
    <n v="49"/>
    <s v="E6-OTHER"/>
    <n v="17922"/>
    <x v="5"/>
    <x v="10"/>
    <x v="0"/>
  </r>
  <r>
    <s v="LINE 14"/>
    <x v="0"/>
    <n v="49"/>
    <s v="G1-Residential"/>
    <n v="9824489"/>
    <x v="0"/>
    <x v="10"/>
    <x v="1"/>
  </r>
  <r>
    <s v="LINE 14"/>
    <x v="0"/>
    <n v="49"/>
    <s v="G2-Low Income Residential"/>
    <n v="349609"/>
    <x v="1"/>
    <x v="10"/>
    <x v="1"/>
  </r>
  <r>
    <s v="LINE 14"/>
    <x v="0"/>
    <n v="49"/>
    <s v="G3-Small C&amp;I"/>
    <n v="1840507"/>
    <x v="2"/>
    <x v="10"/>
    <x v="1"/>
  </r>
  <r>
    <s v="LINE 14"/>
    <x v="0"/>
    <n v="49"/>
    <s v="G4-Medium C&amp;I"/>
    <n v="2364064"/>
    <x v="3"/>
    <x v="10"/>
    <x v="1"/>
  </r>
  <r>
    <s v="LINE 14"/>
    <x v="0"/>
    <n v="49"/>
    <s v="G5-Large C&amp;I"/>
    <n v="1500410"/>
    <x v="4"/>
    <x v="10"/>
    <x v="1"/>
  </r>
  <r>
    <s v="LINE 14"/>
    <x v="0"/>
    <n v="49"/>
    <s v="G6-OTHER"/>
    <n v="1962"/>
    <x v="5"/>
    <x v="10"/>
    <x v="1"/>
  </r>
  <r>
    <s v="LINE 15"/>
    <x v="0"/>
    <n v="49"/>
    <s v="E1-Residential"/>
    <n v="99437"/>
    <x v="0"/>
    <x v="11"/>
    <x v="0"/>
  </r>
  <r>
    <s v="LINE 15"/>
    <x v="0"/>
    <n v="49"/>
    <s v="E2-Low Income Residential"/>
    <n v="7724"/>
    <x v="1"/>
    <x v="11"/>
    <x v="0"/>
  </r>
  <r>
    <s v="LINE 15"/>
    <x v="0"/>
    <n v="49"/>
    <s v="E3-Small C&amp;I"/>
    <n v="13744"/>
    <x v="2"/>
    <x v="11"/>
    <x v="0"/>
  </r>
  <r>
    <s v="LINE 15"/>
    <x v="0"/>
    <n v="49"/>
    <s v="E4-Medium C&amp;I"/>
    <n v="2830"/>
    <x v="3"/>
    <x v="11"/>
    <x v="0"/>
  </r>
  <r>
    <s v="LINE 15"/>
    <x v="0"/>
    <n v="49"/>
    <s v="E5-Large C&amp;I"/>
    <n v="404"/>
    <x v="4"/>
    <x v="11"/>
    <x v="0"/>
  </r>
  <r>
    <s v="LINE 15"/>
    <x v="0"/>
    <n v="49"/>
    <s v="E6-OTHER"/>
    <n v="3"/>
    <x v="5"/>
    <x v="11"/>
    <x v="0"/>
  </r>
  <r>
    <s v="LINE 15"/>
    <x v="0"/>
    <n v="49"/>
    <s v="G1-Residential"/>
    <n v="52727"/>
    <x v="0"/>
    <x v="11"/>
    <x v="1"/>
  </r>
  <r>
    <s v="LINE 15"/>
    <x v="0"/>
    <n v="49"/>
    <s v="G2-Low Income Residential"/>
    <n v="4042"/>
    <x v="1"/>
    <x v="11"/>
    <x v="1"/>
  </r>
  <r>
    <s v="LINE 15"/>
    <x v="0"/>
    <n v="49"/>
    <s v="G3-Small C&amp;I"/>
    <n v="5225"/>
    <x v="2"/>
    <x v="11"/>
    <x v="1"/>
  </r>
  <r>
    <s v="LINE 15"/>
    <x v="0"/>
    <n v="49"/>
    <s v="G4-Medium C&amp;I"/>
    <n v="1623"/>
    <x v="3"/>
    <x v="11"/>
    <x v="1"/>
  </r>
  <r>
    <s v="LINE 15"/>
    <x v="0"/>
    <n v="49"/>
    <s v="G5-Large C&amp;I"/>
    <n v="235"/>
    <x v="4"/>
    <x v="11"/>
    <x v="1"/>
  </r>
  <r>
    <s v="LINE 15"/>
    <x v="0"/>
    <n v="49"/>
    <s v="G6-OTHER"/>
    <n v="24"/>
    <x v="5"/>
    <x v="11"/>
    <x v="1"/>
  </r>
  <r>
    <s v="LINE 17"/>
    <x v="0"/>
    <n v="49"/>
    <s v="E1-Residential"/>
    <n v="95"/>
    <x v="0"/>
    <x v="12"/>
    <x v="0"/>
  </r>
  <r>
    <s v="LINE 17"/>
    <x v="0"/>
    <n v="49"/>
    <s v="E2-Low Income Residential"/>
    <n v="899"/>
    <x v="1"/>
    <x v="12"/>
    <x v="0"/>
  </r>
  <r>
    <s v="LINE 17"/>
    <x v="0"/>
    <n v="49"/>
    <s v="G1-Residential"/>
    <n v="73"/>
    <x v="0"/>
    <x v="12"/>
    <x v="1"/>
  </r>
  <r>
    <s v="LINE 17"/>
    <x v="0"/>
    <n v="49"/>
    <s v="G2-Low Income Residential"/>
    <n v="273"/>
    <x v="1"/>
    <x v="12"/>
    <x v="1"/>
  </r>
  <r>
    <s v="LINE 19"/>
    <x v="0"/>
    <n v="49"/>
    <s v="E1-Residential"/>
    <n v="6732"/>
    <x v="0"/>
    <x v="13"/>
    <x v="0"/>
  </r>
  <r>
    <s v="LINE 19"/>
    <x v="0"/>
    <n v="49"/>
    <s v="E2-Low Income Residential"/>
    <n v="1623"/>
    <x v="1"/>
    <x v="13"/>
    <x v="0"/>
  </r>
  <r>
    <s v="LINE 19"/>
    <x v="0"/>
    <n v="49"/>
    <s v="E3-Small C&amp;I"/>
    <n v="431"/>
    <x v="2"/>
    <x v="13"/>
    <x v="0"/>
  </r>
  <r>
    <s v="LINE 19"/>
    <x v="0"/>
    <n v="49"/>
    <s v="E4-Medium C&amp;I"/>
    <n v="98"/>
    <x v="3"/>
    <x v="13"/>
    <x v="0"/>
  </r>
  <r>
    <s v="LINE 19"/>
    <x v="0"/>
    <n v="49"/>
    <s v="E5-Large C&amp;I"/>
    <n v="3"/>
    <x v="4"/>
    <x v="13"/>
    <x v="0"/>
  </r>
  <r>
    <s v="LINE 19"/>
    <x v="0"/>
    <n v="49"/>
    <s v="G1-Residential"/>
    <n v="3630"/>
    <x v="0"/>
    <x v="13"/>
    <x v="1"/>
  </r>
  <r>
    <s v="LINE 19"/>
    <x v="0"/>
    <n v="49"/>
    <s v="G2-Low Income Residential"/>
    <n v="563"/>
    <x v="1"/>
    <x v="13"/>
    <x v="1"/>
  </r>
  <r>
    <s v="LINE 19"/>
    <x v="0"/>
    <n v="49"/>
    <s v="G3-Small C&amp;I"/>
    <n v="152"/>
    <x v="2"/>
    <x v="13"/>
    <x v="1"/>
  </r>
  <r>
    <s v="LINE 19"/>
    <x v="0"/>
    <n v="49"/>
    <s v="G4-Medium C&amp;I"/>
    <n v="37"/>
    <x v="3"/>
    <x v="13"/>
    <x v="1"/>
  </r>
  <r>
    <s v="LINE 19"/>
    <x v="0"/>
    <n v="49"/>
    <s v="G5-Large C&amp;I"/>
    <n v="6"/>
    <x v="4"/>
    <x v="13"/>
    <x v="1"/>
  </r>
  <r>
    <s v="LINE 20"/>
    <x v="0"/>
    <n v="49"/>
    <s v="E1-Residential"/>
    <n v="42883779"/>
    <x v="0"/>
    <x v="14"/>
    <x v="0"/>
  </r>
  <r>
    <s v="LINE 20"/>
    <x v="0"/>
    <n v="49"/>
    <s v="E2-Low Income Residential"/>
    <n v="2507383"/>
    <x v="1"/>
    <x v="14"/>
    <x v="0"/>
  </r>
  <r>
    <s v="LINE 20"/>
    <x v="0"/>
    <n v="49"/>
    <s v="E3-Small C&amp;I"/>
    <n v="8519724"/>
    <x v="2"/>
    <x v="14"/>
    <x v="0"/>
  </r>
  <r>
    <s v="LINE 20"/>
    <x v="0"/>
    <n v="49"/>
    <s v="E4-Medium C&amp;I"/>
    <n v="13929546"/>
    <x v="3"/>
    <x v="14"/>
    <x v="0"/>
  </r>
  <r>
    <s v="LINE 20"/>
    <x v="0"/>
    <n v="49"/>
    <s v="E5-Large C&amp;I"/>
    <n v="17521563"/>
    <x v="4"/>
    <x v="14"/>
    <x v="0"/>
  </r>
  <r>
    <s v="LINE 20"/>
    <x v="0"/>
    <n v="49"/>
    <s v="E6-OTHER"/>
    <n v="37205"/>
    <x v="5"/>
    <x v="14"/>
    <x v="0"/>
  </r>
  <r>
    <s v="LINE 20"/>
    <x v="0"/>
    <n v="49"/>
    <s v="G1-Residential"/>
    <n v="34461770"/>
    <x v="0"/>
    <x v="14"/>
    <x v="1"/>
  </r>
  <r>
    <s v="LINE 20"/>
    <x v="0"/>
    <n v="49"/>
    <s v="G2-Low Income Residential"/>
    <n v="1647592"/>
    <x v="1"/>
    <x v="14"/>
    <x v="1"/>
  </r>
  <r>
    <s v="LINE 20"/>
    <x v="0"/>
    <n v="49"/>
    <s v="G3-Small C&amp;I"/>
    <n v="5074789"/>
    <x v="2"/>
    <x v="14"/>
    <x v="1"/>
  </r>
  <r>
    <s v="LINE 20"/>
    <x v="0"/>
    <n v="49"/>
    <s v="G4-Medium C&amp;I"/>
    <n v="6108086"/>
    <x v="3"/>
    <x v="14"/>
    <x v="1"/>
  </r>
  <r>
    <s v="LINE 20"/>
    <x v="0"/>
    <n v="49"/>
    <s v="G5-Large C&amp;I"/>
    <n v="5394062"/>
    <x v="4"/>
    <x v="14"/>
    <x v="1"/>
  </r>
  <r>
    <s v="LINE 20"/>
    <x v="0"/>
    <n v="49"/>
    <s v="G6-OTHER"/>
    <n v="1763"/>
    <x v="5"/>
    <x v="14"/>
    <x v="1"/>
  </r>
  <r>
    <m/>
    <x v="1"/>
    <m/>
    <m/>
    <m/>
    <x v="6"/>
    <x v="15"/>
    <x v="2"/>
  </r>
  <r>
    <m/>
    <x v="1"/>
    <m/>
    <m/>
    <m/>
    <x v="6"/>
    <x v="15"/>
    <x v="2"/>
  </r>
  <r>
    <m/>
    <x v="1"/>
    <m/>
    <m/>
    <m/>
    <x v="6"/>
    <x v="15"/>
    <x v="2"/>
  </r>
  <r>
    <m/>
    <x v="1"/>
    <m/>
    <m/>
    <m/>
    <x v="6"/>
    <x v="15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07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1"/>
    <s v="FEBRUARY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9849"/>
    <n v="49911335.390000001"/>
    <n v="212170077"/>
    <x v="0"/>
  </r>
  <r>
    <x v="0"/>
    <s v="NARRAGANSETT ELECTRIC"/>
    <x v="3"/>
    <x v="1"/>
    <s v="FEBRUARY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30"/>
    <n v="96234.37"/>
    <n v="487280"/>
    <x v="2"/>
  </r>
  <r>
    <x v="0"/>
    <s v="NARRAGANSETT ELECTRIC"/>
    <x v="3"/>
    <x v="1"/>
    <s v="FEBRUARY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6605"/>
    <n v="2750146.2"/>
    <n v="15877902"/>
    <x v="4"/>
  </r>
  <r>
    <x v="0"/>
    <s v="NARRAGANSETT ELECTRIC"/>
    <x v="3"/>
    <x v="1"/>
    <s v="FEBRUARY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7"/>
    <n v="5465.93"/>
    <n v="20479"/>
    <x v="5"/>
  </r>
  <r>
    <x v="0"/>
    <s v="NARRAGANSETT ELECTRIC"/>
    <x v="3"/>
    <x v="1"/>
    <s v="FEBRUARY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2.78"/>
    <n v="137"/>
    <x v="2"/>
  </r>
  <r>
    <x v="0"/>
    <s v="NARRAGANSETT ELECTRIC"/>
    <x v="3"/>
    <x v="1"/>
    <s v="FEBRUARY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849.08"/>
    <n v="3639"/>
    <x v="2"/>
  </r>
  <r>
    <x v="0"/>
    <s v="NARRAGANSETT ELECTRIC"/>
    <x v="3"/>
    <x v="1"/>
    <s v="FEBRUARY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4287.3"/>
    <n v="17313"/>
    <x v="3"/>
  </r>
  <r>
    <x v="0"/>
    <s v="NARRAGANSETT ELECTRIC"/>
    <x v="3"/>
    <x v="1"/>
    <s v="FEBRUARY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6008.66"/>
    <n v="36787"/>
    <x v="3"/>
  </r>
  <r>
    <x v="0"/>
    <s v="NARRAGANSETT ELECTRIC"/>
    <x v="3"/>
    <x v="1"/>
    <s v="FEBRUARY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44"/>
    <n v="2571859.5099999998"/>
    <n v="20129763"/>
    <x v="0"/>
  </r>
  <r>
    <x v="0"/>
    <s v="NARRAGANSETT ELECTRIC"/>
    <x v="3"/>
    <x v="1"/>
    <s v="FEBRUARY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765"/>
    <n v="136944.34"/>
    <n v="2220889"/>
    <x v="4"/>
  </r>
  <r>
    <x v="0"/>
    <s v="NARRAGANSETT ELECTRIC"/>
    <x v="3"/>
    <x v="1"/>
    <s v="FEBRUARY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9402.49"/>
    <n v="76803"/>
    <x v="2"/>
  </r>
  <r>
    <x v="0"/>
    <s v="NARRAGANSETT ELECTRIC"/>
    <x v="3"/>
    <x v="1"/>
    <s v="FEBRUARY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08.22"/>
    <n v="7315"/>
    <x v="5"/>
  </r>
  <r>
    <x v="0"/>
    <s v="NARRAGANSETT ELECTRIC"/>
    <x v="3"/>
    <x v="1"/>
    <s v="FEBRUARY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8"/>
    <n v="237077.29"/>
    <n v="1039090"/>
    <x v="0"/>
  </r>
  <r>
    <x v="0"/>
    <s v="NARRAGANSETT ELECTRIC"/>
    <x v="3"/>
    <x v="1"/>
    <s v="FEBRUARY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9480"/>
    <n v="5477564.7800000003"/>
    <n v="42314465"/>
    <x v="2"/>
  </r>
  <r>
    <x v="0"/>
    <s v="NARRAGANSETT ELECTRIC"/>
    <x v="3"/>
    <x v="1"/>
    <s v="FEBRUARY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10.64"/>
    <n v="1206"/>
    <x v="4"/>
  </r>
  <r>
    <x v="0"/>
    <s v="NARRAGANSETT ELECTRIC"/>
    <x v="3"/>
    <x v="1"/>
    <s v="FEBRUARY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535"/>
    <n v="7312545.4400000004"/>
    <n v="32871742"/>
    <x v="5"/>
  </r>
  <r>
    <x v="0"/>
    <s v="NARRAGANSETT ELECTRIC"/>
    <x v="3"/>
    <x v="1"/>
    <s v="FEBRUARY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97"/>
    <n v="8728.02"/>
    <n v="36210"/>
    <x v="2"/>
  </r>
  <r>
    <x v="0"/>
    <s v="NARRAGANSETT ELECTRIC"/>
    <x v="3"/>
    <x v="1"/>
    <s v="FEBRUARY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75"/>
    <n v="439524.42"/>
    <n v="2258832"/>
    <x v="5"/>
  </r>
  <r>
    <x v="0"/>
    <s v="NARRAGANSETT ELECTRIC"/>
    <x v="3"/>
    <x v="1"/>
    <s v="FEBRUARY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782.35"/>
    <n v="3307"/>
    <x v="2"/>
  </r>
  <r>
    <x v="0"/>
    <s v="NARRAGANSETT ELECTRIC"/>
    <x v="3"/>
    <x v="1"/>
    <s v="FEBRUARY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7"/>
    <n v="-9575.36"/>
    <n v="81330"/>
    <x v="2"/>
  </r>
  <r>
    <x v="0"/>
    <s v="NARRAGANSETT ELECTRIC"/>
    <x v="3"/>
    <x v="1"/>
    <s v="FEBRUARY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8012.65"/>
    <n v="17226"/>
    <x v="1"/>
  </r>
  <r>
    <x v="0"/>
    <s v="NARRAGANSETT ELECTRIC"/>
    <x v="3"/>
    <x v="1"/>
    <s v="FEBRUARY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58481.64"/>
    <n v="483249"/>
    <x v="1"/>
  </r>
  <r>
    <x v="0"/>
    <s v="NARRAGANSETT ELECTRIC"/>
    <x v="3"/>
    <x v="1"/>
    <s v="FEBRUARY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6"/>
    <n v="860.79"/>
    <n v="3244"/>
    <x v="3"/>
  </r>
  <r>
    <x v="0"/>
    <s v="NARRAGANSETT ELECTRIC"/>
    <x v="3"/>
    <x v="1"/>
    <s v="FEBRUARY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1"/>
    <n v="19319.95"/>
    <n v="119582"/>
    <x v="3"/>
  </r>
  <r>
    <x v="0"/>
    <s v="NARRAGANSETT ELECTRIC"/>
    <x v="3"/>
    <x v="1"/>
    <s v="FEBRUARY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884.09"/>
    <n v="5130"/>
    <x v="3"/>
  </r>
  <r>
    <x v="0"/>
    <s v="NARRAGANSETT ELECTRIC"/>
    <x v="3"/>
    <x v="1"/>
    <s v="FEBRUARY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3"/>
    <n v="91247.28"/>
    <n v="321432"/>
    <x v="3"/>
  </r>
  <r>
    <x v="0"/>
    <s v="NARRAGANSETT ELECTRIC"/>
    <x v="3"/>
    <x v="1"/>
    <s v="FEBRUARY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220.22"/>
    <n v="1222"/>
    <x v="3"/>
  </r>
  <r>
    <x v="0"/>
    <s v="NARRAGANSETT ELECTRIC"/>
    <x v="3"/>
    <x v="1"/>
    <s v="FEBRUARY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50.06"/>
    <n v="233"/>
    <x v="3"/>
  </r>
  <r>
    <x v="0"/>
    <s v="NARRAGANSETT ELECTRIC"/>
    <x v="3"/>
    <x v="1"/>
    <s v="FEBRUARY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51"/>
    <n v="1014304.79"/>
    <n v="5355991"/>
    <x v="1"/>
  </r>
  <r>
    <x v="0"/>
    <s v="NARRAGANSETT ELECTRIC"/>
    <x v="3"/>
    <x v="1"/>
    <s v="FEBRUARY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74"/>
    <n v="1572931.71"/>
    <n v="7747679"/>
    <x v="1"/>
  </r>
  <r>
    <x v="0"/>
    <s v="NARRAGANSETT ELECTRIC"/>
    <x v="3"/>
    <x v="1"/>
    <s v="FEBRUARY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300"/>
    <n v="4297771.2"/>
    <n v="57046643"/>
    <x v="1"/>
  </r>
  <r>
    <x v="0"/>
    <s v="NARRAGANSETT ELECTRIC"/>
    <x v="3"/>
    <x v="1"/>
    <s v="FEBRUARY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35"/>
    <n v="4979074.72"/>
    <n v="66923059"/>
    <x v="1"/>
  </r>
  <r>
    <x v="0"/>
    <s v="NARRAGANSETT ELECTRIC"/>
    <x v="3"/>
    <x v="1"/>
    <s v="FEBRUARY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7"/>
    <n v="25624.560000000001"/>
    <n v="219065"/>
    <x v="0"/>
  </r>
  <r>
    <x v="0"/>
    <s v="NARRAGANSETT ELECTRIC"/>
    <x v="3"/>
    <x v="1"/>
    <s v="FEBRUARY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28092.49"/>
    <n v="1156720"/>
    <x v="1"/>
  </r>
  <r>
    <x v="0"/>
    <s v="NARRAGANSETT ELECTRIC"/>
    <x v="3"/>
    <x v="1"/>
    <s v="FEBRUARY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601"/>
    <n v="1698514.36"/>
    <n v="14219638"/>
    <x v="2"/>
  </r>
  <r>
    <x v="0"/>
    <s v="NARRAGANSETT ELECTRIC"/>
    <x v="3"/>
    <x v="1"/>
    <s v="FEBRUARY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25"/>
    <n v="10250.32"/>
    <n v="75921"/>
    <x v="2"/>
  </r>
  <r>
    <x v="0"/>
    <s v="NARRAGANSETT ELECTRIC"/>
    <x v="3"/>
    <x v="1"/>
    <s v="FEBRUARY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651"/>
    <n v="5527936.8899999997"/>
    <n v="59941895"/>
    <x v="5"/>
  </r>
  <r>
    <x v="0"/>
    <s v="NARRAGANSETT ELECTRIC"/>
    <x v="3"/>
    <x v="1"/>
    <s v="FEBRUARY  "/>
    <x v="1"/>
    <s v="INDUSTRIAL        "/>
    <n v="1"/>
    <s v="A16     - Elec A-16 Residential-Std Ofr                "/>
    <s v="A16"/>
    <s v="ELEC A-16                               "/>
    <n v="460"/>
    <s v="INDUSTRIAL GENERAL - 60 HERTZ "/>
    <n v="7"/>
    <n v="713.65"/>
    <n v="2918"/>
    <x v="0"/>
  </r>
  <r>
    <x v="0"/>
    <s v="NARRAGANSETT ELECTRIC"/>
    <x v="3"/>
    <x v="1"/>
    <s v="FEBRUARY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3"/>
    <n v="302791.48"/>
    <n v="1419606"/>
    <x v="2"/>
  </r>
  <r>
    <x v="0"/>
    <s v="NARRAGANSETT ELECTRIC"/>
    <x v="3"/>
    <x v="1"/>
    <s v="FEBRUARY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57"/>
    <n v="227"/>
    <x v="4"/>
  </r>
  <r>
    <x v="0"/>
    <s v="NARRAGANSETT ELECTRIC"/>
    <x v="3"/>
    <x v="1"/>
    <s v="FEBRUARY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69"/>
    <n v="776955.93"/>
    <n v="3431922"/>
    <x v="5"/>
  </r>
  <r>
    <x v="0"/>
    <s v="NARRAGANSETT ELECTRIC"/>
    <x v="3"/>
    <x v="1"/>
    <s v="FEBRUARY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85.66"/>
    <n v="99759"/>
    <x v="5"/>
  </r>
  <r>
    <x v="0"/>
    <s v="NARRAGANSETT ELECTRIC"/>
    <x v="3"/>
    <x v="1"/>
    <s v="FEBRUARY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8983.86"/>
    <n v="382874"/>
    <x v="1"/>
  </r>
  <r>
    <x v="0"/>
    <s v="NARRAGANSETT ELECTRIC"/>
    <x v="3"/>
    <x v="1"/>
    <s v="FEBRUARY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2515.41"/>
    <n v="14757"/>
    <x v="3"/>
  </r>
  <r>
    <x v="0"/>
    <s v="NARRAGANSETT ELECTRIC"/>
    <x v="3"/>
    <x v="1"/>
    <s v="FEBRUARY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9907.14"/>
    <n v="35683"/>
    <x v="3"/>
  </r>
  <r>
    <x v="0"/>
    <s v="NARRAGANSETT ELECTRIC"/>
    <x v="3"/>
    <x v="1"/>
    <s v="FEBRUARY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3"/>
    <n v="366447.34"/>
    <n v="1760970"/>
    <x v="1"/>
  </r>
  <r>
    <x v="0"/>
    <s v="NARRAGANSETT ELECTRIC"/>
    <x v="3"/>
    <x v="1"/>
    <s v="FEBRUARY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321222.43"/>
    <n v="1643145"/>
    <x v="1"/>
  </r>
  <r>
    <x v="0"/>
    <s v="NARRAGANSETT ELECTRIC"/>
    <x v="3"/>
    <x v="1"/>
    <s v="FEBRUARY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101"/>
    <n v="2034105.63"/>
    <n v="26569362"/>
    <x v="1"/>
  </r>
  <r>
    <x v="0"/>
    <s v="NARRAGANSETT ELECTRIC"/>
    <x v="3"/>
    <x v="1"/>
    <s v="FEBRUARY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6"/>
    <n v="1163221.22"/>
    <n v="14691578"/>
    <x v="1"/>
  </r>
  <r>
    <x v="0"/>
    <s v="NARRAGANSETT ELECTRIC"/>
    <x v="3"/>
    <x v="1"/>
    <s v="FEBRUARY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1"/>
    <s v="FEBRUARY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7561.68"/>
    <n v="330821"/>
    <x v="3"/>
  </r>
  <r>
    <x v="0"/>
    <s v="NARRAGANSETT ELECTRIC"/>
    <x v="3"/>
    <x v="1"/>
    <s v="FEBRUARY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8"/>
    <n v="52644.69"/>
    <n v="466069"/>
    <x v="2"/>
  </r>
  <r>
    <x v="0"/>
    <s v="NARRAGANSETT ELECTRIC"/>
    <x v="3"/>
    <x v="1"/>
    <s v="FEBRUARY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90"/>
    <n v="400030.77"/>
    <n v="3961301"/>
    <x v="5"/>
  </r>
  <r>
    <x v="0"/>
    <s v="NARRAGANSETT ELECTRIC"/>
    <x v="3"/>
    <x v="1"/>
    <s v="FEBRUARY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90"/>
    <n v="9840.4599999999991"/>
    <n v="42330"/>
    <x v="2"/>
  </r>
  <r>
    <x v="0"/>
    <s v="NARRAGANSETT ELECTRIC"/>
    <x v="3"/>
    <x v="1"/>
    <s v="FEBRUARY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197.3800000000001"/>
    <n v="4549"/>
    <x v="3"/>
  </r>
  <r>
    <x v="0"/>
    <s v="NARRAGANSETT ELECTRIC"/>
    <x v="3"/>
    <x v="1"/>
    <s v="FEBRUARY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2799.9"/>
    <n v="5351"/>
    <x v="3"/>
  </r>
  <r>
    <x v="0"/>
    <s v="NARRAGANSETT ELECTRIC"/>
    <x v="3"/>
    <x v="1"/>
    <s v="FEBRUARY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67"/>
    <n v="3929.79"/>
    <n v="25812"/>
    <x v="3"/>
  </r>
  <r>
    <x v="0"/>
    <s v="NARRAGANSETT ELECTRIC"/>
    <x v="3"/>
    <x v="1"/>
    <s v="FEBRUARY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8"/>
    <n v="260899.74"/>
    <n v="910544"/>
    <x v="3"/>
  </r>
  <r>
    <x v="0"/>
    <s v="NARRAGANSETT ELECTRIC"/>
    <x v="3"/>
    <x v="1"/>
    <s v="FEBRUARY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5"/>
    <n v="136259.59"/>
    <n v="1279515"/>
    <x v="3"/>
  </r>
  <r>
    <x v="0"/>
    <s v="NARRAGANSETT ELECTRIC"/>
    <x v="3"/>
    <x v="1"/>
    <s v="FEBRUARY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755.57"/>
    <n v="438"/>
    <x v="3"/>
  </r>
  <r>
    <x v="0"/>
    <s v="NARRAGANSETT ELECTRIC"/>
    <x v="3"/>
    <x v="1"/>
    <s v="FEBRUARY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17875.38"/>
    <n v="63261"/>
    <x v="3"/>
  </r>
  <r>
    <x v="0"/>
    <s v="NARRAGANSETT ELECTRIC"/>
    <x v="3"/>
    <x v="1"/>
    <s v="FEBRUARY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1"/>
    <n v="145754.18"/>
    <n v="319435"/>
    <x v="3"/>
  </r>
  <r>
    <x v="0"/>
    <s v="NARRAGANSETT ELECTRIC"/>
    <x v="3"/>
    <x v="1"/>
    <s v="FEBRUARY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795.66"/>
    <n v="3935"/>
    <x v="3"/>
  </r>
  <r>
    <x v="0"/>
    <s v="NARRAGANSETT ELECTRIC"/>
    <x v="3"/>
    <x v="1"/>
    <s v="FEBRUARY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7"/>
    <n v="25077.11"/>
    <n v="112395"/>
    <x v="3"/>
  </r>
  <r>
    <x v="0"/>
    <s v="NARRAGANSETT ELECTRIC"/>
    <x v="3"/>
    <x v="1"/>
    <s v="FEBRUARY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28"/>
    <n v="11795.5"/>
    <n v="82363"/>
    <x v="2"/>
  </r>
  <r>
    <x v="0"/>
    <s v="NARRAGANSETT ELECTRIC"/>
    <x v="3"/>
    <x v="1"/>
    <s v="FEBRUARY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873"/>
    <n v="4038953.1"/>
    <n v="17708575"/>
    <x v="0"/>
  </r>
  <r>
    <x v="0"/>
    <s v="NARRAGANSETT ELECTRIC"/>
    <x v="3"/>
    <x v="1"/>
    <s v="FEBRUARY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147.51"/>
    <n v="582"/>
    <x v="2"/>
  </r>
  <r>
    <x v="0"/>
    <s v="NARRAGANSETT ELECTRIC"/>
    <x v="3"/>
    <x v="1"/>
    <s v="FEBRUARY  "/>
    <x v="4"/>
    <s v="STEAM-HEAT        "/>
    <n v="6"/>
    <s v="A60     - Elec A-60 Resi Low Income-Std Ofr            "/>
    <s v="A60"/>
    <s v="ELEC A-60                               "/>
    <n v="207"/>
    <s v="RESIDENCE SERVICE - WITH HEAT "/>
    <n v="1016"/>
    <n v="206115.94"/>
    <n v="1228229"/>
    <x v="4"/>
  </r>
  <r>
    <x v="0"/>
    <s v="NARRAGANSETT ELECTRIC"/>
    <x v="3"/>
    <x v="1"/>
    <s v="FEBRUARY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199.62"/>
    <n v="658"/>
    <x v="3"/>
  </r>
  <r>
    <x v="0"/>
    <s v="NARRAGANSETT ELECTRIC"/>
    <x v="3"/>
    <x v="1"/>
    <s v="FEBRUARY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9"/>
    <n v="256332"/>
    <n v="2155878"/>
    <x v="0"/>
  </r>
  <r>
    <x v="0"/>
    <s v="NARRAGANSETT ELECTRIC"/>
    <x v="3"/>
    <x v="1"/>
    <s v="FEBRUARY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7"/>
    <n v="6168.12"/>
    <n v="111314"/>
    <x v="4"/>
  </r>
  <r>
    <x v="0"/>
    <s v="NARRAGANSETT ELECTRIC"/>
    <x v="3"/>
    <x v="1"/>
    <s v="FEBRUARY  "/>
    <x v="4"/>
    <s v="STEAM-HEAT        "/>
    <n v="950"/>
    <s v="C06     - Elec C-06 T&amp;D Small C&amp;I                      "/>
    <s v="0"/>
    <s v="N/A                                     "/>
    <n v="0"/>
    <s v="N/A                           "/>
    <n v="1"/>
    <n v="336.59"/>
    <n v="2960"/>
    <x v="13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0"/>
    <s v="NARRAGANSETT ELECTRIC"/>
    <x v="3"/>
    <x v="1"/>
    <s v="FEBRUARY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122.94"/>
    <n v="1469.39"/>
    <x v="10"/>
  </r>
  <r>
    <x v="0"/>
    <s v="NARRAGANSETT ELECTRIC"/>
    <x v="3"/>
    <x v="1"/>
    <s v="FEBRUARY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63"/>
    <n v="951179.7"/>
    <n v="498467.44"/>
    <x v="10"/>
  </r>
  <r>
    <x v="0"/>
    <s v="NARRAGANSETT ELECTRIC"/>
    <x v="3"/>
    <x v="1"/>
    <s v="FEBRUARY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2"/>
    <n v="38454.83"/>
    <n v="30119.71"/>
    <x v="11"/>
  </r>
  <r>
    <x v="0"/>
    <s v="NARRAGANSETT ELECTRIC"/>
    <x v="3"/>
    <x v="1"/>
    <s v="FEBRUARY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75.31"/>
    <n v="853.04"/>
    <x v="9"/>
  </r>
  <r>
    <x v="0"/>
    <s v="NARRAGANSETT ELECTRIC"/>
    <x v="3"/>
    <x v="1"/>
    <s v="FEBRUARY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568"/>
    <n v="6389870.1699999999"/>
    <n v="4691964.78"/>
    <x v="8"/>
  </r>
  <r>
    <x v="0"/>
    <s v="NARRAGANSETT ELECTRIC"/>
    <x v="3"/>
    <x v="1"/>
    <s v="FEBRUARY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51"/>
    <n v="5771794.5300000003"/>
    <n v="5404068.79"/>
    <x v="6"/>
  </r>
  <r>
    <x v="0"/>
    <s v="NARRAGANSETT ELECTRIC"/>
    <x v="3"/>
    <x v="1"/>
    <s v="FEBRUARY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45"/>
    <n v="1482152.92"/>
    <n v="3070337.91"/>
    <x v="6"/>
  </r>
  <r>
    <x v="0"/>
    <s v="NARRAGANSETT ELECTRIC"/>
    <x v="3"/>
    <x v="1"/>
    <s v="FEBRUARY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98876.89"/>
    <n v="843315.19999999995"/>
    <x v="6"/>
  </r>
  <r>
    <x v="0"/>
    <s v="NARRAGANSETT ELECTRIC"/>
    <x v="3"/>
    <x v="1"/>
    <s v="FEBRUARY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0"/>
    <n v="159464.59"/>
    <n v="150850.39000000001"/>
    <x v="6"/>
  </r>
  <r>
    <x v="0"/>
    <s v="NARRAGANSETT ELECTRIC"/>
    <x v="3"/>
    <x v="1"/>
    <s v="FEBRUARY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1213392.06"/>
    <n v="1172541.55"/>
    <x v="7"/>
  </r>
  <r>
    <x v="0"/>
    <s v="NARRAGANSETT ELECTRIC"/>
    <x v="3"/>
    <x v="1"/>
    <s v="FEBRUARY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5"/>
    <n v="1156865.8700000001"/>
    <n v="2485230.1"/>
    <x v="7"/>
  </r>
  <r>
    <x v="0"/>
    <s v="NARRAGANSETT ELECTRIC"/>
    <x v="3"/>
    <x v="1"/>
    <s v="FEBRUARY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608431.81000000006"/>
    <n v="1320023.8700000001"/>
    <x v="7"/>
  </r>
  <r>
    <x v="0"/>
    <s v="NARRAGANSETT ELECTRIC"/>
    <x v="3"/>
    <x v="1"/>
    <s v="FEBRUARY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8"/>
    <n v="126429.03"/>
    <n v="121499.68"/>
    <x v="7"/>
  </r>
  <r>
    <x v="0"/>
    <s v="NARRAGANSETT ELECTRIC"/>
    <x v="3"/>
    <x v="1"/>
    <s v="FEBRUARY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7430.15"/>
    <n v="63093.11"/>
    <x v="7"/>
  </r>
  <r>
    <x v="0"/>
    <s v="NARRAGANSETT ELECTRIC"/>
    <x v="3"/>
    <x v="1"/>
    <s v="FEBRUARY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0703.07"/>
    <n v="93174.44"/>
    <x v="7"/>
  </r>
  <r>
    <x v="0"/>
    <s v="NARRAGANSETT ELECTRIC"/>
    <x v="3"/>
    <x v="1"/>
    <s v="FEBRUARY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53926.98"/>
    <n v="1771632.35"/>
    <x v="7"/>
  </r>
  <r>
    <x v="0"/>
    <s v="NARRAGANSETT ELECTRIC"/>
    <x v="3"/>
    <x v="1"/>
    <s v="FEBRUARY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8"/>
    <n v="153467.70000000001"/>
    <n v="169335.43"/>
    <x v="7"/>
  </r>
  <r>
    <x v="0"/>
    <s v="NARRAGANSETT ELECTRIC"/>
    <x v="3"/>
    <x v="1"/>
    <s v="FEBRUARY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5"/>
    <n v="150412.76"/>
    <n v="395669.35"/>
    <x v="7"/>
  </r>
  <r>
    <x v="0"/>
    <s v="NARRAGANSETT ELECTRIC"/>
    <x v="3"/>
    <x v="1"/>
    <s v="FEBRUARY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1429.59"/>
    <n v="27918.82"/>
    <x v="7"/>
  </r>
  <r>
    <x v="0"/>
    <s v="NARRAGANSETT ELECTRIC"/>
    <x v="3"/>
    <x v="1"/>
    <s v="FEBRUARY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6121"/>
    <n v="506.26"/>
    <x v="7"/>
  </r>
  <r>
    <x v="0"/>
    <s v="NARRAGANSETT ELECTRIC"/>
    <x v="3"/>
    <x v="1"/>
    <s v="FEBRUARY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361.81"/>
    <n v="24732.01"/>
    <x v="7"/>
  </r>
  <r>
    <x v="0"/>
    <s v="NARRAGANSETT ELECTRIC"/>
    <x v="3"/>
    <x v="1"/>
    <s v="FEBRUARY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88369.95"/>
    <n v="1070621.98"/>
    <x v="7"/>
  </r>
  <r>
    <x v="0"/>
    <s v="NARRAGANSETT ELECTRIC"/>
    <x v="3"/>
    <x v="1"/>
    <s v="FEBRUARY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3272.84"/>
    <n v="46167.09"/>
    <x v="7"/>
  </r>
  <r>
    <x v="0"/>
    <s v="NARRAGANSETT ELECTRIC"/>
    <x v="3"/>
    <x v="1"/>
    <s v="FEBRUARY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8664.14"/>
    <n v="42796.11"/>
    <x v="7"/>
  </r>
  <r>
    <x v="0"/>
    <s v="NARRAGANSETT ELECTRIC"/>
    <x v="3"/>
    <x v="1"/>
    <s v="FEBRUARY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1"/>
    <s v="FEBRUARY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435151.08"/>
    <n v="0"/>
    <x v="9"/>
  </r>
  <r>
    <x v="0"/>
    <s v="NARRAGANSETT ELECTRIC"/>
    <x v="3"/>
    <x v="1"/>
    <s v="FEBRUARY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00977.84"/>
    <n v="0"/>
    <x v="9"/>
  </r>
  <r>
    <x v="0"/>
    <s v="NARRAGANSETT ELECTRIC"/>
    <x v="3"/>
    <x v="1"/>
    <s v="FEBRUARY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44070.35999999999"/>
    <n v="220232.75"/>
    <x v="7"/>
  </r>
  <r>
    <x v="0"/>
    <s v="NARRAGANSETT ELECTRIC"/>
    <x v="3"/>
    <x v="1"/>
    <s v="FEBRUARY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6329.69"/>
    <n v="433696.74"/>
    <x v="7"/>
  </r>
  <r>
    <x v="0"/>
    <s v="NARRAGANSETT ELECTRIC"/>
    <x v="3"/>
    <x v="1"/>
    <s v="FEBRUARY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8599.01"/>
    <n v="12995.24"/>
    <x v="7"/>
  </r>
  <r>
    <x v="0"/>
    <s v="NARRAGANSETT ELECTRIC"/>
    <x v="3"/>
    <x v="1"/>
    <s v="FEBRUARY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01486.69"/>
    <n v="706226.36"/>
    <x v="7"/>
  </r>
  <r>
    <x v="0"/>
    <s v="NARRAGANSETT ELECTRIC"/>
    <x v="3"/>
    <x v="1"/>
    <s v="FEBRUARY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803"/>
    <n v="276599.53000000003"/>
    <n v="372735.24"/>
    <x v="8"/>
  </r>
  <r>
    <x v="0"/>
    <s v="NARRAGANSETT ELECTRIC"/>
    <x v="3"/>
    <x v="1"/>
    <s v="FEBRUARY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3"/>
    <n v="16850.060000000001"/>
    <n v="12654.44"/>
    <x v="8"/>
  </r>
  <r>
    <x v="0"/>
    <s v="NARRAGANSETT ELECTRIC"/>
    <x v="3"/>
    <x v="1"/>
    <s v="FEBRUARY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1"/>
    <s v="FEBRUARY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48916.56"/>
    <n v="42073.9"/>
    <x v="8"/>
  </r>
  <r>
    <x v="0"/>
    <s v="NARRAGANSETT ELECTRIC"/>
    <x v="3"/>
    <x v="1"/>
    <s v="FEBRUARY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94406.56"/>
    <n v="93005.52"/>
    <x v="6"/>
  </r>
  <r>
    <x v="0"/>
    <s v="NARRAGANSETT ELECTRIC"/>
    <x v="3"/>
    <x v="1"/>
    <s v="FEBRUARY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35231.33"/>
    <n v="74219.88"/>
    <x v="6"/>
  </r>
  <r>
    <x v="0"/>
    <s v="NARRAGANSETT ELECTRIC"/>
    <x v="3"/>
    <x v="1"/>
    <s v="FEBRUARY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2701.17"/>
    <n v="25540.78"/>
    <x v="6"/>
  </r>
  <r>
    <x v="0"/>
    <s v="NARRAGANSETT ELECTRIC"/>
    <x v="3"/>
    <x v="1"/>
    <s v="FEBRUARY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6142.51"/>
    <n v="5431.47"/>
    <x v="6"/>
  </r>
  <r>
    <x v="0"/>
    <s v="NARRAGANSETT ELECTRIC"/>
    <x v="3"/>
    <x v="1"/>
    <s v="FEBRUARY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37584.15"/>
    <n v="30546.43"/>
    <x v="7"/>
  </r>
  <r>
    <x v="0"/>
    <s v="NARRAGANSETT ELECTRIC"/>
    <x v="3"/>
    <x v="1"/>
    <s v="FEBRUARY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7437.12"/>
    <n v="321515.89"/>
    <x v="7"/>
  </r>
  <r>
    <x v="0"/>
    <s v="NARRAGANSETT ELECTRIC"/>
    <x v="3"/>
    <x v="1"/>
    <s v="FEBRUARY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73946.5"/>
    <n v="159355.01"/>
    <x v="7"/>
  </r>
  <r>
    <x v="0"/>
    <s v="NARRAGANSETT ELECTRIC"/>
    <x v="3"/>
    <x v="1"/>
    <s v="FEBRUARY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730.46"/>
    <n v="20027.419999999998"/>
    <x v="7"/>
  </r>
  <r>
    <x v="0"/>
    <s v="NARRAGANSETT ELECTRIC"/>
    <x v="3"/>
    <x v="1"/>
    <s v="FEBRUARY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30965.35"/>
    <n v="143297.5"/>
    <x v="7"/>
  </r>
  <r>
    <x v="0"/>
    <s v="NARRAGANSETT ELECTRIC"/>
    <x v="3"/>
    <x v="1"/>
    <s v="FEBRUARY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97862.78"/>
    <n v="108207.93"/>
    <x v="7"/>
  </r>
  <r>
    <x v="0"/>
    <s v="NARRAGANSETT ELECTRIC"/>
    <x v="3"/>
    <x v="1"/>
    <s v="FEBRUARY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8"/>
    <n v="149093.91"/>
    <n v="379968.69"/>
    <x v="7"/>
  </r>
  <r>
    <x v="0"/>
    <s v="NARRAGANSETT ELECTRIC"/>
    <x v="3"/>
    <x v="1"/>
    <s v="FEBRUARY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7579.14000000001"/>
    <n v="352774.06"/>
    <x v="7"/>
  </r>
  <r>
    <x v="0"/>
    <s v="NARRAGANSETT ELECTRIC"/>
    <x v="3"/>
    <x v="1"/>
    <s v="FEBRUARY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670.61"/>
    <n v="3892.7"/>
    <x v="7"/>
  </r>
  <r>
    <x v="0"/>
    <s v="NARRAGANSETT ELECTRIC"/>
    <x v="3"/>
    <x v="1"/>
    <s v="FEBRUARY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2"/>
    <n v="18904.28"/>
    <n v="23285.24"/>
    <x v="7"/>
  </r>
  <r>
    <x v="0"/>
    <s v="NARRAGANSETT ELECTRIC"/>
    <x v="3"/>
    <x v="1"/>
    <s v="FEBRUARY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5436.66"/>
    <n v="416408.56"/>
    <x v="7"/>
  </r>
  <r>
    <x v="0"/>
    <s v="NARRAGANSETT ELECTRIC"/>
    <x v="3"/>
    <x v="1"/>
    <s v="FEBRUARY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62194.97"/>
    <n v="4347793.5"/>
    <x v="7"/>
  </r>
  <r>
    <x v="0"/>
    <s v="NARRAGANSETT ELECTRIC"/>
    <x v="3"/>
    <x v="1"/>
    <s v="FEBRUARY  "/>
    <x v="1"/>
    <s v="INDUSTRIAL        "/>
    <n v="424"/>
    <s v="2431    - Gas 2431 C&amp;I Extra Large High Load TSS       "/>
    <n v="2431"/>
    <s v="N/A                                     "/>
    <n v="400"/>
    <s v="INDUSTRIAL                    "/>
    <n v="1"/>
    <n v="27631.89"/>
    <n v="37370.19"/>
    <x v="7"/>
  </r>
  <r>
    <x v="0"/>
    <s v="NARRAGANSETT ELECTRIC"/>
    <x v="3"/>
    <x v="1"/>
    <s v="FEBRUARY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55.47"/>
    <n v="1027.97"/>
    <x v="8"/>
  </r>
  <r>
    <x v="0"/>
    <s v="NARRAGANSETT ELECTRIC"/>
    <x v="3"/>
    <x v="1"/>
    <s v="FEBRUARY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3548"/>
    <n v="49414177.420000002"/>
    <n v="33998278.280000001"/>
    <x v="10"/>
  </r>
  <r>
    <x v="0"/>
    <s v="NARRAGANSETT ELECTRIC"/>
    <x v="3"/>
    <x v="1"/>
    <s v="FEBRUARY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56.2600000000002"/>
    <n v="1343.85"/>
    <x v="10"/>
  </r>
  <r>
    <x v="0"/>
    <s v="NARRAGANSETT ELECTRIC"/>
    <x v="3"/>
    <x v="1"/>
    <s v="FEBRUARY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821"/>
    <n v="3110636.97"/>
    <n v="2913779.08"/>
    <x v="11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45">
        <item x="1"/>
        <item m="1" x="30"/>
        <item m="1" x="38"/>
        <item m="1" x="34"/>
        <item m="1" x="31"/>
        <item m="1" x="23"/>
        <item m="1" x="20"/>
        <item m="1" x="16"/>
        <item m="1" x="13"/>
        <item m="1" x="25"/>
        <item m="1" x="24"/>
        <item m="1" x="21"/>
        <item m="1" x="17"/>
        <item m="1" x="5"/>
        <item m="1" x="3"/>
        <item m="1" x="2"/>
        <item m="1" x="44"/>
        <item m="1" x="43"/>
        <item m="1" x="35"/>
        <item m="1" x="32"/>
        <item m="1" x="28"/>
        <item m="1" x="26"/>
        <item m="1" x="40"/>
        <item m="1" x="37"/>
        <item m="1" x="33"/>
        <item m="1" x="29"/>
        <item m="1" x="27"/>
        <item m="1" x="18"/>
        <item m="1" x="14"/>
        <item m="1" x="11"/>
        <item m="1" x="9"/>
        <item m="1" x="22"/>
        <item m="1" x="19"/>
        <item m="1" x="15"/>
        <item m="1" x="12"/>
        <item m="1" x="10"/>
        <item m="1" x="8"/>
        <item m="1" x="7"/>
        <item m="1" x="6"/>
        <item m="1" x="4"/>
        <item m="1" x="42"/>
        <item m="1" x="41"/>
        <item m="1" x="39"/>
        <item m="1" x="36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  <item m="1" x="16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44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5:W19" firstHeaderRow="1" firstDataRow="2" firstDataCol="1" rowPageCount="3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Page" multipleItemSelectionAllowed="1" showAll="0" defaultSubtotal="0">
      <items count="4">
        <item h="1" x="0"/>
        <item h="1" x="1"/>
        <item h="1" x="2"/>
        <item x="3"/>
      </items>
    </pivotField>
    <pivotField axis="axisCol" showAll="0" defaultSubtota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2">
        <item x="13"/>
        <item m="1" x="18"/>
        <item m="1" x="21"/>
        <item m="1" x="17"/>
        <item m="1" x="16"/>
        <item m="1" x="14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9"/>
        <item m="1" x="20"/>
        <item m="1" x="15"/>
        <item x="12"/>
      </items>
    </pivotField>
  </pivotFields>
  <rowFields count="1">
    <field x="16"/>
  </rowFields>
  <rowItems count="13">
    <i>
      <x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3"/>
  </colFields>
  <colItems count="1">
    <i>
      <x v="1"/>
    </i>
  </colItems>
  <pageFields count="3">
    <pageField fld="0" hier="-1"/>
    <pageField fld="5" hier="-1"/>
    <pageField fld="2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9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7">
        <item h="1" m="1" x="23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4"/>
        <item h="1" x="20"/>
        <item h="1" x="21"/>
        <item x="22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4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4"/>
    </i>
    <i r="1">
      <x v="16"/>
    </i>
  </rowItems>
  <colFields count="1">
    <field x="1"/>
  </colFields>
  <colItems count="1">
    <i>
      <x v="25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5" t="s">
        <v>164</v>
      </c>
      <c r="B2" s="336"/>
    </row>
    <row r="3" spans="1:6" ht="29" x14ac:dyDescent="0.35">
      <c r="A3" s="191" t="s">
        <v>63</v>
      </c>
      <c r="B3" s="188" t="s">
        <v>67</v>
      </c>
    </row>
    <row r="4" spans="1:6" ht="29" x14ac:dyDescent="0.35">
      <c r="A4" s="191" t="s">
        <v>64</v>
      </c>
      <c r="B4" s="188" t="s">
        <v>68</v>
      </c>
    </row>
    <row r="5" spans="1:6" x14ac:dyDescent="0.35">
      <c r="A5" s="191" t="s">
        <v>65</v>
      </c>
      <c r="B5" s="188" t="s">
        <v>69</v>
      </c>
    </row>
    <row r="6" spans="1:6" x14ac:dyDescent="0.35">
      <c r="A6" s="191" t="s">
        <v>66</v>
      </c>
      <c r="B6" s="188" t="s">
        <v>70</v>
      </c>
    </row>
    <row r="7" spans="1:6" x14ac:dyDescent="0.35">
      <c r="A7" s="191" t="s">
        <v>72</v>
      </c>
      <c r="B7" s="188" t="s">
        <v>71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5" t="s">
        <v>187</v>
      </c>
      <c r="B11" s="336"/>
      <c r="D11" s="337" t="s">
        <v>188</v>
      </c>
      <c r="E11" s="338"/>
      <c r="F11" s="339"/>
    </row>
    <row r="12" spans="1:6" ht="29" x14ac:dyDescent="0.35">
      <c r="A12" s="189" t="s">
        <v>73</v>
      </c>
      <c r="B12" s="183" t="s">
        <v>173</v>
      </c>
      <c r="D12" s="195" t="s">
        <v>74</v>
      </c>
      <c r="E12" s="195" t="s">
        <v>75</v>
      </c>
      <c r="F12" s="195" t="s">
        <v>76</v>
      </c>
    </row>
    <row r="13" spans="1:6" x14ac:dyDescent="0.35">
      <c r="A13" s="189" t="s">
        <v>80</v>
      </c>
      <c r="B13" s="183" t="s">
        <v>174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81</v>
      </c>
      <c r="B14" s="183" t="s">
        <v>175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82</v>
      </c>
      <c r="B15" s="183" t="s">
        <v>176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91</v>
      </c>
      <c r="B16" s="183" t="s">
        <v>177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92</v>
      </c>
      <c r="B17" s="183" t="s">
        <v>178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93</v>
      </c>
      <c r="B18" s="183" t="s">
        <v>179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94</v>
      </c>
      <c r="B19" s="183" t="s">
        <v>180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95</v>
      </c>
      <c r="B20" s="183" t="s">
        <v>181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96</v>
      </c>
      <c r="B21" s="183" t="s">
        <v>186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97</v>
      </c>
      <c r="B22" s="183" t="s">
        <v>168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98</v>
      </c>
      <c r="B23" s="183" t="s">
        <v>169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99</v>
      </c>
      <c r="B24" s="183" t="s">
        <v>185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100</v>
      </c>
      <c r="B25" s="183" t="s">
        <v>170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101</v>
      </c>
      <c r="B26" s="183" t="s">
        <v>171</v>
      </c>
      <c r="D26" s="192">
        <v>43922</v>
      </c>
      <c r="E26" s="194" t="s">
        <v>85</v>
      </c>
      <c r="F26" s="193">
        <v>43953</v>
      </c>
    </row>
    <row r="27" spans="1:6" x14ac:dyDescent="0.35">
      <c r="A27" s="189" t="s">
        <v>102</v>
      </c>
      <c r="B27" s="183" t="s">
        <v>172</v>
      </c>
      <c r="D27" s="192">
        <v>43952</v>
      </c>
      <c r="E27" s="194" t="s">
        <v>85</v>
      </c>
      <c r="F27" s="193">
        <v>43981</v>
      </c>
    </row>
    <row r="28" spans="1:6" x14ac:dyDescent="0.35">
      <c r="A28" s="189" t="s">
        <v>103</v>
      </c>
      <c r="B28" s="183" t="s">
        <v>182</v>
      </c>
      <c r="D28" s="192">
        <v>43983</v>
      </c>
      <c r="E28" s="194" t="s">
        <v>85</v>
      </c>
      <c r="F28" s="193">
        <v>44009</v>
      </c>
    </row>
    <row r="29" spans="1:6" x14ac:dyDescent="0.35">
      <c r="A29" s="189" t="s">
        <v>104</v>
      </c>
      <c r="B29" s="183" t="s">
        <v>184</v>
      </c>
      <c r="D29" s="192">
        <v>44013</v>
      </c>
      <c r="E29" s="194" t="s">
        <v>85</v>
      </c>
      <c r="F29" s="193">
        <v>44044</v>
      </c>
    </row>
    <row r="30" spans="1:6" x14ac:dyDescent="0.35">
      <c r="A30" s="189" t="s">
        <v>105</v>
      </c>
      <c r="B30" s="183" t="s">
        <v>183</v>
      </c>
      <c r="D30" s="192">
        <v>44044</v>
      </c>
      <c r="E30" s="194" t="s">
        <v>85</v>
      </c>
      <c r="F30" s="193">
        <v>44072</v>
      </c>
    </row>
    <row r="31" spans="1:6" x14ac:dyDescent="0.35">
      <c r="D31" s="192">
        <v>44075</v>
      </c>
      <c r="E31" s="194" t="s">
        <v>85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5" t="s">
        <v>163</v>
      </c>
      <c r="B35" s="336"/>
    </row>
    <row r="36" spans="1:6" x14ac:dyDescent="0.35">
      <c r="A36" s="189" t="s">
        <v>89</v>
      </c>
      <c r="B36" s="183" t="s">
        <v>90</v>
      </c>
    </row>
    <row r="37" spans="1:6" x14ac:dyDescent="0.35">
      <c r="A37" s="189" t="s">
        <v>86</v>
      </c>
      <c r="B37" s="183" t="s">
        <v>87</v>
      </c>
    </row>
    <row r="38" spans="1:6" x14ac:dyDescent="0.35">
      <c r="A38" s="189"/>
      <c r="B38" s="183" t="s">
        <v>88</v>
      </c>
    </row>
    <row r="39" spans="1:6" x14ac:dyDescent="0.35">
      <c r="A39" s="189" t="s">
        <v>108</v>
      </c>
      <c r="B39" s="183" t="s">
        <v>109</v>
      </c>
    </row>
    <row r="40" spans="1:6" x14ac:dyDescent="0.35">
      <c r="A40" s="189"/>
      <c r="B40" s="183" t="s">
        <v>110</v>
      </c>
    </row>
    <row r="41" spans="1:6" x14ac:dyDescent="0.35">
      <c r="A41" s="189" t="s">
        <v>107</v>
      </c>
      <c r="B41" s="183" t="s">
        <v>111</v>
      </c>
    </row>
    <row r="42" spans="1:6" x14ac:dyDescent="0.35">
      <c r="A42" s="189"/>
      <c r="B42" s="183" t="s">
        <v>112</v>
      </c>
    </row>
    <row r="43" spans="1:6" ht="29" x14ac:dyDescent="0.35">
      <c r="A43" s="189" t="s">
        <v>106</v>
      </c>
      <c r="B43" s="183" t="s">
        <v>113</v>
      </c>
    </row>
    <row r="44" spans="1:6" ht="29" x14ac:dyDescent="0.35">
      <c r="A44" s="189"/>
      <c r="B44" s="183" t="s">
        <v>114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161</v>
      </c>
      <c r="B48" s="183" t="s">
        <v>162</v>
      </c>
      <c r="D48" s="262" t="s">
        <v>573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BA161"/>
  <sheetViews>
    <sheetView tabSelected="1" workbookViewId="0">
      <pane xSplit="2" ySplit="8" topLeftCell="C9" activePane="bottomRight" state="frozen"/>
      <selection activeCell="AZ13" sqref="AZ13"/>
      <selection pane="topRight" activeCell="AZ13" sqref="AZ13"/>
      <selection pane="bottomLeft" activeCell="AZ13" sqref="AZ13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6" width="13.7265625" style="2" customWidth="1"/>
    <col min="27" max="27" width="15.1796875" style="2" customWidth="1"/>
    <col min="28" max="53" width="13.7265625" style="2" customWidth="1"/>
    <col min="54" max="16384" width="9.1796875" style="2"/>
  </cols>
  <sheetData>
    <row r="1" spans="1:53" ht="15.5" thickTop="1" thickBot="1" x14ac:dyDescent="0.4">
      <c r="B1" s="340" t="s">
        <v>16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27.65" customHeight="1" thickTop="1" x14ac:dyDescent="0.5">
      <c r="B2" s="265" t="s">
        <v>165</v>
      </c>
      <c r="C2" s="344" t="s">
        <v>572</v>
      </c>
      <c r="D2" s="344"/>
      <c r="E2" s="344"/>
      <c r="F2" s="344"/>
      <c r="G2" s="344"/>
      <c r="H2" s="344"/>
      <c r="I2" s="34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O2" s="6"/>
      <c r="AP2" s="7"/>
    </row>
    <row r="3" spans="1:53" ht="27.65" customHeight="1" x14ac:dyDescent="0.5">
      <c r="B3" s="265" t="s">
        <v>575</v>
      </c>
      <c r="C3" s="343" t="s">
        <v>576</v>
      </c>
      <c r="D3" s="343"/>
      <c r="E3" s="343"/>
      <c r="F3" s="343"/>
      <c r="G3" s="343"/>
      <c r="H3" s="343"/>
      <c r="I3" s="343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O3" s="8"/>
      <c r="AP3" s="9"/>
    </row>
    <row r="4" spans="1:53" ht="27.65" customHeight="1" x14ac:dyDescent="0.5">
      <c r="B4" s="265" t="s">
        <v>0</v>
      </c>
      <c r="C4" s="342">
        <v>44261</v>
      </c>
      <c r="D4" s="342"/>
      <c r="E4" s="342"/>
      <c r="F4" s="342"/>
      <c r="G4" s="342"/>
      <c r="H4" s="342"/>
      <c r="I4" s="342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0"/>
      <c r="AO4" s="8"/>
      <c r="AP4" s="10"/>
    </row>
    <row r="5" spans="1:53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0"/>
      <c r="AO5" s="8"/>
      <c r="AP5" s="10"/>
    </row>
    <row r="6" spans="1:53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/>
      <c r="AO6" s="17"/>
      <c r="AP6" s="19"/>
    </row>
    <row r="7" spans="1:53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1" t="s">
        <v>581</v>
      </c>
      <c r="AC7" s="22"/>
      <c r="AD7" s="22"/>
      <c r="AE7" s="22"/>
      <c r="AF7" s="22"/>
      <c r="AG7" s="22"/>
      <c r="AH7" s="25"/>
      <c r="AI7" s="25"/>
      <c r="AJ7" s="25"/>
      <c r="AK7" s="25"/>
      <c r="AL7" s="25"/>
      <c r="AM7" s="25"/>
      <c r="AN7" s="23"/>
      <c r="AO7" s="21" t="s">
        <v>580</v>
      </c>
      <c r="AP7" s="22"/>
      <c r="AQ7" s="22"/>
      <c r="AR7" s="22"/>
      <c r="AS7" s="22"/>
      <c r="AT7" s="22"/>
      <c r="AU7" s="25"/>
      <c r="AV7" s="25"/>
      <c r="AW7" s="25"/>
      <c r="AX7" s="25"/>
      <c r="AY7" s="25"/>
      <c r="AZ7" s="25"/>
      <c r="BA7" s="23"/>
    </row>
    <row r="8" spans="1:53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579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180">
        <f>$C$4</f>
        <v>44261</v>
      </c>
      <c r="AB8" s="27" t="s">
        <v>7</v>
      </c>
      <c r="AC8" s="28" t="s">
        <v>8</v>
      </c>
      <c r="AD8" s="28" t="s">
        <v>13</v>
      </c>
      <c r="AE8" s="28" t="s">
        <v>9</v>
      </c>
      <c r="AF8" s="28" t="s">
        <v>10</v>
      </c>
      <c r="AG8" s="28" t="s">
        <v>1</v>
      </c>
      <c r="AH8" s="271" t="s">
        <v>11</v>
      </c>
      <c r="AI8" s="271" t="s">
        <v>2</v>
      </c>
      <c r="AJ8" s="271" t="s">
        <v>3</v>
      </c>
      <c r="AK8" s="271" t="s">
        <v>4</v>
      </c>
      <c r="AL8" s="271" t="s">
        <v>5</v>
      </c>
      <c r="AM8" s="271" t="s">
        <v>6</v>
      </c>
      <c r="AN8" s="31" t="s">
        <v>7</v>
      </c>
      <c r="AO8" s="27" t="s">
        <v>7</v>
      </c>
      <c r="AP8" s="28" t="s">
        <v>8</v>
      </c>
      <c r="AQ8" s="28" t="s">
        <v>13</v>
      </c>
      <c r="AR8" s="28" t="s">
        <v>9</v>
      </c>
      <c r="AS8" s="28" t="s">
        <v>10</v>
      </c>
      <c r="AT8" s="28" t="s">
        <v>1</v>
      </c>
      <c r="AU8" s="271" t="s">
        <v>11</v>
      </c>
      <c r="AV8" s="271" t="s">
        <v>2</v>
      </c>
      <c r="AW8" s="271" t="s">
        <v>3</v>
      </c>
      <c r="AX8" s="271" t="s">
        <v>4</v>
      </c>
      <c r="AY8" s="271" t="s">
        <v>5</v>
      </c>
      <c r="AZ8" s="271" t="s">
        <v>6</v>
      </c>
      <c r="BA8" s="31" t="s">
        <v>7</v>
      </c>
    </row>
    <row r="9" spans="1:53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275"/>
      <c r="AA9" s="61"/>
      <c r="AB9" s="227"/>
      <c r="AC9" s="228"/>
      <c r="AD9" s="229"/>
      <c r="AE9" s="229"/>
      <c r="AF9" s="229"/>
      <c r="AG9" s="229"/>
      <c r="AH9" s="229"/>
      <c r="AI9" s="229"/>
      <c r="AJ9" s="229"/>
      <c r="AK9" s="229"/>
      <c r="AL9" s="229"/>
      <c r="AM9" s="299"/>
      <c r="AN9" s="230"/>
      <c r="AO9" s="62"/>
      <c r="AP9" s="63"/>
      <c r="AQ9" s="64"/>
      <c r="AR9" s="64"/>
      <c r="AS9" s="64"/>
      <c r="AT9" s="64"/>
      <c r="AU9" s="64"/>
      <c r="AV9" s="64"/>
      <c r="AW9" s="64"/>
      <c r="AX9" s="64"/>
      <c r="AY9" s="64"/>
      <c r="AZ9" s="312"/>
      <c r="BA9" s="65"/>
    </row>
    <row r="10" spans="1:53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276">
        <f>'NECO-ELECTRIC'!Z10+'NECO-GAS'!Z10</f>
        <v>640020</v>
      </c>
      <c r="AA10" s="70">
        <f>'NECO-ELECTRIC'!AA10+'NECO-GAS'!AA10</f>
        <v>640054</v>
      </c>
      <c r="AB10" s="207">
        <f t="shared" ref="AB10:AL15" si="0">IF(ISERROR((O10-C10)/C10)=TRUE,0,(O10-C10)/C10)</f>
        <v>1.3886689349912258E-2</v>
      </c>
      <c r="AC10" s="207">
        <f t="shared" si="0"/>
        <v>1.6204096124259125E-2</v>
      </c>
      <c r="AD10" s="207">
        <f t="shared" si="0"/>
        <v>1.5736924855343254E-2</v>
      </c>
      <c r="AE10" s="207">
        <f t="shared" si="0"/>
        <v>1.6457997901296869E-2</v>
      </c>
      <c r="AF10" s="207">
        <f t="shared" si="0"/>
        <v>1.4648154406218018E-2</v>
      </c>
      <c r="AG10" s="207">
        <f t="shared" si="0"/>
        <v>1.6857728393480417E-2</v>
      </c>
      <c r="AH10" s="207">
        <f t="shared" si="0"/>
        <v>1.5869944493573825E-2</v>
      </c>
      <c r="AI10" s="207">
        <f t="shared" si="0"/>
        <v>1.9375301441489207E-2</v>
      </c>
      <c r="AJ10" s="207">
        <f t="shared" si="0"/>
        <v>1.7335351524614195E-2</v>
      </c>
      <c r="AK10" s="207">
        <f t="shared" si="0"/>
        <v>1.4910103871876045E-2</v>
      </c>
      <c r="AL10" s="207">
        <f t="shared" si="0"/>
        <v>1.3648071116968532E-2</v>
      </c>
      <c r="AM10" s="300"/>
      <c r="AN10" s="231"/>
      <c r="AO10" s="71">
        <f t="shared" ref="AO10:AY10" si="1">O10-C10</f>
        <v>8681</v>
      </c>
      <c r="AP10" s="72">
        <f t="shared" si="1"/>
        <v>10132</v>
      </c>
      <c r="AQ10" s="73">
        <f t="shared" si="1"/>
        <v>9829</v>
      </c>
      <c r="AR10" s="73">
        <f t="shared" si="1"/>
        <v>10273</v>
      </c>
      <c r="AS10" s="73">
        <f t="shared" si="1"/>
        <v>9146</v>
      </c>
      <c r="AT10" s="73">
        <f t="shared" si="1"/>
        <v>10529</v>
      </c>
      <c r="AU10" s="73">
        <f t="shared" si="1"/>
        <v>9924</v>
      </c>
      <c r="AV10" s="73">
        <f t="shared" si="1"/>
        <v>12132</v>
      </c>
      <c r="AW10" s="73">
        <f t="shared" si="1"/>
        <v>10903</v>
      </c>
      <c r="AX10" s="73">
        <f t="shared" si="1"/>
        <v>9415</v>
      </c>
      <c r="AY10" s="73">
        <f t="shared" si="1"/>
        <v>8616</v>
      </c>
      <c r="AZ10" s="313"/>
      <c r="BA10" s="74"/>
    </row>
    <row r="11" spans="1:53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276">
        <f>'NECO-ELECTRIC'!Z11+'NECO-GAS'!Z11</f>
        <v>52045</v>
      </c>
      <c r="AA11" s="70">
        <f>'NECO-ELECTRIC'!AA11+'NECO-GAS'!AA11</f>
        <v>52016</v>
      </c>
      <c r="AB11" s="207">
        <f t="shared" si="0"/>
        <v>9.0794777913384365E-3</v>
      </c>
      <c r="AC11" s="207">
        <f t="shared" si="0"/>
        <v>9.6751516945389974E-3</v>
      </c>
      <c r="AD11" s="207">
        <f t="shared" si="0"/>
        <v>2.3530282289392874E-2</v>
      </c>
      <c r="AE11" s="207">
        <f t="shared" si="0"/>
        <v>2.3840838782579702E-2</v>
      </c>
      <c r="AF11" s="207">
        <f t="shared" si="0"/>
        <v>3.6746039099416289E-2</v>
      </c>
      <c r="AG11" s="207">
        <f t="shared" si="0"/>
        <v>1.250996163611765E-2</v>
      </c>
      <c r="AH11" s="207">
        <f t="shared" si="0"/>
        <v>1.0729971646188914E-2</v>
      </c>
      <c r="AI11" s="207">
        <f t="shared" si="0"/>
        <v>-4.0644242682002257E-2</v>
      </c>
      <c r="AJ11" s="207">
        <f t="shared" si="0"/>
        <v>-5.8936131050984726E-2</v>
      </c>
      <c r="AK11" s="207">
        <f t="shared" si="0"/>
        <v>-7.6560205580029364E-2</v>
      </c>
      <c r="AL11" s="207">
        <f t="shared" si="0"/>
        <v>-5.5428099476920255E-2</v>
      </c>
      <c r="AM11" s="300"/>
      <c r="AN11" s="231"/>
      <c r="AO11" s="71">
        <f t="shared" ref="AO11:AO14" si="2">O11-C11</f>
        <v>491</v>
      </c>
      <c r="AP11" s="72">
        <f t="shared" ref="AP11:AY14" si="3">P11-D11</f>
        <v>523</v>
      </c>
      <c r="AQ11" s="73">
        <f t="shared" si="3"/>
        <v>1272</v>
      </c>
      <c r="AR11" s="73">
        <f t="shared" si="3"/>
        <v>1287</v>
      </c>
      <c r="AS11" s="73">
        <f t="shared" si="3"/>
        <v>1983</v>
      </c>
      <c r="AT11" s="73">
        <f t="shared" si="3"/>
        <v>675</v>
      </c>
      <c r="AU11" s="73">
        <f t="shared" si="3"/>
        <v>579</v>
      </c>
      <c r="AV11" s="73">
        <f t="shared" si="3"/>
        <v>-2198</v>
      </c>
      <c r="AW11" s="73">
        <f t="shared" si="3"/>
        <v>-3202</v>
      </c>
      <c r="AX11" s="73">
        <f t="shared" si="3"/>
        <v>-4171</v>
      </c>
      <c r="AY11" s="73">
        <f t="shared" si="3"/>
        <v>-3020</v>
      </c>
      <c r="AZ11" s="313"/>
      <c r="BA11" s="74"/>
    </row>
    <row r="12" spans="1:53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276">
        <f>'NECO-ELECTRIC'!Z12+'NECO-GAS'!Z12</f>
        <v>72242</v>
      </c>
      <c r="AA12" s="70">
        <f>'NECO-ELECTRIC'!AA12+'NECO-GAS'!AA12</f>
        <v>72251</v>
      </c>
      <c r="AB12" s="207">
        <f t="shared" si="0"/>
        <v>2.8651854830602192E-2</v>
      </c>
      <c r="AC12" s="207">
        <f t="shared" si="0"/>
        <v>3.1449610288945988E-2</v>
      </c>
      <c r="AD12" s="207">
        <f t="shared" si="0"/>
        <v>3.0610487643867857E-2</v>
      </c>
      <c r="AE12" s="207">
        <f t="shared" si="0"/>
        <v>2.8615256691468468E-2</v>
      </c>
      <c r="AF12" s="207">
        <f t="shared" si="0"/>
        <v>2.8343387736971069E-2</v>
      </c>
      <c r="AG12" s="207">
        <f t="shared" si="0"/>
        <v>2.7846941987922497E-2</v>
      </c>
      <c r="AH12" s="207">
        <f t="shared" si="0"/>
        <v>2.6020765199011725E-2</v>
      </c>
      <c r="AI12" s="207">
        <f t="shared" si="0"/>
        <v>2.4080248496765551E-2</v>
      </c>
      <c r="AJ12" s="207">
        <f t="shared" si="0"/>
        <v>1.8524279532792218E-2</v>
      </c>
      <c r="AK12" s="207">
        <f t="shared" si="0"/>
        <v>1.4318667716889839E-2</v>
      </c>
      <c r="AL12" s="207">
        <f t="shared" si="0"/>
        <v>1.3628572231432826E-2</v>
      </c>
      <c r="AM12" s="300"/>
      <c r="AN12" s="231"/>
      <c r="AO12" s="71">
        <f t="shared" si="2"/>
        <v>1995</v>
      </c>
      <c r="AP12" s="72">
        <f t="shared" si="3"/>
        <v>2191</v>
      </c>
      <c r="AQ12" s="73">
        <f t="shared" si="3"/>
        <v>2133</v>
      </c>
      <c r="AR12" s="73">
        <f t="shared" si="3"/>
        <v>1996</v>
      </c>
      <c r="AS12" s="73">
        <f t="shared" si="3"/>
        <v>1978</v>
      </c>
      <c r="AT12" s="73">
        <f t="shared" si="3"/>
        <v>1946</v>
      </c>
      <c r="AU12" s="73">
        <f t="shared" si="3"/>
        <v>1822</v>
      </c>
      <c r="AV12" s="73">
        <f t="shared" si="3"/>
        <v>1690</v>
      </c>
      <c r="AW12" s="73">
        <f t="shared" si="3"/>
        <v>1310</v>
      </c>
      <c r="AX12" s="73">
        <f t="shared" si="3"/>
        <v>1018</v>
      </c>
      <c r="AY12" s="73">
        <f t="shared" si="3"/>
        <v>970</v>
      </c>
      <c r="AZ12" s="313"/>
      <c r="BA12" s="74"/>
    </row>
    <row r="13" spans="1:53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276">
        <f>'NECO-ELECTRIC'!Z13+'NECO-GAS'!Z13</f>
        <v>13226</v>
      </c>
      <c r="AA13" s="70">
        <f>'NECO-ELECTRIC'!AA13+'NECO-GAS'!AA13</f>
        <v>13225</v>
      </c>
      <c r="AB13" s="207">
        <f t="shared" si="0"/>
        <v>1.5181417944436011E-2</v>
      </c>
      <c r="AC13" s="207">
        <f t="shared" si="0"/>
        <v>1.5779092702169626E-2</v>
      </c>
      <c r="AD13" s="207">
        <f t="shared" si="0"/>
        <v>1.5780289811091724E-2</v>
      </c>
      <c r="AE13" s="207">
        <f t="shared" si="0"/>
        <v>1.3489958317544525E-2</v>
      </c>
      <c r="AF13" s="207">
        <f t="shared" si="0"/>
        <v>1.2490537471612415E-2</v>
      </c>
      <c r="AG13" s="207">
        <f t="shared" si="0"/>
        <v>4.3142597638510449E-3</v>
      </c>
      <c r="AH13" s="207">
        <f t="shared" si="0"/>
        <v>-5.2886068298579631E-4</v>
      </c>
      <c r="AI13" s="207">
        <f t="shared" si="0"/>
        <v>-2.2641509433962265E-3</v>
      </c>
      <c r="AJ13" s="207">
        <f t="shared" si="0"/>
        <v>-5.2655333233037459E-3</v>
      </c>
      <c r="AK13" s="207">
        <f t="shared" si="0"/>
        <v>-7.8013652389168102E-3</v>
      </c>
      <c r="AL13" s="207">
        <f t="shared" si="0"/>
        <v>-8.1739782527184106E-3</v>
      </c>
      <c r="AM13" s="300"/>
      <c r="AN13" s="231"/>
      <c r="AO13" s="71">
        <f t="shared" si="2"/>
        <v>200</v>
      </c>
      <c r="AP13" s="72">
        <f t="shared" si="3"/>
        <v>208</v>
      </c>
      <c r="AQ13" s="73">
        <f t="shared" si="3"/>
        <v>208</v>
      </c>
      <c r="AR13" s="73">
        <f t="shared" si="3"/>
        <v>178</v>
      </c>
      <c r="AS13" s="73">
        <f t="shared" si="3"/>
        <v>165</v>
      </c>
      <c r="AT13" s="73">
        <f t="shared" si="3"/>
        <v>57</v>
      </c>
      <c r="AU13" s="73">
        <f t="shared" si="3"/>
        <v>-7</v>
      </c>
      <c r="AV13" s="73">
        <f t="shared" si="3"/>
        <v>-30</v>
      </c>
      <c r="AW13" s="73">
        <f t="shared" si="3"/>
        <v>-70</v>
      </c>
      <c r="AX13" s="73">
        <f t="shared" si="3"/>
        <v>-104</v>
      </c>
      <c r="AY13" s="73">
        <f t="shared" si="3"/>
        <v>-109</v>
      </c>
      <c r="AZ13" s="313"/>
      <c r="BA13" s="74"/>
    </row>
    <row r="14" spans="1:53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276">
        <f>'NECO-ELECTRIC'!Z14+'NECO-GAS'!Z14</f>
        <v>1836</v>
      </c>
      <c r="AA14" s="70">
        <f>'NECO-ELECTRIC'!AA14+'NECO-GAS'!AA14</f>
        <v>1838</v>
      </c>
      <c r="AB14" s="207">
        <f t="shared" si="0"/>
        <v>1.2114537444933921E-2</v>
      </c>
      <c r="AC14" s="207">
        <f t="shared" si="0"/>
        <v>1.3215859030837005E-2</v>
      </c>
      <c r="AD14" s="207">
        <f t="shared" si="0"/>
        <v>1.1570247933884297E-2</v>
      </c>
      <c r="AE14" s="207">
        <f t="shared" si="0"/>
        <v>1.1025358324145534E-2</v>
      </c>
      <c r="AF14" s="207">
        <f t="shared" si="0"/>
        <v>8.2690187431091518E-3</v>
      </c>
      <c r="AG14" s="207">
        <f t="shared" si="0"/>
        <v>9.3663911845730027E-3</v>
      </c>
      <c r="AH14" s="207">
        <f t="shared" si="0"/>
        <v>7.7007700770077006E-3</v>
      </c>
      <c r="AI14" s="207">
        <f t="shared" si="0"/>
        <v>6.5861690450054883E-3</v>
      </c>
      <c r="AJ14" s="207">
        <f t="shared" si="0"/>
        <v>3.2804811372334607E-3</v>
      </c>
      <c r="AK14" s="207">
        <f t="shared" si="0"/>
        <v>1.0911074740861974E-3</v>
      </c>
      <c r="AL14" s="207">
        <f t="shared" si="0"/>
        <v>1.6357688113413304E-3</v>
      </c>
      <c r="AM14" s="300"/>
      <c r="AN14" s="231"/>
      <c r="AO14" s="71">
        <f t="shared" si="2"/>
        <v>22</v>
      </c>
      <c r="AP14" s="72">
        <f t="shared" si="3"/>
        <v>24</v>
      </c>
      <c r="AQ14" s="73">
        <f t="shared" si="3"/>
        <v>21</v>
      </c>
      <c r="AR14" s="73">
        <f t="shared" si="3"/>
        <v>20</v>
      </c>
      <c r="AS14" s="73">
        <f t="shared" si="3"/>
        <v>15</v>
      </c>
      <c r="AT14" s="73">
        <f t="shared" si="3"/>
        <v>17</v>
      </c>
      <c r="AU14" s="73">
        <f t="shared" si="3"/>
        <v>14</v>
      </c>
      <c r="AV14" s="73">
        <f t="shared" si="3"/>
        <v>12</v>
      </c>
      <c r="AW14" s="73">
        <f t="shared" si="3"/>
        <v>6</v>
      </c>
      <c r="AX14" s="73">
        <f t="shared" si="3"/>
        <v>2</v>
      </c>
      <c r="AY14" s="73">
        <f t="shared" si="3"/>
        <v>3</v>
      </c>
      <c r="AZ14" s="313"/>
      <c r="BA14" s="74"/>
    </row>
    <row r="15" spans="1:53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Q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778064</v>
      </c>
      <c r="X15" s="77">
        <f t="shared" ref="X15:Y15" si="9">SUM(X10:X14)</f>
        <v>778351</v>
      </c>
      <c r="Y15" s="77">
        <f t="shared" si="9"/>
        <v>778586</v>
      </c>
      <c r="Z15" s="277">
        <f t="shared" ref="Z15:AA15" si="10">SUM(Z10:Z14)</f>
        <v>779369</v>
      </c>
      <c r="AA15" s="78">
        <f t="shared" si="10"/>
        <v>779384</v>
      </c>
      <c r="AB15" s="210">
        <f t="shared" si="0"/>
        <v>1.4910424860047027E-2</v>
      </c>
      <c r="AC15" s="212">
        <f t="shared" si="0"/>
        <v>1.7117913075347352E-2</v>
      </c>
      <c r="AD15" s="213">
        <f t="shared" si="0"/>
        <v>1.7637472193764592E-2</v>
      </c>
      <c r="AE15" s="213">
        <f t="shared" si="0"/>
        <v>1.8027629957794847E-2</v>
      </c>
      <c r="AF15" s="213">
        <f t="shared" si="0"/>
        <v>1.741061776441221E-2</v>
      </c>
      <c r="AG15" s="213">
        <f t="shared" si="0"/>
        <v>1.7321460849883293E-2</v>
      </c>
      <c r="AH15" s="213">
        <f t="shared" si="0"/>
        <v>1.6133568996126217E-2</v>
      </c>
      <c r="AI15" s="213">
        <f t="shared" si="0"/>
        <v>1.5161510716651143E-2</v>
      </c>
      <c r="AJ15" s="213">
        <f t="shared" si="0"/>
        <v>1.1632820494151085E-2</v>
      </c>
      <c r="AK15" s="213">
        <f t="shared" si="0"/>
        <v>7.9773009527435573E-3</v>
      </c>
      <c r="AL15" s="213">
        <f t="shared" si="0"/>
        <v>8.3665101291758078E-3</v>
      </c>
      <c r="AM15" s="301"/>
      <c r="AN15" s="214"/>
      <c r="AO15" s="79">
        <f t="shared" si="4"/>
        <v>11389</v>
      </c>
      <c r="AP15" s="80">
        <f t="shared" si="4"/>
        <v>13078</v>
      </c>
      <c r="AQ15" s="81">
        <f t="shared" si="4"/>
        <v>13463</v>
      </c>
      <c r="AR15" s="81">
        <f t="shared" ref="AR15:AS15" si="11">SUM(AR10:AR14)</f>
        <v>13754</v>
      </c>
      <c r="AS15" s="81">
        <f t="shared" si="11"/>
        <v>13287</v>
      </c>
      <c r="AT15" s="81">
        <f t="shared" ref="AT15:AU15" si="12">SUM(AT10:AT14)</f>
        <v>13224</v>
      </c>
      <c r="AU15" s="81">
        <f t="shared" si="12"/>
        <v>12332</v>
      </c>
      <c r="AV15" s="81">
        <f t="shared" ref="AV15:AW15" si="13">SUM(AV10:AV14)</f>
        <v>11606</v>
      </c>
      <c r="AW15" s="81">
        <f t="shared" si="13"/>
        <v>8947</v>
      </c>
      <c r="AX15" s="81">
        <f t="shared" ref="AX15:AY15" si="14">SUM(AX10:AX14)</f>
        <v>6160</v>
      </c>
      <c r="AY15" s="81">
        <f t="shared" si="14"/>
        <v>6460</v>
      </c>
      <c r="AZ15" s="314"/>
      <c r="BA15" s="82"/>
    </row>
    <row r="16" spans="1:53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278"/>
      <c r="AA16" s="87"/>
      <c r="AB16" s="232"/>
      <c r="AC16" s="233"/>
      <c r="AD16" s="234"/>
      <c r="AE16" s="234"/>
      <c r="AF16" s="234"/>
      <c r="AG16" s="234"/>
      <c r="AH16" s="234"/>
      <c r="AI16" s="234"/>
      <c r="AJ16" s="234"/>
      <c r="AK16" s="234"/>
      <c r="AL16" s="234"/>
      <c r="AM16" s="302"/>
      <c r="AN16" s="235"/>
      <c r="AO16" s="88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315"/>
      <c r="BA16" s="91"/>
    </row>
    <row r="17" spans="1:53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276">
        <f>'NECO-ELECTRIC'!Z17+'NECO-GAS'!Z17</f>
        <v>137026</v>
      </c>
      <c r="AA17" s="94">
        <f>'NECO-ELECTRIC'!AA17+'NECO-GAS'!AA17</f>
        <v>134446</v>
      </c>
      <c r="AB17" s="207">
        <f t="shared" ref="AB17:AL22" si="15">IF(ISERROR((O17-C17)/C17)=TRUE,0,(O17-C17)/C17)</f>
        <v>0.3409970814223599</v>
      </c>
      <c r="AC17" s="207">
        <f t="shared" si="15"/>
        <v>0.29468808533018387</v>
      </c>
      <c r="AD17" s="207">
        <f t="shared" si="15"/>
        <v>0.29564213902906544</v>
      </c>
      <c r="AE17" s="207">
        <f t="shared" si="15"/>
        <v>0.36416709519344204</v>
      </c>
      <c r="AF17" s="207">
        <f t="shared" si="15"/>
        <v>0.18681225504974375</v>
      </c>
      <c r="AG17" s="207">
        <f t="shared" si="15"/>
        <v>0.24326429489766233</v>
      </c>
      <c r="AH17" s="207">
        <f t="shared" si="15"/>
        <v>0.2643479363239582</v>
      </c>
      <c r="AI17" s="207">
        <f t="shared" si="15"/>
        <v>0.27663651070521567</v>
      </c>
      <c r="AJ17" s="207">
        <f t="shared" si="15"/>
        <v>0.16396361241860352</v>
      </c>
      <c r="AK17" s="207">
        <f t="shared" si="15"/>
        <v>0.27295826702941328</v>
      </c>
      <c r="AL17" s="207">
        <f t="shared" si="15"/>
        <v>0.10492724242788667</v>
      </c>
      <c r="AM17" s="300"/>
      <c r="AN17" s="239"/>
      <c r="AO17" s="95">
        <f t="shared" ref="AO17:AY21" si="16">O17-C17</f>
        <v>34350</v>
      </c>
      <c r="AP17" s="72">
        <f t="shared" si="16"/>
        <v>31938</v>
      </c>
      <c r="AQ17" s="73">
        <f t="shared" si="16"/>
        <v>30230</v>
      </c>
      <c r="AR17" s="73">
        <f t="shared" si="16"/>
        <v>36117</v>
      </c>
      <c r="AS17" s="73">
        <f t="shared" si="16"/>
        <v>19829</v>
      </c>
      <c r="AT17" s="73">
        <f t="shared" si="16"/>
        <v>25922</v>
      </c>
      <c r="AU17" s="73">
        <f t="shared" si="16"/>
        <v>29193</v>
      </c>
      <c r="AV17" s="73">
        <f t="shared" si="16"/>
        <v>30609</v>
      </c>
      <c r="AW17" s="73">
        <f t="shared" si="16"/>
        <v>20169</v>
      </c>
      <c r="AX17" s="73">
        <f t="shared" si="16"/>
        <v>31905</v>
      </c>
      <c r="AY17" s="73">
        <f t="shared" si="16"/>
        <v>12215</v>
      </c>
      <c r="AZ17" s="313"/>
      <c r="BA17" s="96"/>
    </row>
    <row r="18" spans="1:53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276">
        <f>'NECO-ELECTRIC'!Z18+'NECO-GAS'!Z18</f>
        <v>20652</v>
      </c>
      <c r="AA18" s="94">
        <f>'NECO-ELECTRIC'!AA18+'NECO-GAS'!AA18</f>
        <v>20588</v>
      </c>
      <c r="AB18" s="207">
        <f t="shared" si="15"/>
        <v>-3.3728509558598366E-2</v>
      </c>
      <c r="AC18" s="207">
        <f t="shared" si="15"/>
        <v>-5.6395150273224046E-2</v>
      </c>
      <c r="AD18" s="207">
        <f t="shared" si="15"/>
        <v>-2.6428239665582907E-2</v>
      </c>
      <c r="AE18" s="207">
        <f t="shared" si="15"/>
        <v>5.331605959439932E-2</v>
      </c>
      <c r="AF18" s="207">
        <f t="shared" si="15"/>
        <v>4.4623226064361386E-2</v>
      </c>
      <c r="AG18" s="207">
        <f t="shared" si="15"/>
        <v>5.5855945235378741E-2</v>
      </c>
      <c r="AH18" s="207">
        <f t="shared" si="15"/>
        <v>1.6151884386511758E-2</v>
      </c>
      <c r="AI18" s="207">
        <f t="shared" si="15"/>
        <v>-7.3517823204932095E-2</v>
      </c>
      <c r="AJ18" s="207">
        <f t="shared" si="15"/>
        <v>-0.12460035912933036</v>
      </c>
      <c r="AK18" s="207">
        <f t="shared" si="15"/>
        <v>-0.1297667451316071</v>
      </c>
      <c r="AL18" s="207">
        <f t="shared" si="15"/>
        <v>-0.21217712177121772</v>
      </c>
      <c r="AM18" s="300"/>
      <c r="AN18" s="239"/>
      <c r="AO18" s="95">
        <f t="shared" si="16"/>
        <v>-771</v>
      </c>
      <c r="AP18" s="72">
        <f t="shared" si="16"/>
        <v>-1321</v>
      </c>
      <c r="AQ18" s="73">
        <f t="shared" si="16"/>
        <v>-569</v>
      </c>
      <c r="AR18" s="73">
        <f t="shared" si="16"/>
        <v>1070</v>
      </c>
      <c r="AS18" s="73">
        <f t="shared" si="16"/>
        <v>893</v>
      </c>
      <c r="AT18" s="73">
        <f t="shared" si="16"/>
        <v>1126</v>
      </c>
      <c r="AU18" s="73">
        <f t="shared" si="16"/>
        <v>342</v>
      </c>
      <c r="AV18" s="73">
        <f t="shared" si="16"/>
        <v>-1586</v>
      </c>
      <c r="AW18" s="73">
        <f t="shared" si="16"/>
        <v>-2845</v>
      </c>
      <c r="AX18" s="73">
        <f t="shared" si="16"/>
        <v>-3032</v>
      </c>
      <c r="AY18" s="73">
        <f t="shared" si="16"/>
        <v>-5175</v>
      </c>
      <c r="AZ18" s="313"/>
      <c r="BA18" s="96"/>
    </row>
    <row r="19" spans="1:53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276">
        <f>'NECO-ELECTRIC'!Z19+'NECO-GAS'!Z19</f>
        <v>12287</v>
      </c>
      <c r="AA19" s="94">
        <f>'NECO-ELECTRIC'!AA19+'NECO-GAS'!AA19</f>
        <v>12696</v>
      </c>
      <c r="AB19" s="207">
        <f t="shared" si="15"/>
        <v>0.53407885857514703</v>
      </c>
      <c r="AC19" s="207">
        <f t="shared" si="15"/>
        <v>0.31786873565038398</v>
      </c>
      <c r="AD19" s="207">
        <f t="shared" si="15"/>
        <v>0.12558323448003164</v>
      </c>
      <c r="AE19" s="207">
        <f t="shared" si="15"/>
        <v>0.41485619697910203</v>
      </c>
      <c r="AF19" s="207">
        <f t="shared" si="15"/>
        <v>3.8976857490864797E-2</v>
      </c>
      <c r="AG19" s="207">
        <f t="shared" si="15"/>
        <v>0.19820764610544381</v>
      </c>
      <c r="AH19" s="207">
        <f t="shared" si="15"/>
        <v>-4.9110719435987819E-2</v>
      </c>
      <c r="AI19" s="207">
        <f t="shared" si="15"/>
        <v>0.22539407920030757</v>
      </c>
      <c r="AJ19" s="207">
        <f t="shared" si="15"/>
        <v>8.3371229346672728E-4</v>
      </c>
      <c r="AK19" s="207">
        <f t="shared" si="15"/>
        <v>4.7405660377358494E-2</v>
      </c>
      <c r="AL19" s="207">
        <f t="shared" si="15"/>
        <v>-1.4582991971161724E-2</v>
      </c>
      <c r="AM19" s="300"/>
      <c r="AN19" s="239"/>
      <c r="AO19" s="95">
        <f t="shared" si="16"/>
        <v>5540</v>
      </c>
      <c r="AP19" s="72">
        <f t="shared" si="16"/>
        <v>4015</v>
      </c>
      <c r="AQ19" s="73">
        <f t="shared" si="16"/>
        <v>1588</v>
      </c>
      <c r="AR19" s="73">
        <f t="shared" si="16"/>
        <v>4010</v>
      </c>
      <c r="AS19" s="73">
        <f t="shared" si="16"/>
        <v>480</v>
      </c>
      <c r="AT19" s="73">
        <f t="shared" si="16"/>
        <v>2079</v>
      </c>
      <c r="AU19" s="73">
        <f t="shared" si="16"/>
        <v>-613</v>
      </c>
      <c r="AV19" s="73">
        <f t="shared" si="16"/>
        <v>2345</v>
      </c>
      <c r="AW19" s="73">
        <f t="shared" si="16"/>
        <v>11</v>
      </c>
      <c r="AX19" s="73">
        <f t="shared" si="16"/>
        <v>603</v>
      </c>
      <c r="AY19" s="73">
        <f t="shared" si="16"/>
        <v>-178</v>
      </c>
      <c r="AZ19" s="313"/>
      <c r="BA19" s="96"/>
    </row>
    <row r="20" spans="1:53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276">
        <f>'NECO-ELECTRIC'!Z20+'NECO-GAS'!Z20</f>
        <v>2010</v>
      </c>
      <c r="AA20" s="94">
        <f>'NECO-ELECTRIC'!AA20+'NECO-GAS'!AA20</f>
        <v>2032</v>
      </c>
      <c r="AB20" s="207">
        <f t="shared" si="15"/>
        <v>0.49666464523953913</v>
      </c>
      <c r="AC20" s="207">
        <f t="shared" si="15"/>
        <v>0.41316270566727603</v>
      </c>
      <c r="AD20" s="207">
        <f t="shared" si="15"/>
        <v>0.11864406779661017</v>
      </c>
      <c r="AE20" s="207">
        <f t="shared" si="15"/>
        <v>0.46148782093482554</v>
      </c>
      <c r="AF20" s="207">
        <f t="shared" si="15"/>
        <v>0.10802139037433155</v>
      </c>
      <c r="AG20" s="207">
        <f t="shared" si="15"/>
        <v>0.14507129572225666</v>
      </c>
      <c r="AH20" s="207">
        <f t="shared" si="15"/>
        <v>5.4436581382689172E-4</v>
      </c>
      <c r="AI20" s="207">
        <f t="shared" si="15"/>
        <v>0.20897357098955133</v>
      </c>
      <c r="AJ20" s="207">
        <f t="shared" si="15"/>
        <v>4.3749999999999997E-2</v>
      </c>
      <c r="AK20" s="207">
        <f t="shared" si="15"/>
        <v>3.154425612052731E-2</v>
      </c>
      <c r="AL20" s="207">
        <f t="shared" si="15"/>
        <v>0.13962264150943396</v>
      </c>
      <c r="AM20" s="300"/>
      <c r="AN20" s="239"/>
      <c r="AO20" s="95">
        <f t="shared" si="16"/>
        <v>819</v>
      </c>
      <c r="AP20" s="72">
        <f t="shared" si="16"/>
        <v>904</v>
      </c>
      <c r="AQ20" s="73">
        <f t="shared" si="16"/>
        <v>238</v>
      </c>
      <c r="AR20" s="73">
        <f t="shared" si="16"/>
        <v>701</v>
      </c>
      <c r="AS20" s="73">
        <f t="shared" si="16"/>
        <v>202</v>
      </c>
      <c r="AT20" s="73">
        <f t="shared" si="16"/>
        <v>234</v>
      </c>
      <c r="AU20" s="73">
        <f t="shared" si="16"/>
        <v>1</v>
      </c>
      <c r="AV20" s="73">
        <f t="shared" si="16"/>
        <v>340</v>
      </c>
      <c r="AW20" s="73">
        <f t="shared" si="16"/>
        <v>91</v>
      </c>
      <c r="AX20" s="73">
        <f t="shared" si="16"/>
        <v>67</v>
      </c>
      <c r="AY20" s="73">
        <f t="shared" si="16"/>
        <v>259</v>
      </c>
      <c r="AZ20" s="313"/>
      <c r="BA20" s="96"/>
    </row>
    <row r="21" spans="1:53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276">
        <f>'NECO-ELECTRIC'!Z21+'NECO-GAS'!Z21</f>
        <v>252</v>
      </c>
      <c r="AA21" s="94">
        <f>'NECO-ELECTRIC'!AA21+'NECO-GAS'!AA21</f>
        <v>307</v>
      </c>
      <c r="AB21" s="207">
        <f t="shared" si="15"/>
        <v>0.58333333333333337</v>
      </c>
      <c r="AC21" s="207">
        <f t="shared" si="15"/>
        <v>0.33061224489795921</v>
      </c>
      <c r="AD21" s="207">
        <f t="shared" si="15"/>
        <v>3.8793103448275863E-2</v>
      </c>
      <c r="AE21" s="207">
        <f t="shared" si="15"/>
        <v>0.55882352941176472</v>
      </c>
      <c r="AF21" s="207">
        <f t="shared" si="15"/>
        <v>0.3656387665198238</v>
      </c>
      <c r="AG21" s="207">
        <f t="shared" si="15"/>
        <v>0.3728813559322034</v>
      </c>
      <c r="AH21" s="207">
        <f t="shared" si="15"/>
        <v>-6.5420560747663545E-2</v>
      </c>
      <c r="AI21" s="207">
        <f t="shared" si="15"/>
        <v>0.21666666666666667</v>
      </c>
      <c r="AJ21" s="207">
        <f t="shared" si="15"/>
        <v>0.19724770642201836</v>
      </c>
      <c r="AK21" s="207">
        <f t="shared" si="15"/>
        <v>0.12840466926070038</v>
      </c>
      <c r="AL21" s="207">
        <f t="shared" si="15"/>
        <v>0.28947368421052633</v>
      </c>
      <c r="AM21" s="300"/>
      <c r="AN21" s="239"/>
      <c r="AO21" s="95">
        <f t="shared" si="16"/>
        <v>98</v>
      </c>
      <c r="AP21" s="72">
        <f t="shared" si="16"/>
        <v>81</v>
      </c>
      <c r="AQ21" s="73">
        <f t="shared" si="16"/>
        <v>9</v>
      </c>
      <c r="AR21" s="73">
        <f t="shared" si="16"/>
        <v>95</v>
      </c>
      <c r="AS21" s="73">
        <f t="shared" si="16"/>
        <v>83</v>
      </c>
      <c r="AT21" s="73">
        <f t="shared" si="16"/>
        <v>66</v>
      </c>
      <c r="AU21" s="73">
        <f t="shared" si="16"/>
        <v>-14</v>
      </c>
      <c r="AV21" s="73">
        <f t="shared" si="16"/>
        <v>39</v>
      </c>
      <c r="AW21" s="73">
        <f t="shared" si="16"/>
        <v>43</v>
      </c>
      <c r="AX21" s="73">
        <f t="shared" si="16"/>
        <v>33</v>
      </c>
      <c r="AY21" s="73">
        <f t="shared" si="16"/>
        <v>66</v>
      </c>
      <c r="AZ21" s="313"/>
      <c r="BA21" s="96"/>
    </row>
    <row r="22" spans="1:53" s="83" customFormat="1" x14ac:dyDescent="0.35">
      <c r="A22" s="174"/>
      <c r="B22" s="67" t="s">
        <v>35</v>
      </c>
      <c r="C22" s="158">
        <f t="shared" ref="C22:R22" si="17">SUM(C17:C21)</f>
        <v>135783</v>
      </c>
      <c r="D22" s="159">
        <f t="shared" si="17"/>
        <v>146867</v>
      </c>
      <c r="E22" s="159">
        <f t="shared" si="17"/>
        <v>138665</v>
      </c>
      <c r="F22" s="159">
        <f t="shared" si="17"/>
        <v>130601</v>
      </c>
      <c r="G22" s="159">
        <f t="shared" si="17"/>
        <v>140568</v>
      </c>
      <c r="H22" s="159">
        <f t="shared" si="17"/>
        <v>138997</v>
      </c>
      <c r="I22" s="159">
        <f t="shared" si="17"/>
        <v>146141</v>
      </c>
      <c r="J22" s="159">
        <f t="shared" si="17"/>
        <v>144431</v>
      </c>
      <c r="K22" s="159">
        <f t="shared" si="17"/>
        <v>161334</v>
      </c>
      <c r="L22" s="159">
        <f t="shared" si="17"/>
        <v>155352</v>
      </c>
      <c r="M22" s="159">
        <f t="shared" si="17"/>
        <v>155093</v>
      </c>
      <c r="N22" s="160">
        <f t="shared" si="17"/>
        <v>164781</v>
      </c>
      <c r="O22" s="158">
        <f t="shared" si="17"/>
        <v>175819</v>
      </c>
      <c r="P22" s="159">
        <f t="shared" si="17"/>
        <v>182484</v>
      </c>
      <c r="Q22" s="159">
        <f t="shared" si="17"/>
        <v>170161</v>
      </c>
      <c r="R22" s="159">
        <f t="shared" si="17"/>
        <v>172594</v>
      </c>
      <c r="S22" s="159">
        <f t="shared" ref="S22:T22" si="18">SUM(S17:S21)</f>
        <v>162055</v>
      </c>
      <c r="T22" s="159">
        <f t="shared" si="18"/>
        <v>168424</v>
      </c>
      <c r="U22" s="159">
        <f t="shared" ref="U22:V22" si="19">SUM(U17:U21)</f>
        <v>175050</v>
      </c>
      <c r="V22" s="159">
        <f t="shared" si="19"/>
        <v>176178</v>
      </c>
      <c r="W22" s="159">
        <f t="shared" ref="W22" si="20">SUM(W17:W21)</f>
        <v>178803</v>
      </c>
      <c r="X22" s="159">
        <f t="shared" ref="X22:Y22" si="21">SUM(X17:X21)</f>
        <v>184928</v>
      </c>
      <c r="Y22" s="159">
        <f t="shared" si="21"/>
        <v>162280</v>
      </c>
      <c r="Z22" s="280">
        <f t="shared" ref="Z22:AA22" si="22">SUM(Z17:Z21)</f>
        <v>172227</v>
      </c>
      <c r="AA22" s="160">
        <f t="shared" si="22"/>
        <v>170069</v>
      </c>
      <c r="AB22" s="240">
        <f t="shared" si="15"/>
        <v>0.29485281662652907</v>
      </c>
      <c r="AC22" s="241">
        <f t="shared" si="15"/>
        <v>0.24251193256483758</v>
      </c>
      <c r="AD22" s="242">
        <f t="shared" si="15"/>
        <v>0.22713734540078606</v>
      </c>
      <c r="AE22" s="242">
        <f t="shared" si="15"/>
        <v>0.32153658854066969</v>
      </c>
      <c r="AF22" s="242">
        <f t="shared" si="15"/>
        <v>0.1528584030504809</v>
      </c>
      <c r="AG22" s="242">
        <f t="shared" si="15"/>
        <v>0.21170960524327864</v>
      </c>
      <c r="AH22" s="242">
        <f t="shared" si="15"/>
        <v>0.19781580802102081</v>
      </c>
      <c r="AI22" s="242">
        <f t="shared" si="15"/>
        <v>0.21980738207171591</v>
      </c>
      <c r="AJ22" s="242">
        <f t="shared" si="15"/>
        <v>0.10827847818810667</v>
      </c>
      <c r="AK22" s="242">
        <f t="shared" si="15"/>
        <v>0.19038055512642257</v>
      </c>
      <c r="AL22" s="242">
        <f t="shared" si="15"/>
        <v>4.6339937972700251E-2</v>
      </c>
      <c r="AM22" s="303"/>
      <c r="AN22" s="243"/>
      <c r="AO22" s="97">
        <f t="shared" ref="AO22:AQ22" si="23">SUM(AO17:AO21)</f>
        <v>40036</v>
      </c>
      <c r="AP22" s="161">
        <f t="shared" si="23"/>
        <v>35617</v>
      </c>
      <c r="AQ22" s="162">
        <f t="shared" si="23"/>
        <v>31496</v>
      </c>
      <c r="AR22" s="162">
        <f t="shared" ref="AR22:AS22" si="24">SUM(AR17:AR21)</f>
        <v>41993</v>
      </c>
      <c r="AS22" s="162">
        <f t="shared" si="24"/>
        <v>21487</v>
      </c>
      <c r="AT22" s="162">
        <f t="shared" ref="AT22:AU22" si="25">SUM(AT17:AT21)</f>
        <v>29427</v>
      </c>
      <c r="AU22" s="162">
        <f t="shared" si="25"/>
        <v>28909</v>
      </c>
      <c r="AV22" s="162">
        <f t="shared" ref="AV22:AW22" si="26">SUM(AV17:AV21)</f>
        <v>31747</v>
      </c>
      <c r="AW22" s="162">
        <f t="shared" si="26"/>
        <v>17469</v>
      </c>
      <c r="AX22" s="162">
        <f t="shared" ref="AX22:AY22" si="27">SUM(AX17:AX21)</f>
        <v>29576</v>
      </c>
      <c r="AY22" s="162">
        <f t="shared" si="27"/>
        <v>7187</v>
      </c>
      <c r="AZ22" s="316"/>
      <c r="BA22" s="163"/>
    </row>
    <row r="23" spans="1:53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281"/>
      <c r="AA23" s="101"/>
      <c r="AB23" s="244"/>
      <c r="AC23" s="245"/>
      <c r="AD23" s="246"/>
      <c r="AE23" s="246"/>
      <c r="AF23" s="246"/>
      <c r="AG23" s="246"/>
      <c r="AH23" s="246"/>
      <c r="AI23" s="246"/>
      <c r="AJ23" s="246"/>
      <c r="AK23" s="246"/>
      <c r="AL23" s="246"/>
      <c r="AM23" s="304"/>
      <c r="AN23" s="247"/>
      <c r="AO23" s="102"/>
      <c r="AP23" s="103"/>
      <c r="AQ23" s="104"/>
      <c r="AR23" s="104"/>
      <c r="AS23" s="104"/>
      <c r="AT23" s="104"/>
      <c r="AU23" s="104"/>
      <c r="AV23" s="104"/>
      <c r="AW23" s="104"/>
      <c r="AX23" s="104"/>
      <c r="AY23" s="104"/>
      <c r="AZ23" s="317"/>
      <c r="BA23" s="105"/>
    </row>
    <row r="24" spans="1:53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276">
        <f>'NECO-ELECTRIC'!Z24+'NECO-GAS'!Z24</f>
        <v>49180</v>
      </c>
      <c r="AA24" s="94">
        <f>'NECO-ELECTRIC'!AA24+'NECO-GAS'!AA24</f>
        <v>48270</v>
      </c>
      <c r="AB24" s="207">
        <f t="shared" ref="AB24:AL29" si="28">IF(ISERROR((O24-C24)/C24)=TRUE,0,(O24-C24)/C24)</f>
        <v>0.1616893861791821</v>
      </c>
      <c r="AC24" s="207">
        <f t="shared" si="28"/>
        <v>-5.400018286550242E-2</v>
      </c>
      <c r="AD24" s="207">
        <f t="shared" si="28"/>
        <v>-9.6471245594429642E-2</v>
      </c>
      <c r="AE24" s="207">
        <f t="shared" si="28"/>
        <v>0.13617529320879276</v>
      </c>
      <c r="AF24" s="207">
        <f t="shared" si="28"/>
        <v>-0.21323330368537066</v>
      </c>
      <c r="AG24" s="207">
        <f t="shared" si="28"/>
        <v>-6.9966302421161294E-2</v>
      </c>
      <c r="AH24" s="207">
        <f t="shared" si="28"/>
        <v>-2.1829311012371171E-2</v>
      </c>
      <c r="AI24" s="207">
        <f t="shared" si="28"/>
        <v>-3.2480927915304374E-2</v>
      </c>
      <c r="AJ24" s="207">
        <f t="shared" si="28"/>
        <v>-0.17293063714023324</v>
      </c>
      <c r="AK24" s="207">
        <f t="shared" si="28"/>
        <v>4.4628997205836698E-2</v>
      </c>
      <c r="AL24" s="207">
        <f t="shared" si="28"/>
        <v>-0.17724873159008278</v>
      </c>
      <c r="AM24" s="300"/>
      <c r="AN24" s="239"/>
      <c r="AO24" s="95">
        <f t="shared" ref="AO24:AY28" si="29">O24-C24</f>
        <v>8208</v>
      </c>
      <c r="AP24" s="72">
        <f t="shared" si="29"/>
        <v>-2953</v>
      </c>
      <c r="AQ24" s="73">
        <f t="shared" si="29"/>
        <v>-4489</v>
      </c>
      <c r="AR24" s="73">
        <f t="shared" si="29"/>
        <v>5817</v>
      </c>
      <c r="AS24" s="73">
        <f t="shared" si="29"/>
        <v>-11028</v>
      </c>
      <c r="AT24" s="73">
        <f t="shared" si="29"/>
        <v>-3592</v>
      </c>
      <c r="AU24" s="73">
        <f t="shared" si="29"/>
        <v>-1184</v>
      </c>
      <c r="AV24" s="73">
        <f t="shared" si="29"/>
        <v>-1669</v>
      </c>
      <c r="AW24" s="73">
        <f t="shared" si="29"/>
        <v>-9980</v>
      </c>
      <c r="AX24" s="73">
        <f t="shared" si="29"/>
        <v>2300</v>
      </c>
      <c r="AY24" s="73">
        <f t="shared" si="29"/>
        <v>-8629</v>
      </c>
      <c r="AZ24" s="313"/>
      <c r="BA24" s="96"/>
    </row>
    <row r="25" spans="1:53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276">
        <f>'NECO-ELECTRIC'!Z25+'NECO-GAS'!Z25</f>
        <v>4341</v>
      </c>
      <c r="AA25" s="94">
        <f>'NECO-ELECTRIC'!AA25+'NECO-GAS'!AA25</f>
        <v>4551</v>
      </c>
      <c r="AB25" s="207">
        <f t="shared" si="28"/>
        <v>-0.16968011126564672</v>
      </c>
      <c r="AC25" s="207">
        <f t="shared" si="28"/>
        <v>-0.24437984496124032</v>
      </c>
      <c r="AD25" s="207">
        <f t="shared" si="28"/>
        <v>-0.24421997755331087</v>
      </c>
      <c r="AE25" s="207">
        <f t="shared" si="28"/>
        <v>-5.7092994265769137E-2</v>
      </c>
      <c r="AF25" s="207">
        <f t="shared" si="28"/>
        <v>-0.30886517098671312</v>
      </c>
      <c r="AG25" s="207">
        <f t="shared" si="28"/>
        <v>-0.15815450643776824</v>
      </c>
      <c r="AH25" s="207">
        <f t="shared" si="28"/>
        <v>-0.16132075471698112</v>
      </c>
      <c r="AI25" s="207">
        <f t="shared" si="28"/>
        <v>-0.27221992558908642</v>
      </c>
      <c r="AJ25" s="207">
        <f t="shared" si="28"/>
        <v>-0.33517044294754034</v>
      </c>
      <c r="AK25" s="207">
        <f t="shared" si="28"/>
        <v>-0.22444444444444445</v>
      </c>
      <c r="AL25" s="207">
        <f t="shared" si="28"/>
        <v>-0.3395928049021546</v>
      </c>
      <c r="AM25" s="300"/>
      <c r="AN25" s="239"/>
      <c r="AO25" s="95">
        <f t="shared" si="29"/>
        <v>-854</v>
      </c>
      <c r="AP25" s="72">
        <f t="shared" si="29"/>
        <v>-1261</v>
      </c>
      <c r="AQ25" s="73">
        <f t="shared" si="29"/>
        <v>-1088</v>
      </c>
      <c r="AR25" s="73">
        <f t="shared" si="29"/>
        <v>-229</v>
      </c>
      <c r="AS25" s="73">
        <f t="shared" si="29"/>
        <v>-1418</v>
      </c>
      <c r="AT25" s="73">
        <f t="shared" si="29"/>
        <v>-737</v>
      </c>
      <c r="AU25" s="73">
        <f t="shared" si="29"/>
        <v>-855</v>
      </c>
      <c r="AV25" s="73">
        <f t="shared" si="29"/>
        <v>-1317</v>
      </c>
      <c r="AW25" s="73">
        <f t="shared" si="29"/>
        <v>-1642</v>
      </c>
      <c r="AX25" s="73">
        <f t="shared" si="29"/>
        <v>-1111</v>
      </c>
      <c r="AY25" s="73">
        <f t="shared" si="29"/>
        <v>-1718</v>
      </c>
      <c r="AZ25" s="313"/>
      <c r="BA25" s="96"/>
    </row>
    <row r="26" spans="1:53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276">
        <f>'NECO-ELECTRIC'!Z26+'NECO-GAS'!Z26</f>
        <v>6385</v>
      </c>
      <c r="AA26" s="94">
        <f>'NECO-ELECTRIC'!AA26+'NECO-GAS'!AA26</f>
        <v>7026</v>
      </c>
      <c r="AB26" s="207">
        <f t="shared" si="28"/>
        <v>0.60511698367278233</v>
      </c>
      <c r="AC26" s="207">
        <f t="shared" si="28"/>
        <v>-0.11098901098901098</v>
      </c>
      <c r="AD26" s="207">
        <f t="shared" si="28"/>
        <v>-0.28165409482758619</v>
      </c>
      <c r="AE26" s="207">
        <f t="shared" si="28"/>
        <v>0.18585732165206509</v>
      </c>
      <c r="AF26" s="207">
        <f t="shared" si="28"/>
        <v>-0.30752125572269456</v>
      </c>
      <c r="AG26" s="207">
        <f t="shared" si="28"/>
        <v>-2.3750879662209713E-2</v>
      </c>
      <c r="AH26" s="207">
        <f t="shared" si="28"/>
        <v>-0.29870301746956063</v>
      </c>
      <c r="AI26" s="207">
        <f t="shared" si="28"/>
        <v>0.25129918337045287</v>
      </c>
      <c r="AJ26" s="207">
        <f t="shared" si="28"/>
        <v>-0.16877585787296179</v>
      </c>
      <c r="AK26" s="207">
        <f t="shared" si="28"/>
        <v>-0.1127129750982962</v>
      </c>
      <c r="AL26" s="207">
        <f t="shared" si="28"/>
        <v>-9.8395080245987698E-2</v>
      </c>
      <c r="AM26" s="300"/>
      <c r="AN26" s="239"/>
      <c r="AO26" s="95">
        <f t="shared" si="29"/>
        <v>3595</v>
      </c>
      <c r="AP26" s="72">
        <f t="shared" si="29"/>
        <v>-909</v>
      </c>
      <c r="AQ26" s="73">
        <f t="shared" si="29"/>
        <v>-2091</v>
      </c>
      <c r="AR26" s="73">
        <f t="shared" si="29"/>
        <v>891</v>
      </c>
      <c r="AS26" s="73">
        <f t="shared" si="29"/>
        <v>-2351</v>
      </c>
      <c r="AT26" s="73">
        <f t="shared" si="29"/>
        <v>-135</v>
      </c>
      <c r="AU26" s="73">
        <f t="shared" si="29"/>
        <v>-2257</v>
      </c>
      <c r="AV26" s="73">
        <f t="shared" si="29"/>
        <v>1354</v>
      </c>
      <c r="AW26" s="73">
        <f t="shared" si="29"/>
        <v>-1387</v>
      </c>
      <c r="AX26" s="73">
        <f t="shared" si="29"/>
        <v>-860</v>
      </c>
      <c r="AY26" s="73">
        <f t="shared" si="29"/>
        <v>-656</v>
      </c>
      <c r="AZ26" s="313"/>
      <c r="BA26" s="96"/>
    </row>
    <row r="27" spans="1:53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276">
        <f>'NECO-ELECTRIC'!Z27+'NECO-GAS'!Z27</f>
        <v>1214</v>
      </c>
      <c r="AA27" s="94">
        <f>'NECO-ELECTRIC'!AA27+'NECO-GAS'!AA27</f>
        <v>1288</v>
      </c>
      <c r="AB27" s="207">
        <f t="shared" si="28"/>
        <v>0.67882472137791283</v>
      </c>
      <c r="AC27" s="207">
        <f t="shared" si="28"/>
        <v>0.1032258064516129</v>
      </c>
      <c r="AD27" s="207">
        <f t="shared" si="28"/>
        <v>-0.19809825673534073</v>
      </c>
      <c r="AE27" s="207">
        <f t="shared" si="28"/>
        <v>0.29591836734693877</v>
      </c>
      <c r="AF27" s="207">
        <f t="shared" si="28"/>
        <v>-0.16460905349794239</v>
      </c>
      <c r="AG27" s="207">
        <f t="shared" si="28"/>
        <v>-9.4008264462809923E-2</v>
      </c>
      <c r="AH27" s="207">
        <f t="shared" si="28"/>
        <v>-0.15564853556485356</v>
      </c>
      <c r="AI27" s="207">
        <f t="shared" si="28"/>
        <v>0.20245398773006135</v>
      </c>
      <c r="AJ27" s="207">
        <f t="shared" si="28"/>
        <v>-8.2916368834882057E-2</v>
      </c>
      <c r="AK27" s="207">
        <f t="shared" si="28"/>
        <v>-8.0532212885154067E-2</v>
      </c>
      <c r="AL27" s="207">
        <f t="shared" si="28"/>
        <v>0.1201067615658363</v>
      </c>
      <c r="AM27" s="300"/>
      <c r="AN27" s="239"/>
      <c r="AO27" s="95">
        <f t="shared" si="29"/>
        <v>670</v>
      </c>
      <c r="AP27" s="72">
        <f t="shared" si="29"/>
        <v>160</v>
      </c>
      <c r="AQ27" s="73">
        <f t="shared" si="29"/>
        <v>-250</v>
      </c>
      <c r="AR27" s="73">
        <f t="shared" si="29"/>
        <v>261</v>
      </c>
      <c r="AS27" s="73">
        <f t="shared" si="29"/>
        <v>-200</v>
      </c>
      <c r="AT27" s="73">
        <f t="shared" si="29"/>
        <v>-91</v>
      </c>
      <c r="AU27" s="73">
        <f t="shared" si="29"/>
        <v>-186</v>
      </c>
      <c r="AV27" s="73">
        <f t="shared" si="29"/>
        <v>198</v>
      </c>
      <c r="AW27" s="73">
        <f t="shared" si="29"/>
        <v>-116</v>
      </c>
      <c r="AX27" s="73">
        <f t="shared" si="29"/>
        <v>-115</v>
      </c>
      <c r="AY27" s="73">
        <f t="shared" si="29"/>
        <v>135</v>
      </c>
      <c r="AZ27" s="313"/>
      <c r="BA27" s="96"/>
    </row>
    <row r="28" spans="1:53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276">
        <f>'NECO-ELECTRIC'!Z28+'NECO-GAS'!Z28</f>
        <v>174</v>
      </c>
      <c r="AA28" s="94">
        <f>'NECO-ELECTRIC'!AA28+'NECO-GAS'!AA28</f>
        <v>223</v>
      </c>
      <c r="AB28" s="207">
        <f t="shared" si="28"/>
        <v>0.75454545454545452</v>
      </c>
      <c r="AC28" s="207">
        <f t="shared" si="28"/>
        <v>7.9365079365079361E-2</v>
      </c>
      <c r="AD28" s="207">
        <f t="shared" si="28"/>
        <v>-0.13245033112582782</v>
      </c>
      <c r="AE28" s="207">
        <f t="shared" si="28"/>
        <v>0.33043478260869563</v>
      </c>
      <c r="AF28" s="207">
        <f t="shared" si="28"/>
        <v>0.15432098765432098</v>
      </c>
      <c r="AG28" s="207">
        <f t="shared" si="28"/>
        <v>0.18584070796460178</v>
      </c>
      <c r="AH28" s="207">
        <f t="shared" si="28"/>
        <v>-0.2185430463576159</v>
      </c>
      <c r="AI28" s="207">
        <f t="shared" si="28"/>
        <v>0.11475409836065574</v>
      </c>
      <c r="AJ28" s="207">
        <f t="shared" si="28"/>
        <v>7.3619631901840496E-2</v>
      </c>
      <c r="AK28" s="207">
        <f t="shared" si="28"/>
        <v>2.0202020202020204E-2</v>
      </c>
      <c r="AL28" s="207">
        <f t="shared" si="28"/>
        <v>0.33333333333333331</v>
      </c>
      <c r="AM28" s="300"/>
      <c r="AN28" s="239"/>
      <c r="AO28" s="95">
        <f t="shared" si="29"/>
        <v>83</v>
      </c>
      <c r="AP28" s="72">
        <f t="shared" si="29"/>
        <v>15</v>
      </c>
      <c r="AQ28" s="73">
        <f t="shared" si="29"/>
        <v>-20</v>
      </c>
      <c r="AR28" s="73">
        <f t="shared" si="29"/>
        <v>38</v>
      </c>
      <c r="AS28" s="73">
        <f t="shared" si="29"/>
        <v>25</v>
      </c>
      <c r="AT28" s="73">
        <f t="shared" si="29"/>
        <v>21</v>
      </c>
      <c r="AU28" s="73">
        <f t="shared" si="29"/>
        <v>-33</v>
      </c>
      <c r="AV28" s="73">
        <f t="shared" si="29"/>
        <v>14</v>
      </c>
      <c r="AW28" s="73">
        <f t="shared" si="29"/>
        <v>12</v>
      </c>
      <c r="AX28" s="73">
        <f t="shared" si="29"/>
        <v>4</v>
      </c>
      <c r="AY28" s="73">
        <f t="shared" si="29"/>
        <v>51</v>
      </c>
      <c r="AZ28" s="313"/>
      <c r="BA28" s="96"/>
    </row>
    <row r="29" spans="1:53" s="83" customFormat="1" x14ac:dyDescent="0.35">
      <c r="A29" s="174"/>
      <c r="B29" s="67" t="s">
        <v>35</v>
      </c>
      <c r="C29" s="158">
        <f t="shared" ref="C29:R29" si="30">SUM(C24:C28)</f>
        <v>62835</v>
      </c>
      <c r="D29" s="159">
        <f t="shared" si="30"/>
        <v>69774</v>
      </c>
      <c r="E29" s="159">
        <f t="shared" si="30"/>
        <v>59824</v>
      </c>
      <c r="F29" s="159">
        <f t="shared" si="30"/>
        <v>52519</v>
      </c>
      <c r="G29" s="159">
        <f t="shared" si="30"/>
        <v>65331</v>
      </c>
      <c r="H29" s="159">
        <f t="shared" si="30"/>
        <v>62764</v>
      </c>
      <c r="I29" s="159">
        <f t="shared" si="30"/>
        <v>68441</v>
      </c>
      <c r="J29" s="159">
        <f t="shared" si="30"/>
        <v>62710</v>
      </c>
      <c r="K29" s="159">
        <f t="shared" si="30"/>
        <v>72390</v>
      </c>
      <c r="L29" s="159">
        <f t="shared" si="30"/>
        <v>65742</v>
      </c>
      <c r="M29" s="159">
        <f t="shared" si="30"/>
        <v>61686</v>
      </c>
      <c r="N29" s="160">
        <f t="shared" si="30"/>
        <v>75400</v>
      </c>
      <c r="O29" s="158">
        <f t="shared" si="30"/>
        <v>74537</v>
      </c>
      <c r="P29" s="159">
        <f t="shared" si="30"/>
        <v>64826</v>
      </c>
      <c r="Q29" s="159">
        <f t="shared" si="30"/>
        <v>51886</v>
      </c>
      <c r="R29" s="159">
        <f t="shared" si="30"/>
        <v>59297</v>
      </c>
      <c r="S29" s="159">
        <f t="shared" ref="S29:T29" si="31">SUM(S24:S28)</f>
        <v>50359</v>
      </c>
      <c r="T29" s="159">
        <f t="shared" si="31"/>
        <v>58230</v>
      </c>
      <c r="U29" s="159">
        <f t="shared" ref="U29:V29" si="32">SUM(U24:U28)</f>
        <v>63926</v>
      </c>
      <c r="V29" s="159">
        <f t="shared" si="32"/>
        <v>61290</v>
      </c>
      <c r="W29" s="159">
        <f t="shared" ref="W29" si="33">SUM(W24:W28)</f>
        <v>59277</v>
      </c>
      <c r="X29" s="159">
        <f t="shared" ref="X29:Y29" si="34">SUM(X24:X28)</f>
        <v>65960</v>
      </c>
      <c r="Y29" s="159">
        <f t="shared" si="34"/>
        <v>50869</v>
      </c>
      <c r="Z29" s="280">
        <f t="shared" ref="Z29:AA29" si="35">SUM(Z24:Z28)</f>
        <v>61294</v>
      </c>
      <c r="AA29" s="160">
        <f t="shared" si="35"/>
        <v>61358</v>
      </c>
      <c r="AB29" s="240">
        <f t="shared" si="28"/>
        <v>0.18623378690220418</v>
      </c>
      <c r="AC29" s="241">
        <f t="shared" si="28"/>
        <v>-7.0914667354602001E-2</v>
      </c>
      <c r="AD29" s="242">
        <f t="shared" si="28"/>
        <v>-0.13268922171703665</v>
      </c>
      <c r="AE29" s="242">
        <f t="shared" si="28"/>
        <v>0.12905805518003008</v>
      </c>
      <c r="AF29" s="242">
        <f t="shared" si="28"/>
        <v>-0.22917145000076533</v>
      </c>
      <c r="AG29" s="242">
        <f t="shared" si="28"/>
        <v>-7.2238863042508442E-2</v>
      </c>
      <c r="AH29" s="242">
        <f t="shared" si="28"/>
        <v>-6.5969228970938473E-2</v>
      </c>
      <c r="AI29" s="242">
        <f t="shared" si="28"/>
        <v>-2.2643916440759051E-2</v>
      </c>
      <c r="AJ29" s="242">
        <f t="shared" si="28"/>
        <v>-0.18114380439287195</v>
      </c>
      <c r="AK29" s="242">
        <f t="shared" si="28"/>
        <v>3.3159928204192146E-3</v>
      </c>
      <c r="AL29" s="242">
        <f t="shared" si="28"/>
        <v>-0.17535583438705704</v>
      </c>
      <c r="AM29" s="303"/>
      <c r="AN29" s="243"/>
      <c r="AO29" s="97">
        <f t="shared" ref="AO29:AQ29" si="36">SUM(AO24:AO28)</f>
        <v>11702</v>
      </c>
      <c r="AP29" s="161">
        <f t="shared" si="36"/>
        <v>-4948</v>
      </c>
      <c r="AQ29" s="162">
        <f t="shared" si="36"/>
        <v>-7938</v>
      </c>
      <c r="AR29" s="162">
        <f t="shared" ref="AR29:AS29" si="37">SUM(AR24:AR28)</f>
        <v>6778</v>
      </c>
      <c r="AS29" s="162">
        <f t="shared" si="37"/>
        <v>-14972</v>
      </c>
      <c r="AT29" s="162">
        <f t="shared" ref="AT29:AU29" si="38">SUM(AT24:AT28)</f>
        <v>-4534</v>
      </c>
      <c r="AU29" s="162">
        <f t="shared" si="38"/>
        <v>-4515</v>
      </c>
      <c r="AV29" s="162">
        <f t="shared" ref="AV29:AW29" si="39">SUM(AV24:AV28)</f>
        <v>-1420</v>
      </c>
      <c r="AW29" s="162">
        <f t="shared" si="39"/>
        <v>-13113</v>
      </c>
      <c r="AX29" s="162">
        <f t="shared" ref="AX29:AY29" si="40">SUM(AX24:AX28)</f>
        <v>218</v>
      </c>
      <c r="AY29" s="162">
        <f t="shared" si="40"/>
        <v>-10817</v>
      </c>
      <c r="AZ29" s="316"/>
      <c r="BA29" s="163"/>
    </row>
    <row r="30" spans="1:53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281"/>
      <c r="AA30" s="101"/>
      <c r="AB30" s="244"/>
      <c r="AC30" s="245"/>
      <c r="AD30" s="246"/>
      <c r="AE30" s="246"/>
      <c r="AF30" s="246"/>
      <c r="AG30" s="246"/>
      <c r="AH30" s="246"/>
      <c r="AI30" s="246"/>
      <c r="AJ30" s="246"/>
      <c r="AK30" s="246"/>
      <c r="AL30" s="246"/>
      <c r="AM30" s="304"/>
      <c r="AN30" s="247"/>
      <c r="AO30" s="102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317"/>
      <c r="BA30" s="105"/>
    </row>
    <row r="31" spans="1:53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276">
        <f>'NECO-ELECTRIC'!Z31+'NECO-GAS'!Z31</f>
        <v>16188</v>
      </c>
      <c r="AA31" s="94">
        <f>'NECO-ELECTRIC'!AA31+'NECO-GAS'!AA31</f>
        <v>15274</v>
      </c>
      <c r="AB31" s="207">
        <f t="shared" ref="AB31:AL36" si="41">IF(ISERROR((O31-C31)/C31)=TRUE,0,(O31-C31)/C31)</f>
        <v>0.51005686604886269</v>
      </c>
      <c r="AC31" s="207">
        <f t="shared" si="41"/>
        <v>0.44178178742599378</v>
      </c>
      <c r="AD31" s="207">
        <f t="shared" si="41"/>
        <v>0.12422275054864668</v>
      </c>
      <c r="AE31" s="207">
        <f t="shared" si="41"/>
        <v>5.1419558359621448E-2</v>
      </c>
      <c r="AF31" s="207">
        <f t="shared" si="41"/>
        <v>0.16801543824701196</v>
      </c>
      <c r="AG31" s="207">
        <f t="shared" si="41"/>
        <v>-7.8537000283527073E-2</v>
      </c>
      <c r="AH31" s="207">
        <f t="shared" si="41"/>
        <v>3.6540215699951709E-2</v>
      </c>
      <c r="AI31" s="207">
        <f t="shared" si="41"/>
        <v>-4.1841004184100417E-2</v>
      </c>
      <c r="AJ31" s="207">
        <f t="shared" si="41"/>
        <v>-0.12356838825749265</v>
      </c>
      <c r="AK31" s="207">
        <f t="shared" si="41"/>
        <v>-0.16886492731298738</v>
      </c>
      <c r="AL31" s="207">
        <f t="shared" si="41"/>
        <v>-0.2878184895475962</v>
      </c>
      <c r="AM31" s="300"/>
      <c r="AN31" s="239"/>
      <c r="AO31" s="95">
        <f t="shared" ref="AO31:AY35" si="42">O31-C31</f>
        <v>9687</v>
      </c>
      <c r="AP31" s="72">
        <f t="shared" si="42"/>
        <v>9402</v>
      </c>
      <c r="AQ31" s="73">
        <f t="shared" si="42"/>
        <v>2717</v>
      </c>
      <c r="AR31" s="73">
        <f t="shared" si="42"/>
        <v>978</v>
      </c>
      <c r="AS31" s="73">
        <f t="shared" si="42"/>
        <v>2699</v>
      </c>
      <c r="AT31" s="73">
        <f t="shared" si="42"/>
        <v>-1385</v>
      </c>
      <c r="AU31" s="73">
        <f t="shared" si="42"/>
        <v>681</v>
      </c>
      <c r="AV31" s="73">
        <f t="shared" si="42"/>
        <v>-910</v>
      </c>
      <c r="AW31" s="73">
        <f t="shared" si="42"/>
        <v>-2816</v>
      </c>
      <c r="AX31" s="73">
        <f t="shared" si="42"/>
        <v>-3508</v>
      </c>
      <c r="AY31" s="73">
        <f t="shared" si="42"/>
        <v>-6292</v>
      </c>
      <c r="AZ31" s="313"/>
      <c r="BA31" s="96"/>
    </row>
    <row r="32" spans="1:53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276">
        <f>'NECO-ELECTRIC'!Z32+'NECO-GAS'!Z32</f>
        <v>1984</v>
      </c>
      <c r="AA32" s="94">
        <f>'NECO-ELECTRIC'!AA32+'NECO-GAS'!AA32</f>
        <v>1768</v>
      </c>
      <c r="AB32" s="207">
        <f t="shared" si="41"/>
        <v>-7.5070028011204479E-2</v>
      </c>
      <c r="AC32" s="207">
        <f t="shared" si="41"/>
        <v>-0.17178276269185361</v>
      </c>
      <c r="AD32" s="207">
        <f t="shared" si="41"/>
        <v>-0.19116698903932947</v>
      </c>
      <c r="AE32" s="207">
        <f t="shared" si="41"/>
        <v>-0.15269230769230768</v>
      </c>
      <c r="AF32" s="207">
        <f t="shared" si="41"/>
        <v>-9.8360655737704916E-2</v>
      </c>
      <c r="AG32" s="207">
        <f t="shared" si="41"/>
        <v>-0.14837209302325582</v>
      </c>
      <c r="AH32" s="207">
        <f t="shared" si="41"/>
        <v>-0.12049689440993788</v>
      </c>
      <c r="AI32" s="207">
        <f t="shared" si="41"/>
        <v>-0.30081037277147488</v>
      </c>
      <c r="AJ32" s="207">
        <f t="shared" si="41"/>
        <v>-0.33311624877889939</v>
      </c>
      <c r="AK32" s="207">
        <f t="shared" si="41"/>
        <v>-0.39156829679595279</v>
      </c>
      <c r="AL32" s="207">
        <f t="shared" si="41"/>
        <v>-0.44835029293863704</v>
      </c>
      <c r="AM32" s="300"/>
      <c r="AN32" s="239"/>
      <c r="AO32" s="95">
        <f t="shared" si="42"/>
        <v>-268</v>
      </c>
      <c r="AP32" s="72">
        <f t="shared" si="42"/>
        <v>-582</v>
      </c>
      <c r="AQ32" s="73">
        <f t="shared" si="42"/>
        <v>-593</v>
      </c>
      <c r="AR32" s="73">
        <f t="shared" si="42"/>
        <v>-397</v>
      </c>
      <c r="AS32" s="73">
        <f t="shared" si="42"/>
        <v>-210</v>
      </c>
      <c r="AT32" s="73">
        <f t="shared" si="42"/>
        <v>-319</v>
      </c>
      <c r="AU32" s="73">
        <f t="shared" si="42"/>
        <v>-291</v>
      </c>
      <c r="AV32" s="73">
        <f t="shared" si="42"/>
        <v>-928</v>
      </c>
      <c r="AW32" s="73">
        <f t="shared" si="42"/>
        <v>-1023</v>
      </c>
      <c r="AX32" s="73">
        <f t="shared" si="42"/>
        <v>-1161</v>
      </c>
      <c r="AY32" s="73">
        <f t="shared" si="42"/>
        <v>-1454</v>
      </c>
      <c r="AZ32" s="313"/>
      <c r="BA32" s="96"/>
    </row>
    <row r="33" spans="1:53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276">
        <f>'NECO-ELECTRIC'!Z33+'NECO-GAS'!Z33</f>
        <v>1629</v>
      </c>
      <c r="AA33" s="94">
        <f>'NECO-ELECTRIC'!AA33+'NECO-GAS'!AA33</f>
        <v>1447</v>
      </c>
      <c r="AB33" s="207">
        <f t="shared" si="41"/>
        <v>0.32310244711737868</v>
      </c>
      <c r="AC33" s="207">
        <f t="shared" si="41"/>
        <v>1.1278127812781278</v>
      </c>
      <c r="AD33" s="207">
        <f t="shared" si="41"/>
        <v>-0.10800552104899931</v>
      </c>
      <c r="AE33" s="207">
        <f t="shared" si="41"/>
        <v>-0.14708561020036429</v>
      </c>
      <c r="AF33" s="207">
        <f t="shared" si="41"/>
        <v>-0.12916045702930948</v>
      </c>
      <c r="AG33" s="207">
        <f t="shared" si="41"/>
        <v>-0.3483047115808014</v>
      </c>
      <c r="AH33" s="207">
        <f t="shared" si="41"/>
        <v>-0.31824118415324337</v>
      </c>
      <c r="AI33" s="207">
        <f t="shared" si="41"/>
        <v>-0.28565217391304348</v>
      </c>
      <c r="AJ33" s="207">
        <f t="shared" si="41"/>
        <v>-9.2916283348666057E-2</v>
      </c>
      <c r="AK33" s="207">
        <f t="shared" si="41"/>
        <v>-0.15137420718816066</v>
      </c>
      <c r="AL33" s="207">
        <f t="shared" si="41"/>
        <v>-0.37302504816955684</v>
      </c>
      <c r="AM33" s="300"/>
      <c r="AN33" s="239"/>
      <c r="AO33" s="95">
        <f t="shared" si="42"/>
        <v>779</v>
      </c>
      <c r="AP33" s="72">
        <f t="shared" si="42"/>
        <v>2506</v>
      </c>
      <c r="AQ33" s="73">
        <f t="shared" si="42"/>
        <v>-313</v>
      </c>
      <c r="AR33" s="73">
        <f t="shared" si="42"/>
        <v>-323</v>
      </c>
      <c r="AS33" s="73">
        <f t="shared" si="42"/>
        <v>-260</v>
      </c>
      <c r="AT33" s="73">
        <f t="shared" si="42"/>
        <v>-791</v>
      </c>
      <c r="AU33" s="73">
        <f t="shared" si="42"/>
        <v>-731</v>
      </c>
      <c r="AV33" s="73">
        <f t="shared" si="42"/>
        <v>-657</v>
      </c>
      <c r="AW33" s="73">
        <f t="shared" si="42"/>
        <v>-202</v>
      </c>
      <c r="AX33" s="73">
        <f t="shared" si="42"/>
        <v>-358</v>
      </c>
      <c r="AY33" s="73">
        <f t="shared" si="42"/>
        <v>-968</v>
      </c>
      <c r="AZ33" s="313"/>
      <c r="BA33" s="96"/>
    </row>
    <row r="34" spans="1:53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276">
        <f>'NECO-ELECTRIC'!Z34+'NECO-GAS'!Z34</f>
        <v>271</v>
      </c>
      <c r="AA34" s="94">
        <f>'NECO-ELECTRIC'!AA34+'NECO-GAS'!AA34</f>
        <v>232</v>
      </c>
      <c r="AB34" s="207">
        <f t="shared" si="41"/>
        <v>0.20865139949109415</v>
      </c>
      <c r="AC34" s="207">
        <f t="shared" si="41"/>
        <v>1.5120481927710843</v>
      </c>
      <c r="AD34" s="207">
        <f t="shared" si="41"/>
        <v>3.7117903930131008E-2</v>
      </c>
      <c r="AE34" s="207">
        <f t="shared" si="41"/>
        <v>2.5157232704402517E-2</v>
      </c>
      <c r="AF34" s="207">
        <f t="shared" si="41"/>
        <v>-3.3950617283950615E-2</v>
      </c>
      <c r="AG34" s="207">
        <f t="shared" si="41"/>
        <v>-0.26111111111111113</v>
      </c>
      <c r="AH34" s="207">
        <f t="shared" si="41"/>
        <v>-0.38135593220338981</v>
      </c>
      <c r="AI34" s="207">
        <f t="shared" si="41"/>
        <v>-0.21212121212121213</v>
      </c>
      <c r="AJ34" s="207">
        <f t="shared" si="41"/>
        <v>-3.6809815950920248E-2</v>
      </c>
      <c r="AK34" s="207">
        <f t="shared" si="41"/>
        <v>-0.14246575342465753</v>
      </c>
      <c r="AL34" s="207">
        <f t="shared" si="41"/>
        <v>-0.28680203045685282</v>
      </c>
      <c r="AM34" s="300"/>
      <c r="AN34" s="239"/>
      <c r="AO34" s="95">
        <f t="shared" si="42"/>
        <v>82</v>
      </c>
      <c r="AP34" s="72">
        <f t="shared" si="42"/>
        <v>502</v>
      </c>
      <c r="AQ34" s="73">
        <f t="shared" si="42"/>
        <v>17</v>
      </c>
      <c r="AR34" s="73">
        <f t="shared" si="42"/>
        <v>8</v>
      </c>
      <c r="AS34" s="73">
        <f t="shared" si="42"/>
        <v>-11</v>
      </c>
      <c r="AT34" s="73">
        <f t="shared" si="42"/>
        <v>-94</v>
      </c>
      <c r="AU34" s="73">
        <f t="shared" si="42"/>
        <v>-135</v>
      </c>
      <c r="AV34" s="73">
        <f t="shared" si="42"/>
        <v>-70</v>
      </c>
      <c r="AW34" s="73">
        <f t="shared" si="42"/>
        <v>-12</v>
      </c>
      <c r="AX34" s="73">
        <f t="shared" si="42"/>
        <v>-52</v>
      </c>
      <c r="AY34" s="73">
        <f t="shared" si="42"/>
        <v>-113</v>
      </c>
      <c r="AZ34" s="313"/>
      <c r="BA34" s="96"/>
    </row>
    <row r="35" spans="1:53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276">
        <f>'NECO-ELECTRIC'!Z35+'NECO-GAS'!Z35</f>
        <v>28</v>
      </c>
      <c r="AA35" s="94">
        <f>'NECO-ELECTRIC'!AA35+'NECO-GAS'!AA35</f>
        <v>38</v>
      </c>
      <c r="AB35" s="207">
        <f t="shared" si="41"/>
        <v>0.46875</v>
      </c>
      <c r="AC35" s="207">
        <f t="shared" si="41"/>
        <v>2</v>
      </c>
      <c r="AD35" s="207">
        <f t="shared" si="41"/>
        <v>-6.3829787234042548E-2</v>
      </c>
      <c r="AE35" s="207">
        <f t="shared" si="41"/>
        <v>0.68</v>
      </c>
      <c r="AF35" s="207">
        <f t="shared" si="41"/>
        <v>0.44117647058823528</v>
      </c>
      <c r="AG35" s="207">
        <f t="shared" si="41"/>
        <v>0.2</v>
      </c>
      <c r="AH35" s="207">
        <f t="shared" si="41"/>
        <v>-0.42307692307692307</v>
      </c>
      <c r="AI35" s="207">
        <f t="shared" si="41"/>
        <v>7.1428571428571425E-2</v>
      </c>
      <c r="AJ35" s="207">
        <f t="shared" si="41"/>
        <v>0.41666666666666669</v>
      </c>
      <c r="AK35" s="207">
        <f t="shared" si="41"/>
        <v>0.17241379310344829</v>
      </c>
      <c r="AL35" s="207">
        <f t="shared" si="41"/>
        <v>-0.13333333333333333</v>
      </c>
      <c r="AM35" s="300"/>
      <c r="AN35" s="239"/>
      <c r="AO35" s="95">
        <f t="shared" si="42"/>
        <v>15</v>
      </c>
      <c r="AP35" s="72">
        <f t="shared" si="42"/>
        <v>54</v>
      </c>
      <c r="AQ35" s="73">
        <f t="shared" si="42"/>
        <v>-3</v>
      </c>
      <c r="AR35" s="73">
        <f t="shared" si="42"/>
        <v>17</v>
      </c>
      <c r="AS35" s="73">
        <f t="shared" si="42"/>
        <v>15</v>
      </c>
      <c r="AT35" s="73">
        <f t="shared" si="42"/>
        <v>6</v>
      </c>
      <c r="AU35" s="73">
        <f t="shared" si="42"/>
        <v>-11</v>
      </c>
      <c r="AV35" s="73">
        <f t="shared" si="42"/>
        <v>2</v>
      </c>
      <c r="AW35" s="73">
        <f t="shared" si="42"/>
        <v>10</v>
      </c>
      <c r="AX35" s="73">
        <f t="shared" si="42"/>
        <v>5</v>
      </c>
      <c r="AY35" s="73">
        <f t="shared" si="42"/>
        <v>-6</v>
      </c>
      <c r="AZ35" s="313"/>
      <c r="BA35" s="96"/>
    </row>
    <row r="36" spans="1:53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Q36" si="43">SUM(D31:D35)</f>
        <v>27251</v>
      </c>
      <c r="E36" s="159">
        <f t="shared" si="43"/>
        <v>28377</v>
      </c>
      <c r="F36" s="159">
        <f t="shared" si="43"/>
        <v>24159</v>
      </c>
      <c r="G36" s="159">
        <f t="shared" si="43"/>
        <v>20570</v>
      </c>
      <c r="H36" s="159">
        <f t="shared" si="43"/>
        <v>22446</v>
      </c>
      <c r="I36" s="159">
        <f t="shared" si="43"/>
        <v>23729</v>
      </c>
      <c r="J36" s="159">
        <f t="shared" si="43"/>
        <v>27492</v>
      </c>
      <c r="K36" s="159">
        <f t="shared" si="43"/>
        <v>28384</v>
      </c>
      <c r="L36" s="159">
        <f t="shared" si="43"/>
        <v>26498</v>
      </c>
      <c r="M36" s="159">
        <f t="shared" si="43"/>
        <v>28138</v>
      </c>
      <c r="N36" s="160">
        <f t="shared" si="43"/>
        <v>27726</v>
      </c>
      <c r="O36" s="158">
        <f t="shared" si="43"/>
        <v>35693</v>
      </c>
      <c r="P36" s="159">
        <f t="shared" ref="P36:R36" si="44">SUM(P31:P35)</f>
        <v>39133</v>
      </c>
      <c r="Q36" s="159">
        <f t="shared" si="44"/>
        <v>30202</v>
      </c>
      <c r="R36" s="159">
        <f t="shared" si="44"/>
        <v>24442</v>
      </c>
      <c r="S36" s="159">
        <f t="shared" ref="S36:T36" si="45">SUM(S31:S35)</f>
        <v>22803</v>
      </c>
      <c r="T36" s="159">
        <f t="shared" si="45"/>
        <v>19863</v>
      </c>
      <c r="U36" s="159">
        <f t="shared" ref="U36:V36" si="46">SUM(U31:U35)</f>
        <v>23242</v>
      </c>
      <c r="V36" s="159">
        <f t="shared" si="46"/>
        <v>24929</v>
      </c>
      <c r="W36" s="159">
        <f t="shared" ref="W36" si="47">SUM(W31:W35)</f>
        <v>24341</v>
      </c>
      <c r="X36" s="159">
        <f t="shared" ref="X36:Y36" si="48">SUM(X31:X35)</f>
        <v>21424</v>
      </c>
      <c r="Y36" s="159">
        <f t="shared" si="48"/>
        <v>19305</v>
      </c>
      <c r="Z36" s="280">
        <f t="shared" ref="Z36:AA36" si="49">SUM(Z31:Z35)</f>
        <v>20100</v>
      </c>
      <c r="AA36" s="160">
        <f t="shared" si="49"/>
        <v>18759</v>
      </c>
      <c r="AB36" s="240">
        <f t="shared" si="41"/>
        <v>0.40534687770690603</v>
      </c>
      <c r="AC36" s="241">
        <f t="shared" si="41"/>
        <v>0.43602069648820224</v>
      </c>
      <c r="AD36" s="242">
        <f t="shared" si="41"/>
        <v>6.4312647566691333E-2</v>
      </c>
      <c r="AE36" s="242">
        <f t="shared" si="41"/>
        <v>1.1714061012459125E-2</v>
      </c>
      <c r="AF36" s="242">
        <f t="shared" si="41"/>
        <v>0.10855614973262032</v>
      </c>
      <c r="AG36" s="242">
        <f t="shared" si="41"/>
        <v>-0.11507618283881316</v>
      </c>
      <c r="AH36" s="242">
        <f t="shared" si="41"/>
        <v>-2.0523410173205782E-2</v>
      </c>
      <c r="AI36" s="242">
        <f t="shared" si="41"/>
        <v>-9.3227120616906731E-2</v>
      </c>
      <c r="AJ36" s="242">
        <f t="shared" si="41"/>
        <v>-0.14243940248027057</v>
      </c>
      <c r="AK36" s="242">
        <f t="shared" si="41"/>
        <v>-0.19148614989810553</v>
      </c>
      <c r="AL36" s="242">
        <f t="shared" si="41"/>
        <v>-0.31391712275215011</v>
      </c>
      <c r="AM36" s="303"/>
      <c r="AN36" s="243"/>
      <c r="AO36" s="97">
        <f>SUM(AO31:AO35)</f>
        <v>10295</v>
      </c>
      <c r="AP36" s="161">
        <f t="shared" si="43"/>
        <v>11882</v>
      </c>
      <c r="AQ36" s="162">
        <f t="shared" si="43"/>
        <v>1825</v>
      </c>
      <c r="AR36" s="162">
        <f t="shared" ref="AR36:AS36" si="50">SUM(AR31:AR35)</f>
        <v>283</v>
      </c>
      <c r="AS36" s="162">
        <f t="shared" si="50"/>
        <v>2233</v>
      </c>
      <c r="AT36" s="162">
        <f t="shared" ref="AT36:AU36" si="51">SUM(AT31:AT35)</f>
        <v>-2583</v>
      </c>
      <c r="AU36" s="162">
        <f t="shared" si="51"/>
        <v>-487</v>
      </c>
      <c r="AV36" s="162">
        <f t="shared" ref="AV36:AW36" si="52">SUM(AV31:AV35)</f>
        <v>-2563</v>
      </c>
      <c r="AW36" s="162">
        <f t="shared" si="52"/>
        <v>-4043</v>
      </c>
      <c r="AX36" s="162">
        <f t="shared" ref="AX36:AY36" si="53">SUM(AX31:AX35)</f>
        <v>-5074</v>
      </c>
      <c r="AY36" s="162">
        <f t="shared" si="53"/>
        <v>-8833</v>
      </c>
      <c r="AZ36" s="316"/>
      <c r="BA36" s="163"/>
    </row>
    <row r="37" spans="1:53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281"/>
      <c r="AA37" s="101"/>
      <c r="AB37" s="244"/>
      <c r="AC37" s="245"/>
      <c r="AD37" s="246"/>
      <c r="AE37" s="246"/>
      <c r="AF37" s="246"/>
      <c r="AG37" s="246"/>
      <c r="AH37" s="246"/>
      <c r="AI37" s="246"/>
      <c r="AJ37" s="246"/>
      <c r="AK37" s="246"/>
      <c r="AL37" s="246"/>
      <c r="AM37" s="304"/>
      <c r="AN37" s="247"/>
      <c r="AO37" s="102"/>
      <c r="AP37" s="103"/>
      <c r="AQ37" s="104"/>
      <c r="AR37" s="104"/>
      <c r="AS37" s="104"/>
      <c r="AT37" s="104"/>
      <c r="AU37" s="104"/>
      <c r="AV37" s="104"/>
      <c r="AW37" s="104"/>
      <c r="AX37" s="104"/>
      <c r="AY37" s="104"/>
      <c r="AZ37" s="317"/>
      <c r="BA37" s="105"/>
    </row>
    <row r="38" spans="1:53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276">
        <f>'NECO-ELECTRIC'!Z38+'NECO-GAS'!Z38</f>
        <v>71658</v>
      </c>
      <c r="AA38" s="94">
        <f>'NECO-ELECTRIC'!AA38+'NECO-GAS'!AA38</f>
        <v>70902</v>
      </c>
      <c r="AB38" s="207">
        <f t="shared" ref="AB38:AL43" si="54">IF(ISERROR((O38-C38)/C38)=TRUE,0,(O38-C38)/C38)</f>
        <v>0.53118342049196199</v>
      </c>
      <c r="AC38" s="207">
        <f t="shared" si="54"/>
        <v>0.78640626928298163</v>
      </c>
      <c r="AD38" s="207">
        <f t="shared" si="54"/>
        <v>0.94546206570550695</v>
      </c>
      <c r="AE38" s="207">
        <f t="shared" si="54"/>
        <v>0.78317307692307692</v>
      </c>
      <c r="AF38" s="207">
        <f t="shared" si="54"/>
        <v>0.73400761169907724</v>
      </c>
      <c r="AG38" s="207">
        <f t="shared" si="54"/>
        <v>0.82210988426233866</v>
      </c>
      <c r="AH38" s="207">
        <f t="shared" si="54"/>
        <v>0.79067042973534263</v>
      </c>
      <c r="AI38" s="207">
        <f t="shared" si="54"/>
        <v>0.88468305166071337</v>
      </c>
      <c r="AJ38" s="207">
        <f t="shared" si="54"/>
        <v>0.775482838928227</v>
      </c>
      <c r="AK38" s="207">
        <f t="shared" si="54"/>
        <v>0.74284368269921031</v>
      </c>
      <c r="AL38" s="207">
        <f t="shared" si="54"/>
        <v>0.59158491388707213</v>
      </c>
      <c r="AM38" s="300"/>
      <c r="AN38" s="239"/>
      <c r="AO38" s="95">
        <f t="shared" ref="AO38:AY42" si="55">O38-C38</f>
        <v>16455</v>
      </c>
      <c r="AP38" s="72">
        <f t="shared" si="55"/>
        <v>25489</v>
      </c>
      <c r="AQ38" s="73">
        <f t="shared" si="55"/>
        <v>32002</v>
      </c>
      <c r="AR38" s="73">
        <f t="shared" si="55"/>
        <v>29322</v>
      </c>
      <c r="AS38" s="73">
        <f t="shared" si="55"/>
        <v>28158</v>
      </c>
      <c r="AT38" s="73">
        <f t="shared" si="55"/>
        <v>30899</v>
      </c>
      <c r="AU38" s="73">
        <f t="shared" si="55"/>
        <v>29696</v>
      </c>
      <c r="AV38" s="73">
        <f t="shared" si="55"/>
        <v>33188</v>
      </c>
      <c r="AW38" s="73">
        <f t="shared" si="55"/>
        <v>32965</v>
      </c>
      <c r="AX38" s="73">
        <f t="shared" si="55"/>
        <v>33113</v>
      </c>
      <c r="AY38" s="73">
        <f t="shared" si="55"/>
        <v>27136</v>
      </c>
      <c r="AZ38" s="313"/>
      <c r="BA38" s="96"/>
    </row>
    <row r="39" spans="1:53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276">
        <f>'NECO-ELECTRIC'!Z39+'NECO-GAS'!Z39</f>
        <v>14327</v>
      </c>
      <c r="AA39" s="94">
        <f>'NECO-ELECTRIC'!AA39+'NECO-GAS'!AA39</f>
        <v>14269</v>
      </c>
      <c r="AB39" s="207">
        <f t="shared" si="54"/>
        <v>2.462121212121212E-2</v>
      </c>
      <c r="AC39" s="207">
        <f t="shared" si="54"/>
        <v>3.5090077977951065E-2</v>
      </c>
      <c r="AD39" s="207">
        <f t="shared" si="54"/>
        <v>7.9582051098547199E-2</v>
      </c>
      <c r="AE39" s="207">
        <f t="shared" si="54"/>
        <v>0.12602169713181752</v>
      </c>
      <c r="AF39" s="207">
        <f t="shared" si="54"/>
        <v>0.18974860755682674</v>
      </c>
      <c r="AG39" s="207">
        <f t="shared" si="54"/>
        <v>0.16345793692411417</v>
      </c>
      <c r="AH39" s="207">
        <f t="shared" si="54"/>
        <v>0.11055799093543354</v>
      </c>
      <c r="AI39" s="207">
        <f t="shared" si="54"/>
        <v>4.8278388278388276E-2</v>
      </c>
      <c r="AJ39" s="207">
        <f t="shared" si="54"/>
        <v>-1.211061024019377E-2</v>
      </c>
      <c r="AK39" s="207">
        <f t="shared" si="54"/>
        <v>-4.9190938511326859E-2</v>
      </c>
      <c r="AL39" s="207">
        <f t="shared" si="54"/>
        <v>-0.12450273495773247</v>
      </c>
      <c r="AM39" s="300"/>
      <c r="AN39" s="239"/>
      <c r="AO39" s="95">
        <f t="shared" si="55"/>
        <v>351</v>
      </c>
      <c r="AP39" s="72">
        <f t="shared" si="55"/>
        <v>522</v>
      </c>
      <c r="AQ39" s="73">
        <f t="shared" si="55"/>
        <v>1112</v>
      </c>
      <c r="AR39" s="73">
        <f t="shared" si="55"/>
        <v>1696</v>
      </c>
      <c r="AS39" s="73">
        <f t="shared" si="55"/>
        <v>2521</v>
      </c>
      <c r="AT39" s="73">
        <f t="shared" si="55"/>
        <v>2182</v>
      </c>
      <c r="AU39" s="73">
        <f t="shared" si="55"/>
        <v>1488</v>
      </c>
      <c r="AV39" s="73">
        <f t="shared" si="55"/>
        <v>659</v>
      </c>
      <c r="AW39" s="73">
        <f t="shared" si="55"/>
        <v>-180</v>
      </c>
      <c r="AX39" s="73">
        <f t="shared" si="55"/>
        <v>-760</v>
      </c>
      <c r="AY39" s="73">
        <f t="shared" si="55"/>
        <v>-2003</v>
      </c>
      <c r="AZ39" s="313"/>
      <c r="BA39" s="96"/>
    </row>
    <row r="40" spans="1:53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276">
        <f>'NECO-ELECTRIC'!Z40+'NECO-GAS'!Z40</f>
        <v>4273</v>
      </c>
      <c r="AA40" s="94">
        <f>'NECO-ELECTRIC'!AA40+'NECO-GAS'!AA40</f>
        <v>4223</v>
      </c>
      <c r="AB40" s="207">
        <f t="shared" si="54"/>
        <v>0.57694210786739242</v>
      </c>
      <c r="AC40" s="207">
        <f t="shared" si="54"/>
        <v>1.0896800360522758</v>
      </c>
      <c r="AD40" s="207">
        <f t="shared" si="54"/>
        <v>1.7184674989238053</v>
      </c>
      <c r="AE40" s="207">
        <f t="shared" si="54"/>
        <v>1.2862481315396113</v>
      </c>
      <c r="AF40" s="207">
        <f t="shared" si="54"/>
        <v>1.1633421151674821</v>
      </c>
      <c r="AG40" s="207">
        <f t="shared" si="54"/>
        <v>1.1858721389108129</v>
      </c>
      <c r="AH40" s="207">
        <f t="shared" si="54"/>
        <v>0.90338531761125906</v>
      </c>
      <c r="AI40" s="207">
        <f t="shared" si="54"/>
        <v>0.60677466863033869</v>
      </c>
      <c r="AJ40" s="207">
        <f t="shared" si="54"/>
        <v>0.57102069950035694</v>
      </c>
      <c r="AK40" s="207">
        <f t="shared" si="54"/>
        <v>0.66825688073394496</v>
      </c>
      <c r="AL40" s="207">
        <f t="shared" si="54"/>
        <v>0.49116847826086957</v>
      </c>
      <c r="AM40" s="300"/>
      <c r="AN40" s="239"/>
      <c r="AO40" s="95">
        <f t="shared" si="55"/>
        <v>1166</v>
      </c>
      <c r="AP40" s="72">
        <f t="shared" si="55"/>
        <v>2418</v>
      </c>
      <c r="AQ40" s="73">
        <f t="shared" si="55"/>
        <v>3992</v>
      </c>
      <c r="AR40" s="73">
        <f t="shared" si="55"/>
        <v>3442</v>
      </c>
      <c r="AS40" s="73">
        <f t="shared" si="55"/>
        <v>3091</v>
      </c>
      <c r="AT40" s="73">
        <f t="shared" si="55"/>
        <v>3005</v>
      </c>
      <c r="AU40" s="73">
        <f t="shared" si="55"/>
        <v>2375</v>
      </c>
      <c r="AV40" s="73">
        <f t="shared" si="55"/>
        <v>1648</v>
      </c>
      <c r="AW40" s="73">
        <f t="shared" si="55"/>
        <v>1600</v>
      </c>
      <c r="AX40" s="73">
        <f t="shared" si="55"/>
        <v>1821</v>
      </c>
      <c r="AY40" s="73">
        <f t="shared" si="55"/>
        <v>1446</v>
      </c>
      <c r="AZ40" s="313"/>
      <c r="BA40" s="96"/>
    </row>
    <row r="41" spans="1:53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276">
        <f>'NECO-ELECTRIC'!Z41+'NECO-GAS'!Z41</f>
        <v>525</v>
      </c>
      <c r="AA41" s="94">
        <f>'NECO-ELECTRIC'!AA41+'NECO-GAS'!AA41</f>
        <v>512</v>
      </c>
      <c r="AB41" s="207">
        <f t="shared" si="54"/>
        <v>0.24907063197026022</v>
      </c>
      <c r="AC41" s="207">
        <f t="shared" si="54"/>
        <v>0.79084967320261434</v>
      </c>
      <c r="AD41" s="207">
        <f t="shared" si="54"/>
        <v>1.6468531468531469</v>
      </c>
      <c r="AE41" s="207">
        <f t="shared" si="54"/>
        <v>1.3542319749216301</v>
      </c>
      <c r="AF41" s="207">
        <f t="shared" si="54"/>
        <v>1.2477341389728096</v>
      </c>
      <c r="AG41" s="207">
        <f t="shared" si="54"/>
        <v>1.4701754385964911</v>
      </c>
      <c r="AH41" s="207">
        <f t="shared" si="54"/>
        <v>1.1180555555555556</v>
      </c>
      <c r="AI41" s="207">
        <f t="shared" si="54"/>
        <v>0.66457680250783702</v>
      </c>
      <c r="AJ41" s="207">
        <f t="shared" si="54"/>
        <v>0.61690140845070418</v>
      </c>
      <c r="AK41" s="207">
        <f t="shared" si="54"/>
        <v>0.70694864048338368</v>
      </c>
      <c r="AL41" s="207">
        <f t="shared" si="54"/>
        <v>0.70326409495548958</v>
      </c>
      <c r="AM41" s="300"/>
      <c r="AN41" s="239"/>
      <c r="AO41" s="95">
        <f t="shared" si="55"/>
        <v>67</v>
      </c>
      <c r="AP41" s="72">
        <f t="shared" si="55"/>
        <v>242</v>
      </c>
      <c r="AQ41" s="73">
        <f t="shared" si="55"/>
        <v>471</v>
      </c>
      <c r="AR41" s="73">
        <f t="shared" si="55"/>
        <v>432</v>
      </c>
      <c r="AS41" s="73">
        <f t="shared" si="55"/>
        <v>413</v>
      </c>
      <c r="AT41" s="73">
        <f t="shared" si="55"/>
        <v>419</v>
      </c>
      <c r="AU41" s="73">
        <f t="shared" si="55"/>
        <v>322</v>
      </c>
      <c r="AV41" s="73">
        <f t="shared" si="55"/>
        <v>212</v>
      </c>
      <c r="AW41" s="73">
        <f t="shared" si="55"/>
        <v>219</v>
      </c>
      <c r="AX41" s="73">
        <f t="shared" si="55"/>
        <v>234</v>
      </c>
      <c r="AY41" s="73">
        <f t="shared" si="55"/>
        <v>237</v>
      </c>
      <c r="AZ41" s="313"/>
      <c r="BA41" s="96"/>
    </row>
    <row r="42" spans="1:53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276">
        <f>'NECO-ELECTRIC'!Z42+'NECO-GAS'!Z42</f>
        <v>50</v>
      </c>
      <c r="AA42" s="94">
        <f>'NECO-ELECTRIC'!AA42+'NECO-GAS'!AA42</f>
        <v>46</v>
      </c>
      <c r="AB42" s="207">
        <f t="shared" si="54"/>
        <v>0</v>
      </c>
      <c r="AC42" s="207">
        <f t="shared" si="54"/>
        <v>0.41379310344827586</v>
      </c>
      <c r="AD42" s="207">
        <f t="shared" si="54"/>
        <v>0.94117647058823528</v>
      </c>
      <c r="AE42" s="207">
        <f t="shared" si="54"/>
        <v>1.3333333333333333</v>
      </c>
      <c r="AF42" s="207">
        <f t="shared" si="54"/>
        <v>1.3870967741935485</v>
      </c>
      <c r="AG42" s="207">
        <f t="shared" si="54"/>
        <v>1.1470588235294117</v>
      </c>
      <c r="AH42" s="207">
        <f t="shared" si="54"/>
        <v>0.81081081081081086</v>
      </c>
      <c r="AI42" s="207">
        <f t="shared" si="54"/>
        <v>0.76666666666666672</v>
      </c>
      <c r="AJ42" s="207">
        <f t="shared" si="54"/>
        <v>0.67741935483870963</v>
      </c>
      <c r="AK42" s="207">
        <f t="shared" si="54"/>
        <v>0.8</v>
      </c>
      <c r="AL42" s="207">
        <f t="shared" si="54"/>
        <v>0.7</v>
      </c>
      <c r="AM42" s="300"/>
      <c r="AN42" s="239"/>
      <c r="AO42" s="95">
        <f t="shared" si="55"/>
        <v>0</v>
      </c>
      <c r="AP42" s="72">
        <f t="shared" si="55"/>
        <v>12</v>
      </c>
      <c r="AQ42" s="73">
        <f t="shared" si="55"/>
        <v>32</v>
      </c>
      <c r="AR42" s="73">
        <f t="shared" si="55"/>
        <v>40</v>
      </c>
      <c r="AS42" s="73">
        <f t="shared" si="55"/>
        <v>43</v>
      </c>
      <c r="AT42" s="73">
        <f t="shared" si="55"/>
        <v>39</v>
      </c>
      <c r="AU42" s="73">
        <f t="shared" si="55"/>
        <v>30</v>
      </c>
      <c r="AV42" s="73">
        <f t="shared" si="55"/>
        <v>23</v>
      </c>
      <c r="AW42" s="73">
        <f t="shared" si="55"/>
        <v>21</v>
      </c>
      <c r="AX42" s="73">
        <f t="shared" si="55"/>
        <v>24</v>
      </c>
      <c r="AY42" s="73">
        <f t="shared" si="55"/>
        <v>21</v>
      </c>
      <c r="AZ42" s="313"/>
      <c r="BA42" s="96"/>
    </row>
    <row r="43" spans="1:53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Q43" si="56">SUM(D38:D42)</f>
        <v>49842</v>
      </c>
      <c r="E43" s="77">
        <f t="shared" si="56"/>
        <v>50464</v>
      </c>
      <c r="F43" s="77">
        <f t="shared" si="56"/>
        <v>53923</v>
      </c>
      <c r="G43" s="77">
        <f t="shared" si="56"/>
        <v>54667</v>
      </c>
      <c r="H43" s="77">
        <f t="shared" si="56"/>
        <v>53787</v>
      </c>
      <c r="I43" s="77">
        <f t="shared" si="56"/>
        <v>53971</v>
      </c>
      <c r="J43" s="77">
        <f t="shared" si="56"/>
        <v>54229</v>
      </c>
      <c r="K43" s="77">
        <f t="shared" si="56"/>
        <v>60560</v>
      </c>
      <c r="L43" s="77">
        <f t="shared" si="56"/>
        <v>63112</v>
      </c>
      <c r="M43" s="77">
        <f t="shared" si="56"/>
        <v>65269</v>
      </c>
      <c r="N43" s="78">
        <f t="shared" si="56"/>
        <v>61655</v>
      </c>
      <c r="O43" s="76">
        <f t="shared" si="56"/>
        <v>65589</v>
      </c>
      <c r="P43" s="77">
        <f t="shared" ref="P43:R43" si="57">SUM(P38:P42)</f>
        <v>78525</v>
      </c>
      <c r="Q43" s="77">
        <f t="shared" si="57"/>
        <v>88073</v>
      </c>
      <c r="R43" s="77">
        <f t="shared" si="57"/>
        <v>88855</v>
      </c>
      <c r="S43" s="77">
        <f t="shared" ref="S43:T43" si="58">SUM(S38:S42)</f>
        <v>88893</v>
      </c>
      <c r="T43" s="77">
        <f t="shared" si="58"/>
        <v>90331</v>
      </c>
      <c r="U43" s="77">
        <f t="shared" ref="U43:V43" si="59">SUM(U38:U42)</f>
        <v>87882</v>
      </c>
      <c r="V43" s="77">
        <f t="shared" si="59"/>
        <v>89959</v>
      </c>
      <c r="W43" s="77">
        <f t="shared" ref="W43" si="60">SUM(W38:W42)</f>
        <v>95185</v>
      </c>
      <c r="X43" s="77">
        <f t="shared" ref="X43:Y43" si="61">SUM(X38:X42)</f>
        <v>97544</v>
      </c>
      <c r="Y43" s="77">
        <f t="shared" si="61"/>
        <v>92106</v>
      </c>
      <c r="Z43" s="277">
        <f t="shared" ref="Z43:AA43" si="62">SUM(Z38:Z42)</f>
        <v>90833</v>
      </c>
      <c r="AA43" s="78">
        <f t="shared" si="62"/>
        <v>89952</v>
      </c>
      <c r="AB43" s="208">
        <f t="shared" si="54"/>
        <v>0.3793690851735016</v>
      </c>
      <c r="AC43" s="212">
        <f t="shared" si="54"/>
        <v>0.57547851209823042</v>
      </c>
      <c r="AD43" s="213">
        <f t="shared" si="54"/>
        <v>0.74526395053899808</v>
      </c>
      <c r="AE43" s="213">
        <f t="shared" si="54"/>
        <v>0.64781262170131482</v>
      </c>
      <c r="AF43" s="213">
        <f t="shared" si="54"/>
        <v>0.62608154828324214</v>
      </c>
      <c r="AG43" s="213">
        <f t="shared" si="54"/>
        <v>0.67942067785896221</v>
      </c>
      <c r="AH43" s="213">
        <f t="shared" si="54"/>
        <v>0.6283189120083007</v>
      </c>
      <c r="AI43" s="213">
        <f t="shared" si="54"/>
        <v>0.65887255896291652</v>
      </c>
      <c r="AJ43" s="213">
        <f t="shared" si="54"/>
        <v>0.57174702774108321</v>
      </c>
      <c r="AK43" s="213">
        <f t="shared" si="54"/>
        <v>0.54556978070731399</v>
      </c>
      <c r="AL43" s="213">
        <f t="shared" si="54"/>
        <v>0.41117528995388314</v>
      </c>
      <c r="AM43" s="301"/>
      <c r="AN43" s="214"/>
      <c r="AO43" s="79">
        <f>SUM(AO38:AO42)</f>
        <v>18039</v>
      </c>
      <c r="AP43" s="80">
        <f t="shared" si="56"/>
        <v>28683</v>
      </c>
      <c r="AQ43" s="81">
        <f t="shared" si="56"/>
        <v>37609</v>
      </c>
      <c r="AR43" s="81">
        <f t="shared" ref="AR43:AS43" si="63">SUM(AR38:AR42)</f>
        <v>34932</v>
      </c>
      <c r="AS43" s="81">
        <f t="shared" si="63"/>
        <v>34226</v>
      </c>
      <c r="AT43" s="81">
        <f t="shared" ref="AT43:AU43" si="64">SUM(AT38:AT42)</f>
        <v>36544</v>
      </c>
      <c r="AU43" s="81">
        <f t="shared" si="64"/>
        <v>33911</v>
      </c>
      <c r="AV43" s="81">
        <f t="shared" ref="AV43:AW43" si="65">SUM(AV38:AV42)</f>
        <v>35730</v>
      </c>
      <c r="AW43" s="81">
        <f t="shared" si="65"/>
        <v>34625</v>
      </c>
      <c r="AX43" s="81">
        <f t="shared" ref="AX43:AY43" si="66">SUM(AX38:AX42)</f>
        <v>34432</v>
      </c>
      <c r="AY43" s="81">
        <f t="shared" si="66"/>
        <v>26837</v>
      </c>
      <c r="AZ43" s="314"/>
      <c r="BA43" s="82"/>
    </row>
    <row r="44" spans="1:53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282"/>
      <c r="AA44" s="108"/>
      <c r="AB44" s="232"/>
      <c r="AC44" s="233"/>
      <c r="AD44" s="234"/>
      <c r="AE44" s="234"/>
      <c r="AF44" s="234"/>
      <c r="AG44" s="234"/>
      <c r="AH44" s="234"/>
      <c r="AI44" s="234"/>
      <c r="AJ44" s="234"/>
      <c r="AK44" s="234"/>
      <c r="AL44" s="234"/>
      <c r="AM44" s="302"/>
      <c r="AN44" s="235"/>
      <c r="AO44" s="109"/>
      <c r="AP44" s="110"/>
      <c r="AQ44" s="111"/>
      <c r="AR44" s="111"/>
      <c r="AS44" s="111"/>
      <c r="AT44" s="111"/>
      <c r="AU44" s="111"/>
      <c r="AV44" s="111"/>
      <c r="AW44" s="111"/>
      <c r="AX44" s="111"/>
      <c r="AY44" s="111"/>
      <c r="AZ44" s="318"/>
      <c r="BA44" s="112"/>
    </row>
    <row r="45" spans="1:53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276">
        <f>'NECO-ELECTRIC'!Z45+'NECO-GAS'!Z45</f>
        <v>22843532</v>
      </c>
      <c r="AA45" s="45">
        <f>'NECO-ELECTRIC'!AA45+'NECO-GAS'!AA45</f>
        <v>23983703</v>
      </c>
      <c r="AB45" s="207">
        <f t="shared" ref="AB45:AL50" si="67">IF(ISERROR((O45-C45)/C45)=TRUE,0,(O45-C45)/C45)</f>
        <v>0.17839696492943063</v>
      </c>
      <c r="AC45" s="207">
        <f t="shared" si="67"/>
        <v>8.8551712414155992E-2</v>
      </c>
      <c r="AD45" s="207">
        <f t="shared" si="67"/>
        <v>0.2903819545596158</v>
      </c>
      <c r="AE45" s="207">
        <f t="shared" si="67"/>
        <v>0.66211383209279862</v>
      </c>
      <c r="AF45" s="207">
        <f t="shared" si="67"/>
        <v>0.15867377066918642</v>
      </c>
      <c r="AG45" s="207">
        <f t="shared" si="67"/>
        <v>0.37102288494279345</v>
      </c>
      <c r="AH45" s="207">
        <f t="shared" si="67"/>
        <v>0.50361170793130183</v>
      </c>
      <c r="AI45" s="207">
        <f t="shared" si="67"/>
        <v>0.3983811942797707</v>
      </c>
      <c r="AJ45" s="207">
        <f t="shared" si="67"/>
        <v>0.23836503628908401</v>
      </c>
      <c r="AK45" s="207">
        <f t="shared" si="67"/>
        <v>0.45702534530501487</v>
      </c>
      <c r="AL45" s="207">
        <f t="shared" si="67"/>
        <v>0.27805443067070301</v>
      </c>
      <c r="AM45" s="300"/>
      <c r="AN45" s="239"/>
      <c r="AO45" s="46">
        <f t="shared" ref="AO45:AY49" si="68">O45-C45</f>
        <v>2789986.5399999991</v>
      </c>
      <c r="AP45" s="72">
        <f t="shared" si="68"/>
        <v>1440541.3399999999</v>
      </c>
      <c r="AQ45" s="73">
        <f t="shared" si="68"/>
        <v>3496810.8900000006</v>
      </c>
      <c r="AR45" s="73">
        <f t="shared" si="68"/>
        <v>5883777.9399999995</v>
      </c>
      <c r="AS45" s="73">
        <f t="shared" si="68"/>
        <v>1529007.3699999992</v>
      </c>
      <c r="AT45" s="73">
        <f t="shared" si="68"/>
        <v>4170334.24</v>
      </c>
      <c r="AU45" s="73">
        <f t="shared" si="68"/>
        <v>6365406.8200000003</v>
      </c>
      <c r="AV45" s="73">
        <f t="shared" si="68"/>
        <v>4374116.5399999991</v>
      </c>
      <c r="AW45" s="73">
        <f t="shared" si="68"/>
        <v>2521286.8900000006</v>
      </c>
      <c r="AX45" s="73">
        <f t="shared" si="68"/>
        <v>4899229.3000000007</v>
      </c>
      <c r="AY45" s="73">
        <f t="shared" si="68"/>
        <v>3687046.84</v>
      </c>
      <c r="AZ45" s="313"/>
      <c r="BA45" s="47"/>
    </row>
    <row r="46" spans="1:53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276">
        <f>'NECO-ELECTRIC'!Z46+'NECO-GAS'!Z46</f>
        <v>2966934</v>
      </c>
      <c r="AA46" s="45">
        <f>'NECO-ELECTRIC'!AA46+'NECO-GAS'!AA46</f>
        <v>3235569</v>
      </c>
      <c r="AB46" s="207">
        <f t="shared" si="67"/>
        <v>-0.24288745567444564</v>
      </c>
      <c r="AC46" s="207">
        <f t="shared" si="67"/>
        <v>-0.30598743539642392</v>
      </c>
      <c r="AD46" s="207">
        <f t="shared" si="67"/>
        <v>-0.16262348778402544</v>
      </c>
      <c r="AE46" s="207">
        <f t="shared" si="67"/>
        <v>0.1495529440635924</v>
      </c>
      <c r="AF46" s="207">
        <f t="shared" si="67"/>
        <v>-0.10120019773305688</v>
      </c>
      <c r="AG46" s="207">
        <f t="shared" si="67"/>
        <v>7.6200213566835845E-2</v>
      </c>
      <c r="AH46" s="207">
        <f t="shared" si="67"/>
        <v>0.11356063668535628</v>
      </c>
      <c r="AI46" s="207">
        <f t="shared" si="67"/>
        <v>-6.2402297514031813E-2</v>
      </c>
      <c r="AJ46" s="207">
        <f t="shared" si="67"/>
        <v>-0.20959600133535453</v>
      </c>
      <c r="AK46" s="207">
        <f t="shared" si="67"/>
        <v>-0.12534324264578983</v>
      </c>
      <c r="AL46" s="207">
        <f t="shared" si="67"/>
        <v>-0.18468959800607238</v>
      </c>
      <c r="AM46" s="300"/>
      <c r="AN46" s="239"/>
      <c r="AO46" s="46">
        <f t="shared" si="68"/>
        <v>-840402.69</v>
      </c>
      <c r="AP46" s="72">
        <f t="shared" si="68"/>
        <v>-1033393.4500000002</v>
      </c>
      <c r="AQ46" s="73">
        <f t="shared" si="68"/>
        <v>-404988.50999999978</v>
      </c>
      <c r="AR46" s="73">
        <f t="shared" si="68"/>
        <v>260145.73999999976</v>
      </c>
      <c r="AS46" s="73">
        <f t="shared" si="68"/>
        <v>-173808</v>
      </c>
      <c r="AT46" s="73">
        <f t="shared" si="68"/>
        <v>139010.62999999989</v>
      </c>
      <c r="AU46" s="73">
        <f t="shared" si="68"/>
        <v>237775.58000000007</v>
      </c>
      <c r="AV46" s="73">
        <f t="shared" si="68"/>
        <v>-118977.30000000005</v>
      </c>
      <c r="AW46" s="73">
        <f t="shared" si="68"/>
        <v>-388662.05000000005</v>
      </c>
      <c r="AX46" s="73">
        <f t="shared" si="68"/>
        <v>-258179.29000000004</v>
      </c>
      <c r="AY46" s="73">
        <f t="shared" si="68"/>
        <v>-481781.34999999963</v>
      </c>
      <c r="AZ46" s="313"/>
      <c r="BA46" s="47"/>
    </row>
    <row r="47" spans="1:53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276">
        <f>'NECO-ELECTRIC'!Z47+'NECO-GAS'!Z47</f>
        <v>2882034</v>
      </c>
      <c r="AA47" s="45">
        <f>'NECO-ELECTRIC'!AA47+'NECO-GAS'!AA47</f>
        <v>3059502</v>
      </c>
      <c r="AB47" s="207">
        <f t="shared" si="67"/>
        <v>0.31374979635497441</v>
      </c>
      <c r="AC47" s="207">
        <f t="shared" si="67"/>
        <v>0.43165377921234005</v>
      </c>
      <c r="AD47" s="207">
        <f t="shared" si="67"/>
        <v>0.22298781202934673</v>
      </c>
      <c r="AE47" s="207">
        <f t="shared" si="67"/>
        <v>0.46423142058346256</v>
      </c>
      <c r="AF47" s="207">
        <f t="shared" si="67"/>
        <v>-2.7679815470267523E-2</v>
      </c>
      <c r="AG47" s="207">
        <f t="shared" si="67"/>
        <v>0.23674527977937426</v>
      </c>
      <c r="AH47" s="207">
        <f t="shared" si="67"/>
        <v>0.1179629445685452</v>
      </c>
      <c r="AI47" s="207">
        <f t="shared" si="67"/>
        <v>0.30599294064193316</v>
      </c>
      <c r="AJ47" s="207">
        <f t="shared" si="67"/>
        <v>0.10647746517829383</v>
      </c>
      <c r="AK47" s="207">
        <f t="shared" si="67"/>
        <v>0.27458998181027078</v>
      </c>
      <c r="AL47" s="207">
        <f t="shared" si="67"/>
        <v>0.19319143646043804</v>
      </c>
      <c r="AM47" s="300"/>
      <c r="AN47" s="239"/>
      <c r="AO47" s="46">
        <f t="shared" si="68"/>
        <v>726291.13000000035</v>
      </c>
      <c r="AP47" s="72">
        <f t="shared" si="68"/>
        <v>1098819.4100000001</v>
      </c>
      <c r="AQ47" s="73">
        <f t="shared" si="68"/>
        <v>426368.25</v>
      </c>
      <c r="AR47" s="73">
        <f t="shared" si="68"/>
        <v>615498.62000000011</v>
      </c>
      <c r="AS47" s="73">
        <f t="shared" si="68"/>
        <v>-47483.89000000013</v>
      </c>
      <c r="AT47" s="73">
        <f t="shared" si="68"/>
        <v>383847.35000000009</v>
      </c>
      <c r="AU47" s="73">
        <f t="shared" si="68"/>
        <v>233076.02000000002</v>
      </c>
      <c r="AV47" s="73">
        <f t="shared" si="68"/>
        <v>502215.61999999988</v>
      </c>
      <c r="AW47" s="73">
        <f t="shared" si="68"/>
        <v>186131.5</v>
      </c>
      <c r="AX47" s="73">
        <f t="shared" si="68"/>
        <v>476410.89999999991</v>
      </c>
      <c r="AY47" s="73">
        <f t="shared" si="68"/>
        <v>386264.85999999987</v>
      </c>
      <c r="AZ47" s="313"/>
      <c r="BA47" s="47"/>
    </row>
    <row r="48" spans="1:53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276">
        <f>'NECO-ELECTRIC'!Z48+'NECO-GAS'!Z48</f>
        <v>3437058</v>
      </c>
      <c r="AA48" s="45">
        <f>'NECO-ELECTRIC'!AA48+'NECO-GAS'!AA48</f>
        <v>3744633</v>
      </c>
      <c r="AB48" s="207">
        <f t="shared" si="67"/>
        <v>0.13945190258133058</v>
      </c>
      <c r="AC48" s="207">
        <f t="shared" si="67"/>
        <v>0.50264126954910604</v>
      </c>
      <c r="AD48" s="207">
        <f t="shared" si="67"/>
        <v>0.37346959643396832</v>
      </c>
      <c r="AE48" s="207">
        <f t="shared" si="67"/>
        <v>0.54833517971123513</v>
      </c>
      <c r="AF48" s="207">
        <f t="shared" si="67"/>
        <v>3.3297566537813322E-2</v>
      </c>
      <c r="AG48" s="207">
        <f t="shared" si="67"/>
        <v>0.32156560312467142</v>
      </c>
      <c r="AH48" s="207">
        <f t="shared" si="67"/>
        <v>0.22495174184827452</v>
      </c>
      <c r="AI48" s="207">
        <f t="shared" si="67"/>
        <v>0.44044078534429898</v>
      </c>
      <c r="AJ48" s="207">
        <f t="shared" si="67"/>
        <v>0.23524803649937714</v>
      </c>
      <c r="AK48" s="207">
        <f t="shared" si="67"/>
        <v>0.32016573947331201</v>
      </c>
      <c r="AL48" s="207">
        <f t="shared" si="67"/>
        <v>0.50094770484842099</v>
      </c>
      <c r="AM48" s="300"/>
      <c r="AN48" s="239"/>
      <c r="AO48" s="46">
        <f t="shared" si="68"/>
        <v>396105.67000000039</v>
      </c>
      <c r="AP48" s="72">
        <f t="shared" si="68"/>
        <v>1574038.15</v>
      </c>
      <c r="AQ48" s="73">
        <f t="shared" si="68"/>
        <v>811494.66000000015</v>
      </c>
      <c r="AR48" s="73">
        <f t="shared" si="68"/>
        <v>941195.26</v>
      </c>
      <c r="AS48" s="73">
        <f t="shared" si="68"/>
        <v>75881.25</v>
      </c>
      <c r="AT48" s="73">
        <f t="shared" si="68"/>
        <v>578290.30000000005</v>
      </c>
      <c r="AU48" s="73">
        <f t="shared" si="68"/>
        <v>493975.83999999985</v>
      </c>
      <c r="AV48" s="73">
        <f t="shared" si="68"/>
        <v>817072.79999999981</v>
      </c>
      <c r="AW48" s="73">
        <f t="shared" si="68"/>
        <v>539592.14999999991</v>
      </c>
      <c r="AX48" s="73">
        <f t="shared" si="68"/>
        <v>725639.96999999974</v>
      </c>
      <c r="AY48" s="73">
        <f t="shared" si="68"/>
        <v>1095371.5</v>
      </c>
      <c r="AZ48" s="313"/>
      <c r="BA48" s="47"/>
    </row>
    <row r="49" spans="1:53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276">
        <f>'NECO-ELECTRIC'!Z49+'NECO-GAS'!Z49</f>
        <v>3582621</v>
      </c>
      <c r="AA49" s="45">
        <f>'NECO-ELECTRIC'!AA49+'NECO-GAS'!AA49</f>
        <v>4380711</v>
      </c>
      <c r="AB49" s="207">
        <f t="shared" si="67"/>
        <v>0.49895342474953591</v>
      </c>
      <c r="AC49" s="207">
        <f t="shared" si="67"/>
        <v>0.16622247188980349</v>
      </c>
      <c r="AD49" s="207">
        <f t="shared" si="67"/>
        <v>0.24231873434604936</v>
      </c>
      <c r="AE49" s="207">
        <f t="shared" si="67"/>
        <v>0.81862865603742574</v>
      </c>
      <c r="AF49" s="207">
        <f t="shared" si="67"/>
        <v>0.63576058890933851</v>
      </c>
      <c r="AG49" s="207">
        <f t="shared" si="67"/>
        <v>1.3251932116931102</v>
      </c>
      <c r="AH49" s="207">
        <f t="shared" si="67"/>
        <v>-0.11410252592326992</v>
      </c>
      <c r="AI49" s="207">
        <f t="shared" si="67"/>
        <v>1.2502110397806754</v>
      </c>
      <c r="AJ49" s="207">
        <f t="shared" si="67"/>
        <v>0.6942633295689713</v>
      </c>
      <c r="AK49" s="207">
        <f t="shared" si="67"/>
        <v>0.11909653791716329</v>
      </c>
      <c r="AL49" s="207">
        <f t="shared" si="67"/>
        <v>0.44154598311742926</v>
      </c>
      <c r="AM49" s="300"/>
      <c r="AN49" s="239"/>
      <c r="AO49" s="46">
        <f t="shared" si="68"/>
        <v>1089418.5300000003</v>
      </c>
      <c r="AP49" s="72">
        <f t="shared" si="68"/>
        <v>463308.49000000022</v>
      </c>
      <c r="AQ49" s="73">
        <f t="shared" si="68"/>
        <v>465376.42000000016</v>
      </c>
      <c r="AR49" s="73">
        <f t="shared" si="68"/>
        <v>1156022.6500000001</v>
      </c>
      <c r="AS49" s="73">
        <f t="shared" si="68"/>
        <v>1316383.77</v>
      </c>
      <c r="AT49" s="73">
        <f t="shared" si="68"/>
        <v>1499306.73</v>
      </c>
      <c r="AU49" s="73">
        <f t="shared" si="68"/>
        <v>-281771.06000000006</v>
      </c>
      <c r="AV49" s="73">
        <f t="shared" si="68"/>
        <v>1256906.52</v>
      </c>
      <c r="AW49" s="73">
        <f t="shared" si="68"/>
        <v>1213079.6299999999</v>
      </c>
      <c r="AX49" s="73">
        <f t="shared" si="68"/>
        <v>304869.35000000009</v>
      </c>
      <c r="AY49" s="73">
        <f t="shared" si="68"/>
        <v>1145685.9900000002</v>
      </c>
      <c r="AZ49" s="313"/>
      <c r="BA49" s="47"/>
    </row>
    <row r="50" spans="1:53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Q64" si="69">SUM(D45:D49)</f>
        <v>28109456.060000002</v>
      </c>
      <c r="E50" s="165">
        <f t="shared" si="69"/>
        <v>20537889.289999999</v>
      </c>
      <c r="F50" s="165">
        <f t="shared" si="69"/>
        <v>15080292.789999999</v>
      </c>
      <c r="G50" s="165">
        <f t="shared" si="69"/>
        <v>17418554.5</v>
      </c>
      <c r="H50" s="165">
        <f t="shared" si="69"/>
        <v>17615478.75</v>
      </c>
      <c r="I50" s="165">
        <f t="shared" si="69"/>
        <v>21374548.800000001</v>
      </c>
      <c r="J50" s="165">
        <f t="shared" si="69"/>
        <v>17388089.820000004</v>
      </c>
      <c r="K50" s="165">
        <f t="shared" si="69"/>
        <v>18220847.879999999</v>
      </c>
      <c r="L50" s="165">
        <f t="shared" si="69"/>
        <v>19340889.769999996</v>
      </c>
      <c r="M50" s="165">
        <f t="shared" si="69"/>
        <v>22649465.159999996</v>
      </c>
      <c r="N50" s="166">
        <f t="shared" si="69"/>
        <v>28429080.210000001</v>
      </c>
      <c r="O50" s="164">
        <f t="shared" si="69"/>
        <v>30599380.440000001</v>
      </c>
      <c r="P50" s="165">
        <f t="shared" ref="P50:R50" si="70">SUM(P45:P49)</f>
        <v>31652770</v>
      </c>
      <c r="Q50" s="165">
        <f t="shared" si="70"/>
        <v>25332951</v>
      </c>
      <c r="R50" s="165">
        <f t="shared" si="70"/>
        <v>23936933</v>
      </c>
      <c r="S50" s="165">
        <f t="shared" ref="S50:T50" si="71">SUM(S45:S49)</f>
        <v>20118535</v>
      </c>
      <c r="T50" s="165">
        <f t="shared" si="71"/>
        <v>24386268</v>
      </c>
      <c r="U50" s="165">
        <f t="shared" ref="U50:V50" si="72">SUM(U45:U49)</f>
        <v>28423012</v>
      </c>
      <c r="V50" s="165">
        <f t="shared" si="72"/>
        <v>24219424</v>
      </c>
      <c r="W50" s="165">
        <f t="shared" ref="W50" si="73">SUM(W45:W49)</f>
        <v>22292276</v>
      </c>
      <c r="X50" s="165">
        <f t="shared" ref="X50:Y50" si="74">SUM(X45:X49)</f>
        <v>25488860</v>
      </c>
      <c r="Y50" s="165">
        <f t="shared" si="74"/>
        <v>28482053</v>
      </c>
      <c r="Z50" s="284">
        <f t="shared" ref="Z50:AA50" si="75">SUM(Z45:Z49)</f>
        <v>35712179</v>
      </c>
      <c r="AA50" s="166">
        <f t="shared" si="75"/>
        <v>38404118</v>
      </c>
      <c r="AB50" s="240">
        <f t="shared" si="67"/>
        <v>0.15740230462664317</v>
      </c>
      <c r="AC50" s="241">
        <f t="shared" si="67"/>
        <v>0.12605416242977976</v>
      </c>
      <c r="AD50" s="242">
        <f t="shared" si="67"/>
        <v>0.23347392919946941</v>
      </c>
      <c r="AE50" s="242">
        <f t="shared" si="67"/>
        <v>0.58729895588452974</v>
      </c>
      <c r="AF50" s="242">
        <f t="shared" si="67"/>
        <v>0.15500600236374379</v>
      </c>
      <c r="AG50" s="242">
        <f t="shared" si="67"/>
        <v>0.38436589468225496</v>
      </c>
      <c r="AH50" s="242">
        <f t="shared" si="67"/>
        <v>0.32975962514820423</v>
      </c>
      <c r="AI50" s="242">
        <f t="shared" si="67"/>
        <v>0.39287433241473757</v>
      </c>
      <c r="AJ50" s="242">
        <f t="shared" si="67"/>
        <v>0.22344888376292185</v>
      </c>
      <c r="AK50" s="242">
        <f t="shared" si="67"/>
        <v>0.31787421897912022</v>
      </c>
      <c r="AL50" s="242">
        <f t="shared" si="67"/>
        <v>0.25751547768556687</v>
      </c>
      <c r="AM50" s="303"/>
      <c r="AN50" s="243"/>
      <c r="AO50" s="48">
        <f t="shared" si="69"/>
        <v>4161399.18</v>
      </c>
      <c r="AP50" s="167">
        <f t="shared" si="69"/>
        <v>3543313.94</v>
      </c>
      <c r="AQ50" s="168">
        <f t="shared" si="69"/>
        <v>4795061.7100000009</v>
      </c>
      <c r="AR50" s="168">
        <f t="shared" ref="AR50:AS50" si="76">SUM(AR45:AR49)</f>
        <v>8856640.209999999</v>
      </c>
      <c r="AS50" s="168">
        <f t="shared" si="76"/>
        <v>2699980.4999999991</v>
      </c>
      <c r="AT50" s="168">
        <f t="shared" ref="AT50:AU50" si="77">SUM(AT45:AT49)</f>
        <v>6770789.25</v>
      </c>
      <c r="AU50" s="168">
        <f t="shared" si="77"/>
        <v>7048463.1999999993</v>
      </c>
      <c r="AV50" s="168">
        <f t="shared" ref="AV50:AW50" si="78">SUM(AV45:AV49)</f>
        <v>6831334.1799999997</v>
      </c>
      <c r="AW50" s="168">
        <f t="shared" si="78"/>
        <v>4071428.1200000006</v>
      </c>
      <c r="AX50" s="168">
        <f t="shared" ref="AX50:AY50" si="79">SUM(AX45:AX49)</f>
        <v>6147970.2300000004</v>
      </c>
      <c r="AY50" s="168">
        <f t="shared" si="79"/>
        <v>5832587.8399999999</v>
      </c>
      <c r="AZ50" s="319"/>
      <c r="BA50" s="169"/>
    </row>
    <row r="51" spans="1:53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285"/>
      <c r="AA51" s="52"/>
      <c r="AB51" s="244"/>
      <c r="AC51" s="245"/>
      <c r="AD51" s="246"/>
      <c r="AE51" s="246"/>
      <c r="AF51" s="246"/>
      <c r="AG51" s="246"/>
      <c r="AH51" s="246"/>
      <c r="AI51" s="246"/>
      <c r="AJ51" s="246"/>
      <c r="AK51" s="246"/>
      <c r="AL51" s="246"/>
      <c r="AM51" s="304"/>
      <c r="AN51" s="247"/>
      <c r="AO51" s="53"/>
      <c r="AP51" s="54"/>
      <c r="AQ51" s="55"/>
      <c r="AR51" s="55"/>
      <c r="AS51" s="55"/>
      <c r="AT51" s="55"/>
      <c r="AU51" s="55"/>
      <c r="AV51" s="55"/>
      <c r="AW51" s="55"/>
      <c r="AX51" s="55"/>
      <c r="AY51" s="55"/>
      <c r="AZ51" s="320"/>
      <c r="BA51" s="56"/>
    </row>
    <row r="52" spans="1:53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276">
        <f>'NECO-ELECTRIC'!Z52+'NECO-GAS'!Z52</f>
        <v>10958214</v>
      </c>
      <c r="AA52" s="45">
        <f>'NECO-ELECTRIC'!AA52+'NECO-GAS'!AA52</f>
        <v>10651685</v>
      </c>
      <c r="AB52" s="207">
        <f t="shared" ref="AB52:AL57" si="80">IF(ISERROR((O52-C52)/C52)=TRUE,0,(O52-C52)/C52)</f>
        <v>0.54623690188001672</v>
      </c>
      <c r="AC52" s="207">
        <f t="shared" si="80"/>
        <v>0.5150245086908245</v>
      </c>
      <c r="AD52" s="207">
        <f t="shared" si="80"/>
        <v>0.42138256895704468</v>
      </c>
      <c r="AE52" s="207">
        <f t="shared" si="80"/>
        <v>0.70375238038205956</v>
      </c>
      <c r="AF52" s="207">
        <f t="shared" si="80"/>
        <v>0.89402243046401964</v>
      </c>
      <c r="AG52" s="207">
        <f t="shared" si="80"/>
        <v>0.66645615369120292</v>
      </c>
      <c r="AH52" s="207">
        <f t="shared" si="80"/>
        <v>0.93691398950171667</v>
      </c>
      <c r="AI52" s="207">
        <f t="shared" si="80"/>
        <v>0.8941845328907303</v>
      </c>
      <c r="AJ52" s="207">
        <f t="shared" si="80"/>
        <v>0.72700046176627953</v>
      </c>
      <c r="AK52" s="207">
        <f t="shared" si="80"/>
        <v>0.55564442243243739</v>
      </c>
      <c r="AL52" s="207">
        <f t="shared" si="80"/>
        <v>0.38122357886104719</v>
      </c>
      <c r="AM52" s="300"/>
      <c r="AN52" s="239"/>
      <c r="AO52" s="46">
        <f t="shared" ref="AO52:AY56" si="81">O52-C52</f>
        <v>3812624</v>
      </c>
      <c r="AP52" s="72">
        <f t="shared" si="81"/>
        <v>4066840.0300000003</v>
      </c>
      <c r="AQ52" s="73">
        <f t="shared" si="81"/>
        <v>3351539.41</v>
      </c>
      <c r="AR52" s="73">
        <f t="shared" si="81"/>
        <v>4291117.6899999995</v>
      </c>
      <c r="AS52" s="73">
        <f t="shared" si="81"/>
        <v>4086746.6799999997</v>
      </c>
      <c r="AT52" s="73">
        <f t="shared" si="81"/>
        <v>2857142.51</v>
      </c>
      <c r="AU52" s="73">
        <f t="shared" si="81"/>
        <v>4391862.53</v>
      </c>
      <c r="AV52" s="73">
        <f t="shared" si="81"/>
        <v>5224339.16</v>
      </c>
      <c r="AW52" s="73">
        <f t="shared" si="81"/>
        <v>4209463.7300000004</v>
      </c>
      <c r="AX52" s="73">
        <f t="shared" si="81"/>
        <v>2996554.5199999996</v>
      </c>
      <c r="AY52" s="73">
        <f t="shared" si="81"/>
        <v>2462101.9900000002</v>
      </c>
      <c r="AZ52" s="313"/>
      <c r="BA52" s="47"/>
    </row>
    <row r="53" spans="1:53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276">
        <f>'NECO-ELECTRIC'!Z53+'NECO-GAS'!Z53</f>
        <v>1752353</v>
      </c>
      <c r="AA53" s="45">
        <f>'NECO-ELECTRIC'!AA53+'NECO-GAS'!AA53</f>
        <v>1654111</v>
      </c>
      <c r="AB53" s="207">
        <f t="shared" si="80"/>
        <v>-8.3178263353793677E-2</v>
      </c>
      <c r="AC53" s="207">
        <f t="shared" si="80"/>
        <v>-0.21567419003083974</v>
      </c>
      <c r="AD53" s="207">
        <f t="shared" si="80"/>
        <v>-0.21886565037859701</v>
      </c>
      <c r="AE53" s="207">
        <f t="shared" si="80"/>
        <v>6.0901687058075417E-3</v>
      </c>
      <c r="AF53" s="207">
        <f t="shared" si="80"/>
        <v>0.19552904744814231</v>
      </c>
      <c r="AG53" s="207">
        <f t="shared" si="80"/>
        <v>7.3299280136912406E-2</v>
      </c>
      <c r="AH53" s="207">
        <f t="shared" si="80"/>
        <v>0.12970497471077086</v>
      </c>
      <c r="AI53" s="207">
        <f t="shared" si="80"/>
        <v>7.0893366991137624E-3</v>
      </c>
      <c r="AJ53" s="207">
        <f t="shared" si="80"/>
        <v>-4.3700486487401519E-2</v>
      </c>
      <c r="AK53" s="207">
        <f t="shared" si="80"/>
        <v>-0.22170237685894065</v>
      </c>
      <c r="AL53" s="207">
        <f t="shared" si="80"/>
        <v>-0.2411795487600506</v>
      </c>
      <c r="AM53" s="300"/>
      <c r="AN53" s="239"/>
      <c r="AO53" s="46">
        <f t="shared" si="81"/>
        <v>-219689.08999999985</v>
      </c>
      <c r="AP53" s="72">
        <f t="shared" si="81"/>
        <v>-610234.48</v>
      </c>
      <c r="AQ53" s="73">
        <f t="shared" si="81"/>
        <v>-552795.41000000015</v>
      </c>
      <c r="AR53" s="73">
        <f t="shared" si="81"/>
        <v>11147.430000000168</v>
      </c>
      <c r="AS53" s="73">
        <f t="shared" si="81"/>
        <v>264794.35999999987</v>
      </c>
      <c r="AT53" s="73">
        <f t="shared" si="81"/>
        <v>89850.239999999991</v>
      </c>
      <c r="AU53" s="73">
        <f t="shared" si="81"/>
        <v>173982.55000000005</v>
      </c>
      <c r="AV53" s="73">
        <f t="shared" si="81"/>
        <v>11520.719999999972</v>
      </c>
      <c r="AW53" s="73">
        <f t="shared" si="81"/>
        <v>-68229.229999999981</v>
      </c>
      <c r="AX53" s="73">
        <f t="shared" si="81"/>
        <v>-341655.42999999993</v>
      </c>
      <c r="AY53" s="73">
        <f t="shared" si="81"/>
        <v>-446027.75</v>
      </c>
      <c r="AZ53" s="313"/>
      <c r="BA53" s="47"/>
    </row>
    <row r="54" spans="1:53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276">
        <f>'NECO-ELECTRIC'!Z54+'NECO-GAS'!Z54</f>
        <v>1133802</v>
      </c>
      <c r="AA54" s="45">
        <f>'NECO-ELECTRIC'!AA54+'NECO-GAS'!AA54</f>
        <v>984017</v>
      </c>
      <c r="AB54" s="207">
        <f t="shared" si="80"/>
        <v>0.65391145841376408</v>
      </c>
      <c r="AC54" s="207">
        <f t="shared" si="80"/>
        <v>1.4010615529670887</v>
      </c>
      <c r="AD54" s="207">
        <f t="shared" si="80"/>
        <v>1.0803564277232509</v>
      </c>
      <c r="AE54" s="207">
        <f t="shared" si="80"/>
        <v>1.0155620488788772</v>
      </c>
      <c r="AF54" s="207">
        <f t="shared" si="80"/>
        <v>1.0547825648303306</v>
      </c>
      <c r="AG54" s="207">
        <f t="shared" si="80"/>
        <v>0.63996260245117698</v>
      </c>
      <c r="AH54" s="207">
        <f t="shared" si="80"/>
        <v>0.68524855324868383</v>
      </c>
      <c r="AI54" s="207">
        <f t="shared" si="80"/>
        <v>0.54725132483247807</v>
      </c>
      <c r="AJ54" s="207">
        <f t="shared" si="80"/>
        <v>0.61565062757583455</v>
      </c>
      <c r="AK54" s="207">
        <f t="shared" si="80"/>
        <v>0.64901466690104292</v>
      </c>
      <c r="AL54" s="207">
        <f t="shared" si="80"/>
        <v>0.2063418643263675</v>
      </c>
      <c r="AM54" s="300"/>
      <c r="AN54" s="239"/>
      <c r="AO54" s="46">
        <f t="shared" si="81"/>
        <v>445886.51</v>
      </c>
      <c r="AP54" s="72">
        <f t="shared" si="81"/>
        <v>1047949.6699999999</v>
      </c>
      <c r="AQ54" s="73">
        <f t="shared" si="81"/>
        <v>887404.37</v>
      </c>
      <c r="AR54" s="73">
        <f t="shared" si="81"/>
        <v>635756.03</v>
      </c>
      <c r="AS54" s="73">
        <f t="shared" si="81"/>
        <v>505173.68</v>
      </c>
      <c r="AT54" s="73">
        <f t="shared" si="81"/>
        <v>329544.16000000003</v>
      </c>
      <c r="AU54" s="73">
        <f t="shared" si="81"/>
        <v>380913.53999999992</v>
      </c>
      <c r="AV54" s="73">
        <f t="shared" si="81"/>
        <v>377257.70999999996</v>
      </c>
      <c r="AW54" s="73">
        <f t="shared" si="81"/>
        <v>406796.81000000006</v>
      </c>
      <c r="AX54" s="73">
        <f t="shared" si="81"/>
        <v>372796.77</v>
      </c>
      <c r="AY54" s="73">
        <f t="shared" si="81"/>
        <v>172408.27000000002</v>
      </c>
      <c r="AZ54" s="313"/>
      <c r="BA54" s="47"/>
    </row>
    <row r="55" spans="1:53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276">
        <f>'NECO-ELECTRIC'!Z55+'NECO-GAS'!Z55</f>
        <v>976178</v>
      </c>
      <c r="AA55" s="45">
        <f>'NECO-ELECTRIC'!AA55+'NECO-GAS'!AA55</f>
        <v>818962</v>
      </c>
      <c r="AB55" s="207">
        <f t="shared" si="80"/>
        <v>0.5818487578376994</v>
      </c>
      <c r="AC55" s="207">
        <f t="shared" si="80"/>
        <v>1.2656189987925301</v>
      </c>
      <c r="AD55" s="207">
        <f t="shared" si="80"/>
        <v>1.0084355456194316</v>
      </c>
      <c r="AE55" s="207">
        <f t="shared" si="80"/>
        <v>1.3505577418380426</v>
      </c>
      <c r="AF55" s="207">
        <f t="shared" si="80"/>
        <v>1.0607522217065621</v>
      </c>
      <c r="AG55" s="207">
        <f t="shared" si="80"/>
        <v>0.70476463068357986</v>
      </c>
      <c r="AH55" s="207">
        <f t="shared" si="80"/>
        <v>0.94754111796066531</v>
      </c>
      <c r="AI55" s="207">
        <f t="shared" si="80"/>
        <v>0.8297411956495705</v>
      </c>
      <c r="AJ55" s="207">
        <f t="shared" si="80"/>
        <v>0.81898554133531098</v>
      </c>
      <c r="AK55" s="207">
        <f t="shared" si="80"/>
        <v>0.63069905232764711</v>
      </c>
      <c r="AL55" s="207">
        <f t="shared" si="80"/>
        <v>0.46609582889548112</v>
      </c>
      <c r="AM55" s="300"/>
      <c r="AN55" s="239"/>
      <c r="AO55" s="46">
        <f t="shared" si="81"/>
        <v>334391.21000000008</v>
      </c>
      <c r="AP55" s="72">
        <f t="shared" si="81"/>
        <v>938478.56</v>
      </c>
      <c r="AQ55" s="73">
        <f t="shared" si="81"/>
        <v>794072.2</v>
      </c>
      <c r="AR55" s="73">
        <f t="shared" si="81"/>
        <v>711030.92999999993</v>
      </c>
      <c r="AS55" s="73">
        <f t="shared" si="81"/>
        <v>523000.33999999997</v>
      </c>
      <c r="AT55" s="73">
        <f t="shared" si="81"/>
        <v>360850.45</v>
      </c>
      <c r="AU55" s="73">
        <f t="shared" si="81"/>
        <v>438877.67000000004</v>
      </c>
      <c r="AV55" s="73">
        <f t="shared" si="81"/>
        <v>417116.83999999997</v>
      </c>
      <c r="AW55" s="73">
        <f t="shared" si="81"/>
        <v>476738.91999999993</v>
      </c>
      <c r="AX55" s="73">
        <f t="shared" si="81"/>
        <v>354574.75</v>
      </c>
      <c r="AY55" s="73">
        <f t="shared" si="81"/>
        <v>262362.68999999994</v>
      </c>
      <c r="AZ55" s="313"/>
      <c r="BA55" s="47"/>
    </row>
    <row r="56" spans="1:53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276">
        <f>'NECO-ELECTRIC'!Z56+'NECO-GAS'!Z56</f>
        <v>576331</v>
      </c>
      <c r="AA56" s="45">
        <f>'NECO-ELECTRIC'!AA56+'NECO-GAS'!AA56</f>
        <v>996539</v>
      </c>
      <c r="AB56" s="207">
        <f t="shared" si="80"/>
        <v>0.54980170053725019</v>
      </c>
      <c r="AC56" s="207">
        <f t="shared" si="80"/>
        <v>1.0561276098250105</v>
      </c>
      <c r="AD56" s="207">
        <f t="shared" si="80"/>
        <v>0.31732174310406347</v>
      </c>
      <c r="AE56" s="207">
        <f t="shared" si="80"/>
        <v>1.0033796369629999</v>
      </c>
      <c r="AF56" s="207">
        <f t="shared" si="80"/>
        <v>3.2084643074389292</v>
      </c>
      <c r="AG56" s="207">
        <f t="shared" si="80"/>
        <v>3.4265819493646203</v>
      </c>
      <c r="AH56" s="207">
        <f t="shared" si="80"/>
        <v>0.67053888643094173</v>
      </c>
      <c r="AI56" s="207">
        <f t="shared" si="80"/>
        <v>1.8859797593069791</v>
      </c>
      <c r="AJ56" s="207">
        <f t="shared" si="80"/>
        <v>1.2022921234688702</v>
      </c>
      <c r="AK56" s="207">
        <f t="shared" si="80"/>
        <v>3.0974073286484578</v>
      </c>
      <c r="AL56" s="207">
        <f t="shared" si="80"/>
        <v>0.40464514201644936</v>
      </c>
      <c r="AM56" s="300"/>
      <c r="AN56" s="239"/>
      <c r="AO56" s="46">
        <f t="shared" si="81"/>
        <v>256631.65999999997</v>
      </c>
      <c r="AP56" s="72">
        <f t="shared" si="81"/>
        <v>535212.87</v>
      </c>
      <c r="AQ56" s="73">
        <f t="shared" si="81"/>
        <v>189906.68999999994</v>
      </c>
      <c r="AR56" s="73">
        <f t="shared" si="81"/>
        <v>318622.09999999998</v>
      </c>
      <c r="AS56" s="73">
        <f t="shared" si="81"/>
        <v>968251.61</v>
      </c>
      <c r="AT56" s="73">
        <f t="shared" si="81"/>
        <v>1054325</v>
      </c>
      <c r="AU56" s="73">
        <f t="shared" si="81"/>
        <v>202284.49</v>
      </c>
      <c r="AV56" s="73">
        <f t="shared" si="81"/>
        <v>541783.17999999993</v>
      </c>
      <c r="AW56" s="73">
        <f t="shared" si="81"/>
        <v>258750.59000000003</v>
      </c>
      <c r="AX56" s="73">
        <f t="shared" si="81"/>
        <v>751595.8</v>
      </c>
      <c r="AY56" s="73">
        <f t="shared" si="81"/>
        <v>282924.45999999996</v>
      </c>
      <c r="AZ56" s="313"/>
      <c r="BA56" s="47"/>
    </row>
    <row r="57" spans="1:53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Q57" si="82">SUM(D52:D56)</f>
        <v>12722083.35</v>
      </c>
      <c r="E57" s="165">
        <f t="shared" si="82"/>
        <v>12686699.740000002</v>
      </c>
      <c r="F57" s="165">
        <f t="shared" si="82"/>
        <v>9397914.8200000022</v>
      </c>
      <c r="G57" s="165">
        <f t="shared" si="82"/>
        <v>7199199.330000001</v>
      </c>
      <c r="H57" s="165">
        <f t="shared" si="82"/>
        <v>6847515.6399999997</v>
      </c>
      <c r="I57" s="165">
        <f t="shared" si="82"/>
        <v>7349681.2199999997</v>
      </c>
      <c r="J57" s="165">
        <f t="shared" si="82"/>
        <v>8946995.3900000006</v>
      </c>
      <c r="K57" s="165">
        <f t="shared" si="82"/>
        <v>8809555.1799999997</v>
      </c>
      <c r="L57" s="165">
        <f t="shared" si="82"/>
        <v>8313240.5900000008</v>
      </c>
      <c r="M57" s="165">
        <f t="shared" si="82"/>
        <v>10405412.34</v>
      </c>
      <c r="N57" s="166">
        <f t="shared" si="82"/>
        <v>12049033.170000002</v>
      </c>
      <c r="O57" s="164">
        <f t="shared" si="82"/>
        <v>15974179.560000002</v>
      </c>
      <c r="P57" s="165">
        <f t="shared" ref="P57:R57" si="83">SUM(P52:P56)</f>
        <v>18700330</v>
      </c>
      <c r="Q57" s="165">
        <f t="shared" si="83"/>
        <v>17356827</v>
      </c>
      <c r="R57" s="165">
        <f t="shared" si="83"/>
        <v>15365589</v>
      </c>
      <c r="S57" s="165">
        <f t="shared" ref="S57:T57" si="84">SUM(S52:S56)</f>
        <v>13547166</v>
      </c>
      <c r="T57" s="165">
        <f t="shared" si="84"/>
        <v>11539228</v>
      </c>
      <c r="U57" s="165">
        <f t="shared" ref="U57:V57" si="85">SUM(U52:U56)</f>
        <v>12937602</v>
      </c>
      <c r="V57" s="165">
        <f t="shared" si="85"/>
        <v>15519013</v>
      </c>
      <c r="W57" s="165">
        <f t="shared" ref="W57" si="86">SUM(W52:W56)</f>
        <v>14093076</v>
      </c>
      <c r="X57" s="165">
        <f t="shared" ref="X57:Y57" si="87">SUM(X52:X56)</f>
        <v>12447107</v>
      </c>
      <c r="Y57" s="165">
        <f t="shared" si="87"/>
        <v>13139182</v>
      </c>
      <c r="Z57" s="284">
        <f t="shared" ref="Z57:AA57" si="88">SUM(Z52:Z56)</f>
        <v>15396878</v>
      </c>
      <c r="AA57" s="166">
        <f t="shared" si="88"/>
        <v>15105314</v>
      </c>
      <c r="AB57" s="240">
        <f t="shared" si="80"/>
        <v>0.40811948693402822</v>
      </c>
      <c r="AC57" s="241">
        <f t="shared" si="80"/>
        <v>0.46991097963526551</v>
      </c>
      <c r="AD57" s="242">
        <f t="shared" si="80"/>
        <v>0.36811206662955176</v>
      </c>
      <c r="AE57" s="242">
        <f t="shared" si="80"/>
        <v>0.63499981584212706</v>
      </c>
      <c r="AF57" s="242">
        <f t="shared" si="80"/>
        <v>0.88176009289633017</v>
      </c>
      <c r="AG57" s="242">
        <f t="shared" si="80"/>
        <v>0.68517001006806033</v>
      </c>
      <c r="AH57" s="242">
        <f t="shared" si="80"/>
        <v>0.76029430566241629</v>
      </c>
      <c r="AI57" s="242">
        <f t="shared" si="80"/>
        <v>0.73455023988785118</v>
      </c>
      <c r="AJ57" s="242">
        <f t="shared" si="80"/>
        <v>0.59974887631046092</v>
      </c>
      <c r="AK57" s="242">
        <f t="shared" si="80"/>
        <v>0.49726293438116398</v>
      </c>
      <c r="AL57" s="242">
        <f t="shared" si="80"/>
        <v>0.26272574028527157</v>
      </c>
      <c r="AM57" s="303"/>
      <c r="AN57" s="243"/>
      <c r="AO57" s="48">
        <f t="shared" si="69"/>
        <v>4629844.29</v>
      </c>
      <c r="AP57" s="167">
        <f t="shared" si="82"/>
        <v>5978246.6500000013</v>
      </c>
      <c r="AQ57" s="168">
        <f t="shared" si="82"/>
        <v>4670127.26</v>
      </c>
      <c r="AR57" s="168">
        <f t="shared" ref="AR57:AS57" si="89">SUM(AR52:AR56)</f>
        <v>5967674.1799999988</v>
      </c>
      <c r="AS57" s="168">
        <f t="shared" si="89"/>
        <v>6347966.669999999</v>
      </c>
      <c r="AT57" s="168">
        <f t="shared" ref="AT57:AU57" si="90">SUM(AT52:AT56)</f>
        <v>4691712.3600000003</v>
      </c>
      <c r="AU57" s="168">
        <f t="shared" si="90"/>
        <v>5587920.7800000003</v>
      </c>
      <c r="AV57" s="168">
        <f t="shared" ref="AV57:AW57" si="91">SUM(AV52:AV56)</f>
        <v>6572017.6099999994</v>
      </c>
      <c r="AW57" s="168">
        <f t="shared" si="91"/>
        <v>5283520.82</v>
      </c>
      <c r="AX57" s="168">
        <f t="shared" ref="AX57:AY57" si="92">SUM(AX52:AX56)</f>
        <v>4133866.41</v>
      </c>
      <c r="AY57" s="168">
        <f t="shared" si="92"/>
        <v>2733769.66</v>
      </c>
      <c r="AZ57" s="319"/>
      <c r="BA57" s="169"/>
    </row>
    <row r="58" spans="1:53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285"/>
      <c r="AA58" s="52"/>
      <c r="AB58" s="244"/>
      <c r="AC58" s="245"/>
      <c r="AD58" s="246"/>
      <c r="AE58" s="246"/>
      <c r="AF58" s="246"/>
      <c r="AG58" s="246"/>
      <c r="AH58" s="246"/>
      <c r="AI58" s="246"/>
      <c r="AJ58" s="246"/>
      <c r="AK58" s="246"/>
      <c r="AL58" s="246"/>
      <c r="AM58" s="304"/>
      <c r="AN58" s="247"/>
      <c r="AO58" s="53"/>
      <c r="AP58" s="54"/>
      <c r="AQ58" s="55"/>
      <c r="AR58" s="55"/>
      <c r="AS58" s="55"/>
      <c r="AT58" s="55"/>
      <c r="AU58" s="55"/>
      <c r="AV58" s="55"/>
      <c r="AW58" s="55"/>
      <c r="AX58" s="55"/>
      <c r="AY58" s="55"/>
      <c r="AZ58" s="320"/>
      <c r="BA58" s="56"/>
    </row>
    <row r="59" spans="1:53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276">
        <f>'NECO-ELECTRIC'!Z59+'NECO-GAS'!Z59</f>
        <v>73372546</v>
      </c>
      <c r="AA59" s="45">
        <f>'NECO-ELECTRIC'!AA59+'NECO-GAS'!AA59</f>
        <v>73598888</v>
      </c>
      <c r="AB59" s="207">
        <f t="shared" ref="AB59:AL64" si="93">IF(ISERROR((O59-C59)/C59)=TRUE,0,(O59-C59)/C59)</f>
        <v>0.77782941814080564</v>
      </c>
      <c r="AC59" s="207">
        <f t="shared" si="93"/>
        <v>0.9421943614891205</v>
      </c>
      <c r="AD59" s="207">
        <f t="shared" si="93"/>
        <v>1.0936942333402846</v>
      </c>
      <c r="AE59" s="207">
        <f t="shared" si="93"/>
        <v>1.0381486754365952</v>
      </c>
      <c r="AF59" s="207">
        <f t="shared" si="93"/>
        <v>1.1173346029039153</v>
      </c>
      <c r="AG59" s="207">
        <f t="shared" si="93"/>
        <v>1.2627477940012419</v>
      </c>
      <c r="AH59" s="207">
        <f t="shared" si="93"/>
        <v>1.3218729888548386</v>
      </c>
      <c r="AI59" s="207">
        <f t="shared" si="93"/>
        <v>1.5151439152889232</v>
      </c>
      <c r="AJ59" s="207">
        <f t="shared" si="93"/>
        <v>1.5031402457716954</v>
      </c>
      <c r="AK59" s="207">
        <f t="shared" si="93"/>
        <v>1.5543969634613897</v>
      </c>
      <c r="AL59" s="207">
        <f t="shared" si="93"/>
        <v>1.450896764375788</v>
      </c>
      <c r="AM59" s="300"/>
      <c r="AN59" s="239"/>
      <c r="AO59" s="46">
        <f t="shared" ref="AO59:AY63" si="94">O59-C59</f>
        <v>14266314.82</v>
      </c>
      <c r="AP59" s="72">
        <f t="shared" si="94"/>
        <v>18718798.350000001</v>
      </c>
      <c r="AQ59" s="73">
        <f t="shared" si="94"/>
        <v>23062080.829999998</v>
      </c>
      <c r="AR59" s="73">
        <f t="shared" si="94"/>
        <v>24112927.859999999</v>
      </c>
      <c r="AS59" s="73">
        <f t="shared" si="94"/>
        <v>26824584.369999997</v>
      </c>
      <c r="AT59" s="73">
        <f t="shared" si="94"/>
        <v>30213762.299999997</v>
      </c>
      <c r="AU59" s="73">
        <f t="shared" si="94"/>
        <v>31464106.800000001</v>
      </c>
      <c r="AV59" s="73">
        <f t="shared" si="94"/>
        <v>36149280.920000002</v>
      </c>
      <c r="AW59" s="73">
        <f t="shared" si="94"/>
        <v>39428758.420000002</v>
      </c>
      <c r="AX59" s="73">
        <f t="shared" si="94"/>
        <v>42681030.509999998</v>
      </c>
      <c r="AY59" s="73">
        <f t="shared" si="94"/>
        <v>42082048.469999999</v>
      </c>
      <c r="AZ59" s="313"/>
      <c r="BA59" s="47"/>
    </row>
    <row r="60" spans="1:53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276">
        <f>'NECO-ELECTRIC'!Z60+'NECO-GAS'!Z60</f>
        <v>17268332</v>
      </c>
      <c r="AA60" s="45">
        <f>'NECO-ELECTRIC'!AA60+'NECO-GAS'!AA60</f>
        <v>17347948</v>
      </c>
      <c r="AB60" s="207">
        <f t="shared" si="93"/>
        <v>0.22908283719901587</v>
      </c>
      <c r="AC60" s="207">
        <f t="shared" si="93"/>
        <v>0.22306335470898445</v>
      </c>
      <c r="AD60" s="207">
        <f t="shared" si="93"/>
        <v>0.26479850387873449</v>
      </c>
      <c r="AE60" s="207">
        <f t="shared" si="93"/>
        <v>0.32622156572219263</v>
      </c>
      <c r="AF60" s="207">
        <f t="shared" si="93"/>
        <v>0.44338655699415597</v>
      </c>
      <c r="AG60" s="207">
        <f t="shared" si="93"/>
        <v>0.43996507700692905</v>
      </c>
      <c r="AH60" s="207">
        <f t="shared" si="93"/>
        <v>0.38461060123193669</v>
      </c>
      <c r="AI60" s="207">
        <f t="shared" si="93"/>
        <v>0.30079730298188145</v>
      </c>
      <c r="AJ60" s="207">
        <f t="shared" si="93"/>
        <v>0.23939911605672473</v>
      </c>
      <c r="AK60" s="207">
        <f t="shared" si="93"/>
        <v>0.21238672925307381</v>
      </c>
      <c r="AL60" s="207">
        <f t="shared" si="93"/>
        <v>0.13997917462976539</v>
      </c>
      <c r="AM60" s="300"/>
      <c r="AN60" s="239"/>
      <c r="AO60" s="46">
        <f t="shared" si="94"/>
        <v>2692725.3500000015</v>
      </c>
      <c r="AP60" s="72">
        <f t="shared" si="94"/>
        <v>2836401.83</v>
      </c>
      <c r="AQ60" s="73">
        <f t="shared" si="94"/>
        <v>3368752.6300000008</v>
      </c>
      <c r="AR60" s="73">
        <f t="shared" si="94"/>
        <v>4093674.379999999</v>
      </c>
      <c r="AS60" s="73">
        <f t="shared" si="94"/>
        <v>5531719.3499999996</v>
      </c>
      <c r="AT60" s="73">
        <f t="shared" si="94"/>
        <v>5550301.0800000001</v>
      </c>
      <c r="AU60" s="73">
        <f t="shared" si="94"/>
        <v>4894719.09</v>
      </c>
      <c r="AV60" s="73">
        <f t="shared" si="94"/>
        <v>3877021.66</v>
      </c>
      <c r="AW60" s="73">
        <f t="shared" si="94"/>
        <v>3289163.8599999994</v>
      </c>
      <c r="AX60" s="73">
        <f t="shared" si="94"/>
        <v>2989186.3900000006</v>
      </c>
      <c r="AY60" s="73">
        <f t="shared" si="94"/>
        <v>2060640.9899999984</v>
      </c>
      <c r="AZ60" s="313"/>
      <c r="BA60" s="47"/>
    </row>
    <row r="61" spans="1:53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276">
        <f>'NECO-ELECTRIC'!Z61+'NECO-GAS'!Z61</f>
        <v>4724850</v>
      </c>
      <c r="AA61" s="45">
        <f>'NECO-ELECTRIC'!AA61+'NECO-GAS'!AA61</f>
        <v>4752007</v>
      </c>
      <c r="AB61" s="207">
        <f t="shared" si="93"/>
        <v>0.73273040423556868</v>
      </c>
      <c r="AC61" s="207">
        <f t="shared" si="93"/>
        <v>1.2219012736586512</v>
      </c>
      <c r="AD61" s="207">
        <f t="shared" si="93"/>
        <v>1.7910108818232804</v>
      </c>
      <c r="AE61" s="207">
        <f t="shared" si="93"/>
        <v>2.1165508622584857</v>
      </c>
      <c r="AF61" s="207">
        <f t="shared" si="93"/>
        <v>2.3199142012566973</v>
      </c>
      <c r="AG61" s="207">
        <f t="shared" si="93"/>
        <v>2.5640090796965591</v>
      </c>
      <c r="AH61" s="207">
        <f t="shared" si="93"/>
        <v>2.3379259832828723</v>
      </c>
      <c r="AI61" s="207">
        <f t="shared" si="93"/>
        <v>1.9793200129544282</v>
      </c>
      <c r="AJ61" s="207">
        <f t="shared" si="93"/>
        <v>1.8988655708856705</v>
      </c>
      <c r="AK61" s="207">
        <f t="shared" si="93"/>
        <v>1.9622803635980886</v>
      </c>
      <c r="AL61" s="207">
        <f t="shared" si="93"/>
        <v>1.9485557494210559</v>
      </c>
      <c r="AM61" s="300"/>
      <c r="AN61" s="239"/>
      <c r="AO61" s="46">
        <f t="shared" si="94"/>
        <v>824517.08000000007</v>
      </c>
      <c r="AP61" s="72">
        <f t="shared" si="94"/>
        <v>1483098.8</v>
      </c>
      <c r="AQ61" s="73">
        <f t="shared" si="94"/>
        <v>2339392.48</v>
      </c>
      <c r="AR61" s="73">
        <f t="shared" si="94"/>
        <v>2789482.26</v>
      </c>
      <c r="AS61" s="73">
        <f t="shared" si="94"/>
        <v>3088710.87</v>
      </c>
      <c r="AT61" s="73">
        <f t="shared" si="94"/>
        <v>3276642.02</v>
      </c>
      <c r="AU61" s="73">
        <f t="shared" si="94"/>
        <v>2958764.87</v>
      </c>
      <c r="AV61" s="73">
        <f t="shared" si="94"/>
        <v>2603497.5300000003</v>
      </c>
      <c r="AW61" s="73">
        <f t="shared" si="94"/>
        <v>2729373.45</v>
      </c>
      <c r="AX61" s="73">
        <f t="shared" si="94"/>
        <v>2962726.48</v>
      </c>
      <c r="AY61" s="73">
        <f t="shared" si="94"/>
        <v>3033122.62</v>
      </c>
      <c r="AZ61" s="313"/>
      <c r="BA61" s="47"/>
    </row>
    <row r="62" spans="1:53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276">
        <f>'NECO-ELECTRIC'!Z62+'NECO-GAS'!Z62</f>
        <v>2540405</v>
      </c>
      <c r="AA62" s="45">
        <f>'NECO-ELECTRIC'!AA62+'NECO-GAS'!AA62</f>
        <v>2505144</v>
      </c>
      <c r="AB62" s="207">
        <f t="shared" si="93"/>
        <v>0.38619923760509095</v>
      </c>
      <c r="AC62" s="207">
        <f t="shared" si="93"/>
        <v>1.1099792583770045</v>
      </c>
      <c r="AD62" s="207">
        <f t="shared" si="93"/>
        <v>1.9788124902616875</v>
      </c>
      <c r="AE62" s="207">
        <f t="shared" si="93"/>
        <v>2.3073724329305523</v>
      </c>
      <c r="AF62" s="207">
        <f t="shared" si="93"/>
        <v>2.2776256456309234</v>
      </c>
      <c r="AG62" s="207">
        <f t="shared" si="93"/>
        <v>2.2766896761706978</v>
      </c>
      <c r="AH62" s="207">
        <f t="shared" si="93"/>
        <v>1.7502072501933983</v>
      </c>
      <c r="AI62" s="207">
        <f t="shared" si="93"/>
        <v>1.4855524250136252</v>
      </c>
      <c r="AJ62" s="207">
        <f t="shared" si="93"/>
        <v>1.4827742766481182</v>
      </c>
      <c r="AK62" s="207">
        <f t="shared" si="93"/>
        <v>1.492996491271432</v>
      </c>
      <c r="AL62" s="207">
        <f t="shared" si="93"/>
        <v>1.3577453628904534</v>
      </c>
      <c r="AM62" s="300"/>
      <c r="AN62" s="239"/>
      <c r="AO62" s="46">
        <f t="shared" si="94"/>
        <v>325822.82999999996</v>
      </c>
      <c r="AP62" s="72">
        <f t="shared" si="94"/>
        <v>922767.97</v>
      </c>
      <c r="AQ62" s="73">
        <f t="shared" si="94"/>
        <v>1688708.23</v>
      </c>
      <c r="AR62" s="73">
        <f t="shared" si="94"/>
        <v>2030239.56</v>
      </c>
      <c r="AS62" s="73">
        <f t="shared" si="94"/>
        <v>2129077.58</v>
      </c>
      <c r="AT62" s="73">
        <f t="shared" si="94"/>
        <v>2085902.33</v>
      </c>
      <c r="AU62" s="73">
        <f t="shared" si="94"/>
        <v>1755673.69</v>
      </c>
      <c r="AV62" s="73">
        <f t="shared" si="94"/>
        <v>1456527.88</v>
      </c>
      <c r="AW62" s="73">
        <f t="shared" si="94"/>
        <v>1556638.87</v>
      </c>
      <c r="AX62" s="73">
        <f t="shared" si="94"/>
        <v>1643018.9</v>
      </c>
      <c r="AY62" s="73">
        <f t="shared" si="94"/>
        <v>1512673.26</v>
      </c>
      <c r="AZ62" s="313"/>
      <c r="BA62" s="47"/>
    </row>
    <row r="63" spans="1:53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276">
        <f>'NECO-ELECTRIC'!Z63+'NECO-GAS'!Z63</f>
        <v>974328</v>
      </c>
      <c r="AA63" s="45">
        <f>'NECO-ELECTRIC'!AA63+'NECO-GAS'!AA63</f>
        <v>853507</v>
      </c>
      <c r="AB63" s="207">
        <f t="shared" si="93"/>
        <v>0.38652151523915385</v>
      </c>
      <c r="AC63" s="207">
        <f t="shared" si="93"/>
        <v>0.52651432064582249</v>
      </c>
      <c r="AD63" s="207">
        <f t="shared" si="93"/>
        <v>0.65400205507226172</v>
      </c>
      <c r="AE63" s="207">
        <f t="shared" si="93"/>
        <v>1.7160618792552853</v>
      </c>
      <c r="AF63" s="207">
        <f t="shared" si="93"/>
        <v>1.8148098213460919</v>
      </c>
      <c r="AG63" s="207">
        <f t="shared" si="93"/>
        <v>1.7390326714673836</v>
      </c>
      <c r="AH63" s="207">
        <f t="shared" si="93"/>
        <v>1.8531783747198753</v>
      </c>
      <c r="AI63" s="207">
        <f t="shared" si="93"/>
        <v>1.4731613788864728</v>
      </c>
      <c r="AJ63" s="207">
        <f t="shared" si="93"/>
        <v>1.6189550064427574</v>
      </c>
      <c r="AK63" s="207">
        <f t="shared" si="93"/>
        <v>1.6246138238388397</v>
      </c>
      <c r="AL63" s="207">
        <f t="shared" si="93"/>
        <v>1.6407901037131203</v>
      </c>
      <c r="AM63" s="300"/>
      <c r="AN63" s="239"/>
      <c r="AO63" s="46">
        <f t="shared" si="94"/>
        <v>90747.560000000056</v>
      </c>
      <c r="AP63" s="72">
        <f t="shared" si="94"/>
        <v>146421</v>
      </c>
      <c r="AQ63" s="73">
        <f t="shared" si="94"/>
        <v>242745.57</v>
      </c>
      <c r="AR63" s="73">
        <f t="shared" si="94"/>
        <v>516402.18</v>
      </c>
      <c r="AS63" s="73">
        <f t="shared" si="94"/>
        <v>664416.14</v>
      </c>
      <c r="AT63" s="73">
        <f t="shared" si="94"/>
        <v>826277.01</v>
      </c>
      <c r="AU63" s="73">
        <f t="shared" si="94"/>
        <v>816706.94</v>
      </c>
      <c r="AV63" s="73">
        <f t="shared" si="94"/>
        <v>698644.53</v>
      </c>
      <c r="AW63" s="73">
        <f t="shared" si="94"/>
        <v>733658.23</v>
      </c>
      <c r="AX63" s="73">
        <f t="shared" si="94"/>
        <v>809917.04</v>
      </c>
      <c r="AY63" s="73">
        <f t="shared" si="94"/>
        <v>687983.11</v>
      </c>
      <c r="AZ63" s="313"/>
      <c r="BA63" s="47"/>
    </row>
    <row r="64" spans="1:53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Q64" si="95">SUM(D59:D63)</f>
        <v>34906111.050000004</v>
      </c>
      <c r="E64" s="165">
        <f t="shared" si="95"/>
        <v>36339103.260000005</v>
      </c>
      <c r="F64" s="165">
        <f t="shared" si="95"/>
        <v>38274361.760000005</v>
      </c>
      <c r="G64" s="165">
        <f t="shared" si="95"/>
        <v>39115997.690000005</v>
      </c>
      <c r="H64" s="165">
        <f t="shared" si="95"/>
        <v>39211591.260000005</v>
      </c>
      <c r="I64" s="165">
        <f t="shared" si="95"/>
        <v>39238478.610000007</v>
      </c>
      <c r="J64" s="165">
        <f t="shared" si="95"/>
        <v>39517855.479999997</v>
      </c>
      <c r="K64" s="165">
        <f t="shared" si="95"/>
        <v>42910526.170000002</v>
      </c>
      <c r="L64" s="165">
        <f t="shared" si="95"/>
        <v>44641369.680000007</v>
      </c>
      <c r="M64" s="165">
        <f t="shared" si="95"/>
        <v>46815225.550000012</v>
      </c>
      <c r="N64" s="166">
        <f t="shared" si="95"/>
        <v>46761688.289999999</v>
      </c>
      <c r="O64" s="164">
        <f t="shared" si="95"/>
        <v>50499400.539999999</v>
      </c>
      <c r="P64" s="165">
        <f t="shared" ref="P64:R64" si="96">SUM(P59:P63)</f>
        <v>59013599</v>
      </c>
      <c r="Q64" s="165">
        <f t="shared" si="96"/>
        <v>67040783</v>
      </c>
      <c r="R64" s="165">
        <f t="shared" si="96"/>
        <v>71817088</v>
      </c>
      <c r="S64" s="165">
        <f t="shared" ref="S64:T64" si="97">SUM(S59:S63)</f>
        <v>77354506</v>
      </c>
      <c r="T64" s="165">
        <f t="shared" si="97"/>
        <v>81164476</v>
      </c>
      <c r="U64" s="165">
        <f t="shared" ref="U64:V64" si="98">SUM(U59:U63)</f>
        <v>81128450</v>
      </c>
      <c r="V64" s="165">
        <f t="shared" si="98"/>
        <v>84302828</v>
      </c>
      <c r="W64" s="165">
        <f t="shared" ref="W64" si="99">SUM(W59:W63)</f>
        <v>90648119</v>
      </c>
      <c r="X64" s="165">
        <f t="shared" ref="X64:Y64" si="100">SUM(X59:X63)</f>
        <v>95727249</v>
      </c>
      <c r="Y64" s="165">
        <f t="shared" si="100"/>
        <v>96191694</v>
      </c>
      <c r="Z64" s="284">
        <f t="shared" ref="Z64:AA64" si="101">SUM(Z59:Z63)</f>
        <v>98880461</v>
      </c>
      <c r="AA64" s="166">
        <f t="shared" si="101"/>
        <v>99057494</v>
      </c>
      <c r="AB64" s="240">
        <f t="shared" si="93"/>
        <v>0.56348412846160389</v>
      </c>
      <c r="AC64" s="241">
        <f t="shared" si="93"/>
        <v>0.69063803514141375</v>
      </c>
      <c r="AD64" s="242">
        <f t="shared" si="93"/>
        <v>0.8448661905698327</v>
      </c>
      <c r="AE64" s="242">
        <f t="shared" si="93"/>
        <v>0.87637584789343304</v>
      </c>
      <c r="AF64" s="242">
        <f t="shared" si="93"/>
        <v>0.97756699478933806</v>
      </c>
      <c r="AG64" s="242">
        <f t="shared" si="93"/>
        <v>1.0699102839724945</v>
      </c>
      <c r="AH64" s="242">
        <f t="shared" si="93"/>
        <v>1.0675737916944681</v>
      </c>
      <c r="AI64" s="242">
        <f t="shared" si="93"/>
        <v>1.1332844856084283</v>
      </c>
      <c r="AJ64" s="242">
        <f t="shared" si="93"/>
        <v>1.1124914348725636</v>
      </c>
      <c r="AK64" s="242">
        <f t="shared" si="93"/>
        <v>1.1443618259519313</v>
      </c>
      <c r="AL64" s="242">
        <f t="shared" si="93"/>
        <v>1.0547096135906575</v>
      </c>
      <c r="AM64" s="303"/>
      <c r="AN64" s="243"/>
      <c r="AO64" s="48">
        <f t="shared" si="69"/>
        <v>18200127.639999997</v>
      </c>
      <c r="AP64" s="167">
        <f t="shared" si="95"/>
        <v>24107487.949999999</v>
      </c>
      <c r="AQ64" s="168">
        <f t="shared" si="95"/>
        <v>30701679.740000002</v>
      </c>
      <c r="AR64" s="168">
        <f t="shared" ref="AR64:AS64" si="102">SUM(AR59:AR63)</f>
        <v>33542726.239999998</v>
      </c>
      <c r="AS64" s="168">
        <f t="shared" si="102"/>
        <v>38238508.309999995</v>
      </c>
      <c r="AT64" s="168">
        <f t="shared" ref="AT64:AU64" si="103">SUM(AT59:AT63)</f>
        <v>41952884.739999995</v>
      </c>
      <c r="AU64" s="168">
        <f t="shared" si="103"/>
        <v>41889971.389999993</v>
      </c>
      <c r="AV64" s="168">
        <f t="shared" ref="AV64:AW64" si="104">SUM(AV59:AV63)</f>
        <v>44784972.520000003</v>
      </c>
      <c r="AW64" s="168">
        <f t="shared" si="104"/>
        <v>47737592.829999998</v>
      </c>
      <c r="AX64" s="168">
        <f t="shared" ref="AX64:AY64" si="105">SUM(AX59:AX63)</f>
        <v>51085879.319999993</v>
      </c>
      <c r="AY64" s="168">
        <f t="shared" si="105"/>
        <v>49376468.449999988</v>
      </c>
      <c r="AZ64" s="319"/>
      <c r="BA64" s="169"/>
    </row>
    <row r="65" spans="1:53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285"/>
      <c r="AA65" s="52"/>
      <c r="AB65" s="244"/>
      <c r="AC65" s="245"/>
      <c r="AD65" s="246"/>
      <c r="AE65" s="246"/>
      <c r="AF65" s="246"/>
      <c r="AG65" s="246"/>
      <c r="AH65" s="246"/>
      <c r="AI65" s="246"/>
      <c r="AJ65" s="246"/>
      <c r="AK65" s="246"/>
      <c r="AL65" s="246"/>
      <c r="AM65" s="304"/>
      <c r="AN65" s="247"/>
      <c r="AO65" s="53"/>
      <c r="AP65" s="54"/>
      <c r="AQ65" s="55"/>
      <c r="AR65" s="55"/>
      <c r="AS65" s="55"/>
      <c r="AT65" s="55"/>
      <c r="AU65" s="55"/>
      <c r="AV65" s="55"/>
      <c r="AW65" s="55"/>
      <c r="AX65" s="55"/>
      <c r="AY65" s="55"/>
      <c r="AZ65" s="320"/>
      <c r="BA65" s="56"/>
    </row>
    <row r="66" spans="1:53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276">
        <f>'NECO-ELECTRIC'!Z66+'NECO-GAS'!Z66</f>
        <v>107174292</v>
      </c>
      <c r="AA66" s="45">
        <f>'NECO-ELECTRIC'!AA66+'NECO-GAS'!AA66</f>
        <v>108234275</v>
      </c>
      <c r="AB66" s="207">
        <f t="shared" ref="AB66:AL71" si="106">IF(ISERROR((O66-C66)/C66)=TRUE,0,(O66-C66)/C66)</f>
        <v>0.5094928787059686</v>
      </c>
      <c r="AC66" s="207">
        <f t="shared" si="106"/>
        <v>0.55020193109635096</v>
      </c>
      <c r="AD66" s="207">
        <f t="shared" si="106"/>
        <v>0.72806324786421373</v>
      </c>
      <c r="AE66" s="207">
        <f t="shared" si="106"/>
        <v>0.89733587727305353</v>
      </c>
      <c r="AF66" s="207">
        <f t="shared" si="106"/>
        <v>0.84888983891917602</v>
      </c>
      <c r="AG66" s="207">
        <f t="shared" si="106"/>
        <v>0.9439114993589921</v>
      </c>
      <c r="AH66" s="207">
        <f t="shared" si="106"/>
        <v>1.0265406148296705</v>
      </c>
      <c r="AI66" s="207">
        <f t="shared" si="106"/>
        <v>1.1245494713230288</v>
      </c>
      <c r="AJ66" s="207">
        <f t="shared" si="106"/>
        <v>1.0835941189733185</v>
      </c>
      <c r="AK66" s="207">
        <f t="shared" si="106"/>
        <v>1.1607904749391833</v>
      </c>
      <c r="AL66" s="207">
        <f t="shared" si="106"/>
        <v>0.98991127485019215</v>
      </c>
      <c r="AM66" s="300"/>
      <c r="AN66" s="239"/>
      <c r="AO66" s="46">
        <f t="shared" ref="AO66:AY70" si="107">O66-C66</f>
        <v>20868925.360000007</v>
      </c>
      <c r="AP66" s="72">
        <f t="shared" si="107"/>
        <v>24226180.719999999</v>
      </c>
      <c r="AQ66" s="73">
        <f t="shared" si="107"/>
        <v>29910431.130000003</v>
      </c>
      <c r="AR66" s="73">
        <f t="shared" si="107"/>
        <v>34287823.489999995</v>
      </c>
      <c r="AS66" s="73">
        <f t="shared" si="107"/>
        <v>32440338.420000002</v>
      </c>
      <c r="AT66" s="73">
        <f t="shared" si="107"/>
        <v>37241239.049999997</v>
      </c>
      <c r="AU66" s="73">
        <f t="shared" si="107"/>
        <v>42221376.149999999</v>
      </c>
      <c r="AV66" s="73">
        <f t="shared" si="107"/>
        <v>45747735.620000005</v>
      </c>
      <c r="AW66" s="73">
        <f t="shared" si="107"/>
        <v>46159510.039999999</v>
      </c>
      <c r="AX66" s="73">
        <f t="shared" si="107"/>
        <v>50576815.329999998</v>
      </c>
      <c r="AY66" s="73">
        <f t="shared" si="107"/>
        <v>48231196.299999997</v>
      </c>
      <c r="AZ66" s="313"/>
      <c r="BA66" s="47"/>
    </row>
    <row r="67" spans="1:53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276">
        <f>'NECO-ELECTRIC'!Z67+'NECO-GAS'!Z67</f>
        <v>21987618</v>
      </c>
      <c r="AA67" s="45">
        <f>'NECO-ELECTRIC'!AA67+'NECO-GAS'!AA67</f>
        <v>22237628</v>
      </c>
      <c r="AB67" s="207">
        <f t="shared" si="106"/>
        <v>9.1435340455292752E-2</v>
      </c>
      <c r="AC67" s="207">
        <f t="shared" si="106"/>
        <v>6.3035251055087047E-2</v>
      </c>
      <c r="AD67" s="207">
        <f t="shared" si="106"/>
        <v>0.13592106304208867</v>
      </c>
      <c r="AE67" s="207">
        <f t="shared" si="106"/>
        <v>0.27080257126756785</v>
      </c>
      <c r="AF67" s="207">
        <f t="shared" si="106"/>
        <v>0.36164048436791063</v>
      </c>
      <c r="AG67" s="207">
        <f t="shared" si="106"/>
        <v>0.36891236896710433</v>
      </c>
      <c r="AH67" s="207">
        <f t="shared" si="106"/>
        <v>0.32833826635166646</v>
      </c>
      <c r="AI67" s="207">
        <f t="shared" si="106"/>
        <v>0.22955981244356091</v>
      </c>
      <c r="AJ67" s="207">
        <f t="shared" si="106"/>
        <v>0.16510011587128939</v>
      </c>
      <c r="AK67" s="207">
        <f t="shared" si="106"/>
        <v>0.13518189070960404</v>
      </c>
      <c r="AL67" s="207">
        <f t="shared" si="106"/>
        <v>5.9066221209427984E-2</v>
      </c>
      <c r="AM67" s="300"/>
      <c r="AN67" s="239"/>
      <c r="AO67" s="46">
        <f t="shared" si="107"/>
        <v>1632633.5700000003</v>
      </c>
      <c r="AP67" s="72">
        <f t="shared" si="107"/>
        <v>1192774.8999999985</v>
      </c>
      <c r="AQ67" s="73">
        <f t="shared" si="107"/>
        <v>2410970.7100000009</v>
      </c>
      <c r="AR67" s="73">
        <f t="shared" si="107"/>
        <v>4364969.5499999989</v>
      </c>
      <c r="AS67" s="73">
        <f t="shared" si="107"/>
        <v>5622705.7100000009</v>
      </c>
      <c r="AT67" s="73">
        <f t="shared" si="107"/>
        <v>5779160.9500000011</v>
      </c>
      <c r="AU67" s="73">
        <f t="shared" si="107"/>
        <v>5306478.2200000007</v>
      </c>
      <c r="AV67" s="73">
        <f t="shared" si="107"/>
        <v>3769566.08</v>
      </c>
      <c r="AW67" s="73">
        <f t="shared" si="107"/>
        <v>2832272.5799999982</v>
      </c>
      <c r="AX67" s="73">
        <f t="shared" si="107"/>
        <v>2389352.6700000018</v>
      </c>
      <c r="AY67" s="73">
        <f t="shared" si="107"/>
        <v>1132831.8900000006</v>
      </c>
      <c r="AZ67" s="313"/>
      <c r="BA67" s="47"/>
    </row>
    <row r="68" spans="1:53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276">
        <f>'NECO-ELECTRIC'!Z68+'NECO-GAS'!Z68</f>
        <v>8740686</v>
      </c>
      <c r="AA68" s="45">
        <f>'NECO-ELECTRIC'!AA68+'NECO-GAS'!AA68</f>
        <v>8795526</v>
      </c>
      <c r="AB68" s="207">
        <f t="shared" si="106"/>
        <v>0.48439758694400475</v>
      </c>
      <c r="AC68" s="207">
        <f t="shared" si="106"/>
        <v>0.80532460608342782</v>
      </c>
      <c r="AD68" s="207">
        <f t="shared" si="106"/>
        <v>0.90432628292085027</v>
      </c>
      <c r="AE68" s="207">
        <f t="shared" si="106"/>
        <v>1.2357764211529167</v>
      </c>
      <c r="AF68" s="207">
        <f t="shared" si="106"/>
        <v>1.0058438769608571</v>
      </c>
      <c r="AG68" s="207">
        <f t="shared" si="106"/>
        <v>1.1686476341921832</v>
      </c>
      <c r="AH68" s="207">
        <f t="shared" si="106"/>
        <v>0.94087483256418714</v>
      </c>
      <c r="AI68" s="207">
        <f t="shared" si="106"/>
        <v>0.9552898974733055</v>
      </c>
      <c r="AJ68" s="207">
        <f t="shared" si="106"/>
        <v>0.86378485868869825</v>
      </c>
      <c r="AK68" s="207">
        <f t="shared" si="106"/>
        <v>0.99808896176623529</v>
      </c>
      <c r="AL68" s="207">
        <f t="shared" si="106"/>
        <v>0.81789072104323401</v>
      </c>
      <c r="AM68" s="300"/>
      <c r="AN68" s="239"/>
      <c r="AO68" s="46">
        <f t="shared" si="107"/>
        <v>1996694.7199999997</v>
      </c>
      <c r="AP68" s="72">
        <f t="shared" si="107"/>
        <v>3629867.88</v>
      </c>
      <c r="AQ68" s="73">
        <f t="shared" si="107"/>
        <v>3653166.0999999996</v>
      </c>
      <c r="AR68" s="73">
        <f t="shared" si="107"/>
        <v>4040736.91</v>
      </c>
      <c r="AS68" s="73">
        <f t="shared" si="107"/>
        <v>3546400.66</v>
      </c>
      <c r="AT68" s="73">
        <f t="shared" si="107"/>
        <v>3990033.53</v>
      </c>
      <c r="AU68" s="73">
        <f t="shared" si="107"/>
        <v>3572754.43</v>
      </c>
      <c r="AV68" s="73">
        <f t="shared" si="107"/>
        <v>3482970.8600000003</v>
      </c>
      <c r="AW68" s="73">
        <f t="shared" si="107"/>
        <v>3322300.7600000002</v>
      </c>
      <c r="AX68" s="73">
        <f t="shared" si="107"/>
        <v>3811934.15</v>
      </c>
      <c r="AY68" s="73">
        <f t="shared" si="107"/>
        <v>3591796.75</v>
      </c>
      <c r="AZ68" s="313"/>
      <c r="BA68" s="47"/>
    </row>
    <row r="69" spans="1:53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276">
        <f>'NECO-ELECTRIC'!Z69+'NECO-GAS'!Z69</f>
        <v>6953641</v>
      </c>
      <c r="AA69" s="45">
        <f>'NECO-ELECTRIC'!AA69+'NECO-GAS'!AA69</f>
        <v>7068739</v>
      </c>
      <c r="AB69" s="207">
        <f t="shared" si="106"/>
        <v>0.24803129042195626</v>
      </c>
      <c r="AC69" s="207">
        <f t="shared" si="106"/>
        <v>0.73022946153614676</v>
      </c>
      <c r="AD69" s="207">
        <f t="shared" si="106"/>
        <v>0.86380553569087315</v>
      </c>
      <c r="AE69" s="207">
        <f t="shared" si="106"/>
        <v>1.1792100532074452</v>
      </c>
      <c r="AF69" s="207">
        <f t="shared" si="106"/>
        <v>0.73595210606277917</v>
      </c>
      <c r="AG69" s="207">
        <f t="shared" si="106"/>
        <v>0.93753967985955833</v>
      </c>
      <c r="AH69" s="207">
        <f t="shared" si="106"/>
        <v>0.7341254253092212</v>
      </c>
      <c r="AI69" s="207">
        <f t="shared" si="106"/>
        <v>0.80601592703109859</v>
      </c>
      <c r="AJ69" s="207">
        <f t="shared" si="106"/>
        <v>0.65542686050539234</v>
      </c>
      <c r="AK69" s="207">
        <f t="shared" si="106"/>
        <v>0.69308873536985327</v>
      </c>
      <c r="AL69" s="207">
        <f t="shared" si="106"/>
        <v>0.74293606592846828</v>
      </c>
      <c r="AM69" s="300"/>
      <c r="AN69" s="239"/>
      <c r="AO69" s="46">
        <f t="shared" si="107"/>
        <v>1056319.71</v>
      </c>
      <c r="AP69" s="72">
        <f t="shared" si="107"/>
        <v>3435283.6799999997</v>
      </c>
      <c r="AQ69" s="73">
        <f t="shared" si="107"/>
        <v>3294276.09</v>
      </c>
      <c r="AR69" s="73">
        <f t="shared" si="107"/>
        <v>3682465.75</v>
      </c>
      <c r="AS69" s="73">
        <f t="shared" si="107"/>
        <v>2727960.17</v>
      </c>
      <c r="AT69" s="73">
        <f t="shared" si="107"/>
        <v>3025041.08</v>
      </c>
      <c r="AU69" s="73">
        <f t="shared" si="107"/>
        <v>2688527.2</v>
      </c>
      <c r="AV69" s="73">
        <f t="shared" si="107"/>
        <v>2690718.5199999996</v>
      </c>
      <c r="AW69" s="73">
        <f t="shared" si="107"/>
        <v>2572969.94</v>
      </c>
      <c r="AX69" s="73">
        <f t="shared" si="107"/>
        <v>2723234.62</v>
      </c>
      <c r="AY69" s="73">
        <f t="shared" si="107"/>
        <v>2870407.45</v>
      </c>
      <c r="AZ69" s="313"/>
      <c r="BA69" s="47"/>
    </row>
    <row r="70" spans="1:53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276">
        <f>'NECO-ELECTRIC'!Z70+'NECO-GAS'!Z70</f>
        <v>5133280</v>
      </c>
      <c r="AA70" s="45">
        <f>'NECO-ELECTRIC'!AA70+'NECO-GAS'!AA70</f>
        <v>6230756</v>
      </c>
      <c r="AB70" s="207">
        <f t="shared" si="106"/>
        <v>0.49803061823412537</v>
      </c>
      <c r="AC70" s="207">
        <f t="shared" si="106"/>
        <v>0.32051940666081385</v>
      </c>
      <c r="AD70" s="207">
        <f t="shared" si="106"/>
        <v>0.31072040571232279</v>
      </c>
      <c r="AE70" s="207">
        <f t="shared" si="106"/>
        <v>0.98051373615213444</v>
      </c>
      <c r="AF70" s="207">
        <f t="shared" si="106"/>
        <v>1.0769040049568412</v>
      </c>
      <c r="AG70" s="207">
        <f t="shared" si="106"/>
        <v>1.7656902763279367</v>
      </c>
      <c r="AH70" s="207">
        <f t="shared" si="106"/>
        <v>0.22953303186315302</v>
      </c>
      <c r="AI70" s="207">
        <f t="shared" si="106"/>
        <v>1.4134205203694434</v>
      </c>
      <c r="AJ70" s="207">
        <f t="shared" si="106"/>
        <v>0.91299106329622381</v>
      </c>
      <c r="AK70" s="207">
        <f t="shared" si="106"/>
        <v>0.56539310495371897</v>
      </c>
      <c r="AL70" s="207">
        <f t="shared" si="106"/>
        <v>0.57001774455610399</v>
      </c>
      <c r="AM70" s="300"/>
      <c r="AN70" s="239"/>
      <c r="AO70" s="46">
        <f t="shared" si="107"/>
        <v>1436797.75</v>
      </c>
      <c r="AP70" s="72">
        <f t="shared" si="107"/>
        <v>1144941.3599999999</v>
      </c>
      <c r="AQ70" s="73">
        <f t="shared" si="107"/>
        <v>898028.6799999997</v>
      </c>
      <c r="AR70" s="73">
        <f t="shared" si="107"/>
        <v>1991047.9300000002</v>
      </c>
      <c r="AS70" s="73">
        <f t="shared" si="107"/>
        <v>2949051.5199999996</v>
      </c>
      <c r="AT70" s="73">
        <f t="shared" si="107"/>
        <v>3379907.74</v>
      </c>
      <c r="AU70" s="73">
        <f t="shared" si="107"/>
        <v>737222.37000000011</v>
      </c>
      <c r="AV70" s="73">
        <f t="shared" si="107"/>
        <v>2497334.23</v>
      </c>
      <c r="AW70" s="73">
        <f t="shared" si="107"/>
        <v>2205487.4500000002</v>
      </c>
      <c r="AX70" s="73">
        <f t="shared" si="107"/>
        <v>1866381.19</v>
      </c>
      <c r="AY70" s="73">
        <f t="shared" si="107"/>
        <v>2116593.56</v>
      </c>
      <c r="AZ70" s="313"/>
      <c r="BA70" s="47"/>
    </row>
    <row r="71" spans="1:53" s="150" customFormat="1" ht="15" thickBot="1" x14ac:dyDescent="0.4">
      <c r="A71" s="173"/>
      <c r="B71" s="57" t="s">
        <v>35</v>
      </c>
      <c r="C71" s="144">
        <f t="shared" ref="C71:R71" si="108">SUM(C66:C70)</f>
        <v>70081589.430000007</v>
      </c>
      <c r="D71" s="145">
        <f t="shared" si="108"/>
        <v>75737650.459999993</v>
      </c>
      <c r="E71" s="145">
        <f t="shared" si="108"/>
        <v>69563692.289999992</v>
      </c>
      <c r="F71" s="145">
        <f t="shared" si="108"/>
        <v>62752569.370000012</v>
      </c>
      <c r="G71" s="145">
        <f t="shared" si="108"/>
        <v>63733751.519999996</v>
      </c>
      <c r="H71" s="145">
        <f t="shared" si="108"/>
        <v>63674585.649999999</v>
      </c>
      <c r="I71" s="145">
        <f t="shared" si="108"/>
        <v>67962708.629999995</v>
      </c>
      <c r="J71" s="145">
        <f t="shared" si="108"/>
        <v>65852940.690000005</v>
      </c>
      <c r="K71" s="145">
        <f t="shared" si="108"/>
        <v>69940929.230000004</v>
      </c>
      <c r="L71" s="145">
        <f t="shared" si="108"/>
        <v>72295500.040000007</v>
      </c>
      <c r="M71" s="145">
        <f t="shared" si="108"/>
        <v>79870103.049999997</v>
      </c>
      <c r="N71" s="146">
        <f t="shared" si="108"/>
        <v>87239801.670000002</v>
      </c>
      <c r="O71" s="144">
        <f t="shared" si="108"/>
        <v>97072960.540000007</v>
      </c>
      <c r="P71" s="145">
        <f t="shared" si="108"/>
        <v>109366699</v>
      </c>
      <c r="Q71" s="145">
        <f t="shared" si="108"/>
        <v>109730565</v>
      </c>
      <c r="R71" s="145">
        <f t="shared" si="108"/>
        <v>111119613</v>
      </c>
      <c r="S71" s="145">
        <f t="shared" ref="S71:T71" si="109">SUM(S66:S70)</f>
        <v>111020208</v>
      </c>
      <c r="T71" s="145">
        <f t="shared" si="109"/>
        <v>117089968</v>
      </c>
      <c r="U71" s="145">
        <f t="shared" ref="U71:V71" si="110">SUM(U66:U70)</f>
        <v>122489067</v>
      </c>
      <c r="V71" s="145">
        <f t="shared" si="110"/>
        <v>124041266</v>
      </c>
      <c r="W71" s="145">
        <f t="shared" ref="W71" si="111">SUM(W66:W70)</f>
        <v>127033470</v>
      </c>
      <c r="X71" s="145">
        <f t="shared" ref="X71:Y71" si="112">SUM(X66:X70)</f>
        <v>133663218</v>
      </c>
      <c r="Y71" s="145">
        <f t="shared" si="112"/>
        <v>137812929</v>
      </c>
      <c r="Z71" s="286">
        <f t="shared" ref="Z71:AA71" si="113">SUM(Z66:Z70)</f>
        <v>149989517</v>
      </c>
      <c r="AA71" s="146">
        <f t="shared" si="113"/>
        <v>152566924</v>
      </c>
      <c r="AB71" s="208">
        <f t="shared" si="106"/>
        <v>0.3851421083558606</v>
      </c>
      <c r="AC71" s="212">
        <f t="shared" si="106"/>
        <v>0.44402022423128662</v>
      </c>
      <c r="AD71" s="213">
        <f t="shared" si="106"/>
        <v>0.57741145398882354</v>
      </c>
      <c r="AE71" s="213">
        <f t="shared" si="106"/>
        <v>0.77075798035964915</v>
      </c>
      <c r="AF71" s="213">
        <f t="shared" si="106"/>
        <v>0.74193744055943822</v>
      </c>
      <c r="AG71" s="213">
        <f t="shared" si="106"/>
        <v>0.83888072147981074</v>
      </c>
      <c r="AH71" s="213">
        <f t="shared" si="106"/>
        <v>0.80229819365867749</v>
      </c>
      <c r="AI71" s="213">
        <f t="shared" si="106"/>
        <v>0.88361012735815592</v>
      </c>
      <c r="AJ71" s="213">
        <f t="shared" si="106"/>
        <v>0.81629657195791294</v>
      </c>
      <c r="AK71" s="213">
        <f t="shared" si="106"/>
        <v>0.84884561177453877</v>
      </c>
      <c r="AL71" s="213">
        <f t="shared" si="106"/>
        <v>0.72546326769763703</v>
      </c>
      <c r="AM71" s="301"/>
      <c r="AN71" s="214"/>
      <c r="AO71" s="39">
        <f t="shared" ref="AO71:AQ71" si="114">SUM(AO66:AO70)</f>
        <v>26991371.110000007</v>
      </c>
      <c r="AP71" s="147">
        <f t="shared" si="114"/>
        <v>33629048.539999999</v>
      </c>
      <c r="AQ71" s="148">
        <f t="shared" si="114"/>
        <v>40166872.710000001</v>
      </c>
      <c r="AR71" s="148">
        <f t="shared" ref="AR71:AS71" si="115">SUM(AR66:AR70)</f>
        <v>48367043.629999988</v>
      </c>
      <c r="AS71" s="148">
        <f t="shared" si="115"/>
        <v>47286456.480000004</v>
      </c>
      <c r="AT71" s="148">
        <f t="shared" ref="AT71:AU71" si="116">SUM(AT66:AT70)</f>
        <v>53415382.350000001</v>
      </c>
      <c r="AU71" s="148">
        <f t="shared" si="116"/>
        <v>54526358.369999997</v>
      </c>
      <c r="AV71" s="148">
        <f t="shared" ref="AV71:AW71" si="117">SUM(AV66:AV70)</f>
        <v>58188325.309999995</v>
      </c>
      <c r="AW71" s="148">
        <f t="shared" si="117"/>
        <v>57092540.769999996</v>
      </c>
      <c r="AX71" s="148">
        <f t="shared" ref="AX71:AY71" si="118">SUM(AX66:AX70)</f>
        <v>61367717.959999993</v>
      </c>
      <c r="AY71" s="148">
        <f t="shared" si="118"/>
        <v>57942825.950000003</v>
      </c>
      <c r="AZ71" s="321"/>
      <c r="BA71" s="149"/>
    </row>
    <row r="72" spans="1:53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78"/>
      <c r="AA72" s="87"/>
      <c r="AB72" s="232"/>
      <c r="AC72" s="233"/>
      <c r="AD72" s="234"/>
      <c r="AE72" s="234"/>
      <c r="AF72" s="234"/>
      <c r="AG72" s="234"/>
      <c r="AH72" s="234"/>
      <c r="AI72" s="234"/>
      <c r="AJ72" s="234"/>
      <c r="AK72" s="234"/>
      <c r="AL72" s="234"/>
      <c r="AM72" s="302"/>
      <c r="AN72" s="235"/>
      <c r="AO72" s="88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315"/>
      <c r="BA72" s="91"/>
    </row>
    <row r="73" spans="1:53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298">
        <f>'NECO-ELECTRIC'!V73+'NECO-GAS'!V73</f>
        <v>211584283.65000001</v>
      </c>
      <c r="W73" s="298">
        <f>'NECO-ELECTRIC'!W73+'NECO-GAS'!W73</f>
        <v>209571856.94999999</v>
      </c>
      <c r="X73" s="298">
        <f>'NECO-ELECTRIC'!X73+'NECO-GAS'!X73</f>
        <v>246189534.03</v>
      </c>
      <c r="Y73" s="298">
        <f>'NECO-ELECTRIC'!Y73+'NECO-GAS'!Y73</f>
        <v>301057685.16000003</v>
      </c>
      <c r="Z73" s="298">
        <f>'NECO-ELECTRIC'!Z73+'NECO-GAS'!Z73</f>
        <v>287924924.95999998</v>
      </c>
      <c r="AA73" s="328" t="s">
        <v>145</v>
      </c>
      <c r="AB73" s="236">
        <f t="shared" ref="AB73:AH73" si="119">IF(ISERROR((O73-C73)/C73)=TRUE,0,(O73-C73)/C73)</f>
        <v>-9.0427371850622773E-2</v>
      </c>
      <c r="AC73" s="237">
        <f t="shared" si="119"/>
        <v>0.10726225511899794</v>
      </c>
      <c r="AD73" s="237">
        <f t="shared" si="119"/>
        <v>9.4430160962300391E-2</v>
      </c>
      <c r="AE73" s="237">
        <f t="shared" si="119"/>
        <v>9.263099159232932E-2</v>
      </c>
      <c r="AF73" s="237">
        <f t="shared" si="119"/>
        <v>0.16749864506486642</v>
      </c>
      <c r="AG73" s="237">
        <f t="shared" si="119"/>
        <v>0.10949424536120875</v>
      </c>
      <c r="AH73" s="237">
        <f t="shared" si="119"/>
        <v>1.825500745697262E-2</v>
      </c>
      <c r="AI73" s="294">
        <f t="shared" ref="AI73:AL78" si="120">IF(ISERROR((V73-J73)/J73)=TRUE,"N/A",(V73-J73)/J73)</f>
        <v>0.10798511187240016</v>
      </c>
      <c r="AJ73" s="294">
        <f t="shared" si="120"/>
        <v>0.11236163361259072</v>
      </c>
      <c r="AK73" s="294">
        <f t="shared" si="120"/>
        <v>1.0712694181435809E-2</v>
      </c>
      <c r="AL73" s="294">
        <f t="shared" si="120"/>
        <v>1.9490835390354247E-2</v>
      </c>
      <c r="AM73" s="305"/>
      <c r="AN73" s="239"/>
      <c r="AO73" s="95">
        <f t="shared" ref="AO73:AU74" si="121">O73-C73</f>
        <v>-22603389.789999992</v>
      </c>
      <c r="AP73" s="116">
        <f t="shared" si="121"/>
        <v>21816376.400000006</v>
      </c>
      <c r="AQ73" s="116">
        <f t="shared" si="121"/>
        <v>18686880.389999986</v>
      </c>
      <c r="AR73" s="116">
        <f t="shared" si="121"/>
        <v>18368493.379999995</v>
      </c>
      <c r="AS73" s="116">
        <f t="shared" si="121"/>
        <v>45971826.870000005</v>
      </c>
      <c r="AT73" s="116">
        <f t="shared" si="121"/>
        <v>38075220.960000038</v>
      </c>
      <c r="AU73" s="116">
        <f t="shared" si="121"/>
        <v>4849322.4100000262</v>
      </c>
      <c r="AV73" s="296">
        <f t="shared" ref="AV73:AY77" si="122">IF(ISERROR(V73-J73)=TRUE,"N/A",V73-J73)</f>
        <v>20621172.879999995</v>
      </c>
      <c r="AW73" s="296">
        <f t="shared" si="122"/>
        <v>21169227.25</v>
      </c>
      <c r="AX73" s="296">
        <f t="shared" si="122"/>
        <v>2609399.4900000095</v>
      </c>
      <c r="AY73" s="296">
        <f t="shared" si="122"/>
        <v>5755682.7200000286</v>
      </c>
      <c r="AZ73" s="322"/>
      <c r="BA73" s="96"/>
    </row>
    <row r="74" spans="1:53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298">
        <f>'NECO-ELECTRIC'!V74+'NECO-GAS'!V74</f>
        <v>15123232.050000001</v>
      </c>
      <c r="W74" s="298">
        <f>'NECO-ELECTRIC'!W74+'NECO-GAS'!W74</f>
        <v>15769781.380000001</v>
      </c>
      <c r="X74" s="298">
        <f>'NECO-ELECTRIC'!X74+'NECO-GAS'!X74</f>
        <v>17529036.739999998</v>
      </c>
      <c r="Y74" s="298">
        <f>'NECO-ELECTRIC'!Y74+'NECO-GAS'!Y74</f>
        <v>22967793.140000001</v>
      </c>
      <c r="Z74" s="298">
        <f>'NECO-ELECTRIC'!Z74+'NECO-GAS'!Z74</f>
        <v>22383665.789999999</v>
      </c>
      <c r="AA74" s="328" t="s">
        <v>145</v>
      </c>
      <c r="AB74" s="236">
        <f t="shared" ref="AB74:AB78" si="123">IF(ISERROR((O74-C74)/C74)=TRUE,0,(O74-C74)/C74)</f>
        <v>-0.11072731035816188</v>
      </c>
      <c r="AC74" s="237">
        <f t="shared" ref="AC74:AH78" si="124">IF(ISERROR((P74-D74)/D74)=TRUE,0,(P74-D74)/D74)</f>
        <v>6.6358003114246167E-2</v>
      </c>
      <c r="AD74" s="237">
        <f t="shared" si="124"/>
        <v>8.248786011600838E-2</v>
      </c>
      <c r="AE74" s="237">
        <f t="shared" si="124"/>
        <v>6.7833713900154011E-2</v>
      </c>
      <c r="AF74" s="237">
        <f t="shared" si="124"/>
        <v>0.14028015105422842</v>
      </c>
      <c r="AG74" s="237">
        <f t="shared" si="124"/>
        <v>0.13997330387038209</v>
      </c>
      <c r="AH74" s="237">
        <f t="shared" si="124"/>
        <v>5.1117041681308359E-2</v>
      </c>
      <c r="AI74" s="294">
        <f t="shared" si="120"/>
        <v>5.0763185147141454E-2</v>
      </c>
      <c r="AJ74" s="294">
        <f t="shared" si="120"/>
        <v>7.0020741693089805E-2</v>
      </c>
      <c r="AK74" s="294">
        <f t="shared" si="120"/>
        <v>-9.8361484807047289E-2</v>
      </c>
      <c r="AL74" s="294">
        <f t="shared" si="120"/>
        <v>3.6198632245909849E-2</v>
      </c>
      <c r="AM74" s="305"/>
      <c r="AN74" s="239"/>
      <c r="AO74" s="95">
        <f t="shared" si="121"/>
        <v>-2338970.5600000024</v>
      </c>
      <c r="AP74" s="116">
        <f t="shared" si="121"/>
        <v>1162288.0599999987</v>
      </c>
      <c r="AQ74" s="116">
        <f t="shared" si="121"/>
        <v>1367648.7099999972</v>
      </c>
      <c r="AR74" s="116">
        <f t="shared" si="121"/>
        <v>1079653.3000000007</v>
      </c>
      <c r="AS74" s="116">
        <f t="shared" si="121"/>
        <v>2894108.4800000004</v>
      </c>
      <c r="AT74" s="116">
        <f t="shared" si="121"/>
        <v>3612795.3599999994</v>
      </c>
      <c r="AU74" s="116">
        <f t="shared" si="121"/>
        <v>984391.40999999642</v>
      </c>
      <c r="AV74" s="296">
        <f t="shared" si="122"/>
        <v>730615.08000000007</v>
      </c>
      <c r="AW74" s="296">
        <f t="shared" si="122"/>
        <v>1031953.6300000008</v>
      </c>
      <c r="AX74" s="296">
        <f t="shared" si="122"/>
        <v>-1912276.4300000034</v>
      </c>
      <c r="AY74" s="296">
        <f t="shared" si="122"/>
        <v>802358.42000000179</v>
      </c>
      <c r="AZ74" s="322"/>
      <c r="BA74" s="96"/>
    </row>
    <row r="75" spans="1:53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298">
        <f>'NECO-ELECTRIC'!V75+'NECO-GAS'!V75</f>
        <v>53946577.960000001</v>
      </c>
      <c r="W75" s="298">
        <f>'NECO-ELECTRIC'!W75+'NECO-GAS'!W75</f>
        <v>46633915.07</v>
      </c>
      <c r="X75" s="298">
        <f>'NECO-ELECTRIC'!X75+'NECO-GAS'!X75</f>
        <v>55000107.700000003</v>
      </c>
      <c r="Y75" s="298">
        <f>'NECO-ELECTRIC'!Y75+'NECO-GAS'!Y75</f>
        <v>63422442.369999997</v>
      </c>
      <c r="Z75" s="298">
        <f>'NECO-ELECTRIC'!Z75+'NECO-GAS'!Z75</f>
        <v>64430136.329999998</v>
      </c>
      <c r="AA75" s="328" t="s">
        <v>145</v>
      </c>
      <c r="AB75" s="236">
        <f t="shared" si="123"/>
        <v>-2.6289594259122986E-2</v>
      </c>
      <c r="AC75" s="237">
        <f t="shared" si="124"/>
        <v>-4.7576374178852528E-2</v>
      </c>
      <c r="AD75" s="237">
        <f t="shared" si="124"/>
        <v>-4.7331024699059747E-2</v>
      </c>
      <c r="AE75" s="237">
        <f t="shared" si="124"/>
        <v>-8.1374527732929913E-2</v>
      </c>
      <c r="AF75" s="237">
        <f t="shared" si="124"/>
        <v>9.5064346132438769E-3</v>
      </c>
      <c r="AG75" s="237">
        <f t="shared" si="124"/>
        <v>-2.9763426153785025E-2</v>
      </c>
      <c r="AH75" s="237">
        <f t="shared" si="124"/>
        <v>-5.315492451544182E-2</v>
      </c>
      <c r="AI75" s="294">
        <f t="shared" si="120"/>
        <v>6.243245238463753E-2</v>
      </c>
      <c r="AJ75" s="294">
        <f t="shared" si="120"/>
        <v>-9.9088792391155908E-3</v>
      </c>
      <c r="AK75" s="294">
        <f t="shared" si="120"/>
        <v>-1.7547981984647566E-2</v>
      </c>
      <c r="AL75" s="294">
        <f t="shared" si="120"/>
        <v>-4.0883334238778081E-2</v>
      </c>
      <c r="AM75" s="305"/>
      <c r="AN75" s="239"/>
      <c r="AO75" s="95">
        <f t="shared" ref="AO75:AO84" si="125">O75-C75</f>
        <v>-1590559.8500000015</v>
      </c>
      <c r="AP75" s="116">
        <f t="shared" ref="AP75:AU77" si="126">P75-D75</f>
        <v>-2633993.4699999988</v>
      </c>
      <c r="AQ75" s="116">
        <f t="shared" si="126"/>
        <v>-2445263.4299999997</v>
      </c>
      <c r="AR75" s="116">
        <f t="shared" si="126"/>
        <v>-4359354.1600000039</v>
      </c>
      <c r="AS75" s="116">
        <f t="shared" si="126"/>
        <v>561005.26999999583</v>
      </c>
      <c r="AT75" s="116">
        <f t="shared" si="126"/>
        <v>-2039553.0300000012</v>
      </c>
      <c r="AU75" s="116">
        <f t="shared" si="126"/>
        <v>-3184483.1600000039</v>
      </c>
      <c r="AV75" s="296">
        <f t="shared" si="122"/>
        <v>3170100.0399999991</v>
      </c>
      <c r="AW75" s="296">
        <f t="shared" si="122"/>
        <v>-466714.45000000298</v>
      </c>
      <c r="AX75" s="296">
        <f t="shared" si="122"/>
        <v>-982379.6799999997</v>
      </c>
      <c r="AY75" s="296">
        <f t="shared" si="122"/>
        <v>-2703446.8300000057</v>
      </c>
      <c r="AZ75" s="322"/>
      <c r="BA75" s="96"/>
    </row>
    <row r="76" spans="1:53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298">
        <f>'NECO-ELECTRIC'!V76+'NECO-GAS'!V76</f>
        <v>100116130.90000001</v>
      </c>
      <c r="W76" s="298">
        <f>'NECO-ELECTRIC'!W76+'NECO-GAS'!W76</f>
        <v>88468219.129999995</v>
      </c>
      <c r="X76" s="298">
        <f>'NECO-ELECTRIC'!X76+'NECO-GAS'!X76</f>
        <v>103041251.87</v>
      </c>
      <c r="Y76" s="298">
        <f>'NECO-ELECTRIC'!Y76+'NECO-GAS'!Y76</f>
        <v>106077519.67</v>
      </c>
      <c r="Z76" s="298">
        <f>'NECO-ELECTRIC'!Z76+'NECO-GAS'!Z76</f>
        <v>112260014.94</v>
      </c>
      <c r="AA76" s="328" t="s">
        <v>145</v>
      </c>
      <c r="AB76" s="236">
        <f t="shared" si="123"/>
        <v>-4.4408693086809413E-2</v>
      </c>
      <c r="AC76" s="237">
        <f t="shared" si="124"/>
        <v>-5.3530731910523516E-2</v>
      </c>
      <c r="AD76" s="237">
        <f t="shared" si="124"/>
        <v>-0.17484362853006705</v>
      </c>
      <c r="AE76" s="237">
        <f t="shared" si="124"/>
        <v>-0.12383178786242663</v>
      </c>
      <c r="AF76" s="237">
        <f t="shared" si="124"/>
        <v>-6.9830902465485636E-2</v>
      </c>
      <c r="AG76" s="237">
        <f t="shared" si="124"/>
        <v>-5.5324812566610489E-2</v>
      </c>
      <c r="AH76" s="237">
        <f t="shared" si="124"/>
        <v>-0.10309915133279612</v>
      </c>
      <c r="AI76" s="294">
        <f t="shared" si="120"/>
        <v>-1.3623174149765995E-2</v>
      </c>
      <c r="AJ76" s="294">
        <f t="shared" si="120"/>
        <v>-6.634304152200117E-2</v>
      </c>
      <c r="AK76" s="294">
        <f t="shared" si="120"/>
        <v>-4.5395774075873398E-2</v>
      </c>
      <c r="AL76" s="294">
        <f t="shared" si="120"/>
        <v>-0.14293057462270237</v>
      </c>
      <c r="AM76" s="305"/>
      <c r="AN76" s="239"/>
      <c r="AO76" s="95">
        <f t="shared" si="125"/>
        <v>-4895008.5699999928</v>
      </c>
      <c r="AP76" s="116">
        <f t="shared" si="126"/>
        <v>-5418526.150000006</v>
      </c>
      <c r="AQ76" s="116">
        <f t="shared" si="126"/>
        <v>-18029681.840000004</v>
      </c>
      <c r="AR76" s="116">
        <f t="shared" si="126"/>
        <v>-12607715.910000011</v>
      </c>
      <c r="AS76" s="116">
        <f t="shared" si="126"/>
        <v>-8153727.9299999923</v>
      </c>
      <c r="AT76" s="116">
        <f t="shared" si="126"/>
        <v>-7400402.650000006</v>
      </c>
      <c r="AU76" s="116">
        <f t="shared" si="126"/>
        <v>-12047258.680000007</v>
      </c>
      <c r="AV76" s="296">
        <f t="shared" si="122"/>
        <v>-1382736.75</v>
      </c>
      <c r="AW76" s="296">
        <f t="shared" si="122"/>
        <v>-6286303.2100000083</v>
      </c>
      <c r="AX76" s="296">
        <f t="shared" si="122"/>
        <v>-4900080.3299999982</v>
      </c>
      <c r="AY76" s="296">
        <f t="shared" si="122"/>
        <v>-17690189.840000004</v>
      </c>
      <c r="AZ76" s="322"/>
      <c r="BA76" s="96"/>
    </row>
    <row r="77" spans="1:53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298">
        <f>'NECO-ELECTRIC'!V77+'NECO-GAS'!V77</f>
        <v>188505834.43000001</v>
      </c>
      <c r="W77" s="298">
        <f>'NECO-ELECTRIC'!W77+'NECO-GAS'!W77</f>
        <v>176949874.16</v>
      </c>
      <c r="X77" s="298">
        <f>'NECO-ELECTRIC'!X77+'NECO-GAS'!X77</f>
        <v>197508076.83000001</v>
      </c>
      <c r="Y77" s="298">
        <f>'NECO-ELECTRIC'!Y77+'NECO-GAS'!Y77</f>
        <v>200434941.80000001</v>
      </c>
      <c r="Z77" s="298">
        <f>'NECO-ELECTRIC'!Z77+'NECO-GAS'!Z77</f>
        <v>200301032.35999998</v>
      </c>
      <c r="AA77" s="328" t="s">
        <v>145</v>
      </c>
      <c r="AB77" s="236">
        <f t="shared" si="123"/>
        <v>3.3257505728383305E-2</v>
      </c>
      <c r="AC77" s="237">
        <f t="shared" si="124"/>
        <v>-3.8071964435174466E-2</v>
      </c>
      <c r="AD77" s="237">
        <f t="shared" si="124"/>
        <v>2.160222549539078E-2</v>
      </c>
      <c r="AE77" s="237">
        <f t="shared" si="124"/>
        <v>-7.5952037780550033E-3</v>
      </c>
      <c r="AF77" s="237">
        <f t="shared" si="124"/>
        <v>-7.996903560519858E-2</v>
      </c>
      <c r="AG77" s="237">
        <f t="shared" si="124"/>
        <v>-0.12614130980894123</v>
      </c>
      <c r="AH77" s="237">
        <f t="shared" si="124"/>
        <v>-8.3998192705035737E-2</v>
      </c>
      <c r="AI77" s="294">
        <f t="shared" si="120"/>
        <v>-1.2511522012543078E-2</v>
      </c>
      <c r="AJ77" s="294">
        <f t="shared" si="120"/>
        <v>-0.10338847558833024</v>
      </c>
      <c r="AK77" s="294">
        <f t="shared" si="120"/>
        <v>-2.9786173884946095E-2</v>
      </c>
      <c r="AL77" s="294">
        <f t="shared" si="120"/>
        <v>0.93192932903632142</v>
      </c>
      <c r="AM77" s="305"/>
      <c r="AN77" s="239"/>
      <c r="AO77" s="95">
        <f t="shared" si="125"/>
        <v>6912606.6200000346</v>
      </c>
      <c r="AP77" s="116">
        <f t="shared" si="126"/>
        <v>-8196545.4900000095</v>
      </c>
      <c r="AQ77" s="116">
        <f t="shared" si="126"/>
        <v>4114031.1200000048</v>
      </c>
      <c r="AR77" s="116">
        <f t="shared" si="126"/>
        <v>-1476073.5200000107</v>
      </c>
      <c r="AS77" s="116">
        <f t="shared" si="126"/>
        <v>-17684265.069999993</v>
      </c>
      <c r="AT77" s="116">
        <f t="shared" si="126"/>
        <v>-30352555.219999999</v>
      </c>
      <c r="AU77" s="116">
        <f t="shared" si="126"/>
        <v>-18006488.930000007</v>
      </c>
      <c r="AV77" s="296">
        <f t="shared" si="122"/>
        <v>-2388377.1299999952</v>
      </c>
      <c r="AW77" s="296">
        <f t="shared" si="122"/>
        <v>-20404129.599999994</v>
      </c>
      <c r="AX77" s="296">
        <f t="shared" si="122"/>
        <v>-6063622.0199999809</v>
      </c>
      <c r="AY77" s="296">
        <f t="shared" si="122"/>
        <v>96686352.87000002</v>
      </c>
      <c r="AZ77" s="322"/>
      <c r="BA77" s="96"/>
    </row>
    <row r="78" spans="1:53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27">SUM(D73:D77)</f>
        <v>592785313.74000001</v>
      </c>
      <c r="E78" s="159">
        <f t="shared" si="127"/>
        <v>559697706.73000002</v>
      </c>
      <c r="F78" s="159">
        <f t="shared" si="127"/>
        <v>563941240.91000009</v>
      </c>
      <c r="G78" s="159">
        <f t="shared" si="127"/>
        <v>692007820.33999991</v>
      </c>
      <c r="H78" s="159">
        <f t="shared" si="127"/>
        <v>816459518.86999989</v>
      </c>
      <c r="I78" s="159">
        <f t="shared" si="127"/>
        <v>676029239.82000005</v>
      </c>
      <c r="J78" s="159">
        <f t="shared" si="127"/>
        <v>548525284.87000012</v>
      </c>
      <c r="K78" s="159">
        <f t="shared" si="127"/>
        <v>542349613.06999993</v>
      </c>
      <c r="L78" s="159">
        <f t="shared" si="127"/>
        <v>630516966.13999999</v>
      </c>
      <c r="M78" s="159">
        <f t="shared" si="127"/>
        <v>611109624.79999995</v>
      </c>
      <c r="N78" s="160">
        <f t="shared" si="127"/>
        <v>639156700.75</v>
      </c>
      <c r="O78" s="158">
        <f t="shared" si="127"/>
        <v>625149073.34000003</v>
      </c>
      <c r="P78" s="159">
        <f t="shared" si="127"/>
        <v>599514913.09000003</v>
      </c>
      <c r="Q78" s="159">
        <f t="shared" si="127"/>
        <v>563391321.68000007</v>
      </c>
      <c r="R78" s="159">
        <f t="shared" ref="R78:S78" si="128">SUM(R73:R77)</f>
        <v>564946244</v>
      </c>
      <c r="S78" s="159">
        <f t="shared" si="128"/>
        <v>715596767.96000004</v>
      </c>
      <c r="T78" s="159">
        <f t="shared" ref="T78:U78" si="129">SUM(T73:T77)</f>
        <v>818355024.28999996</v>
      </c>
      <c r="U78" s="159">
        <f t="shared" si="129"/>
        <v>648624722.87</v>
      </c>
      <c r="V78" s="263">
        <f t="shared" ref="V78:W78" si="130">SUM(V73:V77)</f>
        <v>569276058.99000001</v>
      </c>
      <c r="W78" s="263">
        <f t="shared" si="130"/>
        <v>537393646.68999994</v>
      </c>
      <c r="X78" s="263">
        <f t="shared" ref="X78:Y78" si="131">SUM(X73:X77)</f>
        <v>619268007.17000008</v>
      </c>
      <c r="Y78" s="263">
        <f t="shared" si="131"/>
        <v>693960382.1400001</v>
      </c>
      <c r="Z78" s="263">
        <f t="shared" ref="Z78" si="132">SUM(Z73:Z77)</f>
        <v>687299774.38</v>
      </c>
      <c r="AA78" s="329" t="s">
        <v>145</v>
      </c>
      <c r="AB78" s="240">
        <f t="shared" si="123"/>
        <v>-3.7735363551068005E-2</v>
      </c>
      <c r="AC78" s="241">
        <f t="shared" si="124"/>
        <v>1.1352506875620194E-2</v>
      </c>
      <c r="AD78" s="241">
        <f t="shared" si="124"/>
        <v>6.5993033481944558E-3</v>
      </c>
      <c r="AE78" s="241">
        <f t="shared" si="124"/>
        <v>1.7821060371080461E-3</v>
      </c>
      <c r="AF78" s="241">
        <f t="shared" si="124"/>
        <v>3.4087689368033892E-2</v>
      </c>
      <c r="AG78" s="241">
        <f t="shared" si="124"/>
        <v>2.3216159236204418E-3</v>
      </c>
      <c r="AH78" s="241">
        <f t="shared" si="124"/>
        <v>-4.0537472842590051E-2</v>
      </c>
      <c r="AI78" s="295">
        <f t="shared" si="120"/>
        <v>3.7830114112092014E-2</v>
      </c>
      <c r="AJ78" s="295">
        <f t="shared" si="120"/>
        <v>-9.137955039640341E-3</v>
      </c>
      <c r="AK78" s="295">
        <f t="shared" si="120"/>
        <v>-1.7840850562460823E-2</v>
      </c>
      <c r="AL78" s="295">
        <f t="shared" si="120"/>
        <v>0.13557429629277237</v>
      </c>
      <c r="AM78" s="306"/>
      <c r="AN78" s="243"/>
      <c r="AO78" s="97">
        <f t="shared" ref="AO78:AQ85" si="133">SUM(AO73:AO77)</f>
        <v>-24515322.149999954</v>
      </c>
      <c r="AP78" s="155">
        <f t="shared" si="133"/>
        <v>6729599.3499999903</v>
      </c>
      <c r="AQ78" s="155">
        <f t="shared" si="133"/>
        <v>3693614.9499999844</v>
      </c>
      <c r="AR78" s="155">
        <f t="shared" ref="AR78:AS78" si="134">SUM(AR73:AR77)</f>
        <v>1005003.08999997</v>
      </c>
      <c r="AS78" s="155">
        <f t="shared" si="134"/>
        <v>23588947.62000002</v>
      </c>
      <c r="AT78" s="155">
        <f t="shared" ref="AT78:AU78" si="135">SUM(AT73:AT77)</f>
        <v>1895505.4200000316</v>
      </c>
      <c r="AU78" s="155">
        <f t="shared" si="135"/>
        <v>-27404516.949999996</v>
      </c>
      <c r="AV78" s="297">
        <f>IF(AV77="N/A","N/A",SUM(AV73:AV77))</f>
        <v>20750774.119999997</v>
      </c>
      <c r="AW78" s="297">
        <f>IF(AW77="N/A","N/A",SUM(AW73:AW77))</f>
        <v>-4955966.3800000027</v>
      </c>
      <c r="AX78" s="297">
        <f>IF(AX77="N/A","N/A",SUM(AX73:AX77))</f>
        <v>-11248958.969999973</v>
      </c>
      <c r="AY78" s="297">
        <f>IF(AY77="N/A","N/A",SUM(AY73:AY77))</f>
        <v>82850757.340000033</v>
      </c>
      <c r="AZ78" s="323"/>
      <c r="BA78" s="163"/>
    </row>
    <row r="79" spans="1:53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285"/>
      <c r="AA79" s="52"/>
      <c r="AB79" s="244"/>
      <c r="AC79" s="245"/>
      <c r="AD79" s="246"/>
      <c r="AE79" s="246"/>
      <c r="AF79" s="246"/>
      <c r="AG79" s="246"/>
      <c r="AH79" s="246"/>
      <c r="AI79" s="246"/>
      <c r="AJ79" s="246"/>
      <c r="AK79" s="246"/>
      <c r="AL79" s="246"/>
      <c r="AM79" s="304"/>
      <c r="AN79" s="247"/>
      <c r="AO79" s="53"/>
      <c r="AP79" s="54"/>
      <c r="AQ79" s="55"/>
      <c r="AR79" s="55"/>
      <c r="AS79" s="55"/>
      <c r="AT79" s="55"/>
      <c r="AU79" s="55"/>
      <c r="AV79" s="55"/>
      <c r="AW79" s="55"/>
      <c r="AX79" s="55"/>
      <c r="AY79" s="55"/>
      <c r="AZ79" s="320"/>
      <c r="BA79" s="56"/>
    </row>
    <row r="80" spans="1:53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36">D94-D87</f>
        <v>63446326.799999997</v>
      </c>
      <c r="E80" s="114">
        <f t="shared" si="136"/>
        <v>56480258.689999998</v>
      </c>
      <c r="F80" s="114">
        <f t="shared" si="136"/>
        <v>49549105.670000002</v>
      </c>
      <c r="G80" s="114">
        <f t="shared" si="136"/>
        <v>66513964.099999994</v>
      </c>
      <c r="H80" s="114">
        <f t="shared" si="136"/>
        <v>73756186.170000002</v>
      </c>
      <c r="I80" s="114">
        <f t="shared" si="136"/>
        <v>61142720.060000002</v>
      </c>
      <c r="J80" s="114">
        <f t="shared" si="136"/>
        <v>58648425.109999999</v>
      </c>
      <c r="K80" s="114">
        <f t="shared" si="136"/>
        <v>55155205.150000006</v>
      </c>
      <c r="L80" s="114">
        <f t="shared" si="136"/>
        <v>82178103.019999996</v>
      </c>
      <c r="M80" s="114">
        <f t="shared" si="136"/>
        <v>102204275.78999999</v>
      </c>
      <c r="N80" s="115">
        <f t="shared" si="136"/>
        <v>77413039.180000007</v>
      </c>
      <c r="O80" s="267">
        <f t="shared" si="136"/>
        <v>79921737.659999996</v>
      </c>
      <c r="P80" s="266">
        <f t="shared" si="136"/>
        <v>72969145.609999999</v>
      </c>
      <c r="Q80" s="268">
        <f t="shared" si="136"/>
        <v>68517722.640000001</v>
      </c>
      <c r="R80" s="266">
        <f t="shared" ref="R80:U80" si="137">R94-R87</f>
        <v>55814230.609999999</v>
      </c>
      <c r="S80" s="266">
        <f t="shared" si="137"/>
        <v>84141583.919999987</v>
      </c>
      <c r="T80" s="266">
        <f t="shared" si="137"/>
        <v>86849020.599999994</v>
      </c>
      <c r="U80" s="266">
        <f t="shared" si="137"/>
        <v>69194888.849999994</v>
      </c>
      <c r="V80" s="266">
        <f t="shared" ref="V80:W80" si="138">V94-V87</f>
        <v>61204822</v>
      </c>
      <c r="W80" s="266">
        <f t="shared" si="138"/>
        <v>61603909.490000002</v>
      </c>
      <c r="X80" s="266">
        <f t="shared" ref="X80:Y80" si="139">X94-X87</f>
        <v>86434061.900000006</v>
      </c>
      <c r="Y80" s="266">
        <f t="shared" si="139"/>
        <v>106034210.69</v>
      </c>
      <c r="Z80" s="331">
        <f t="shared" ref="Z80:AA80" si="140">Z94-Z87</f>
        <v>100138301</v>
      </c>
      <c r="AA80" s="115">
        <f t="shared" si="140"/>
        <v>25791294</v>
      </c>
      <c r="AB80" s="236">
        <f t="shared" ref="AB80:AL80" si="141">IF(ISERROR((O80-C80)/C80)=TRUE,0,(O80-C80)/C80)</f>
        <v>6.7573697863658718E-3</v>
      </c>
      <c r="AC80" s="237">
        <f t="shared" si="141"/>
        <v>0.1500925158365512</v>
      </c>
      <c r="AD80" s="238">
        <f t="shared" si="141"/>
        <v>0.213126926632354</v>
      </c>
      <c r="AE80" s="238">
        <f t="shared" si="141"/>
        <v>0.12644274513703846</v>
      </c>
      <c r="AF80" s="238">
        <f t="shared" si="141"/>
        <v>0.26502133888002616</v>
      </c>
      <c r="AG80" s="238">
        <f t="shared" si="141"/>
        <v>0.17751506836080747</v>
      </c>
      <c r="AH80" s="238">
        <f t="shared" si="141"/>
        <v>0.13169464462978278</v>
      </c>
      <c r="AI80" s="238">
        <f t="shared" si="141"/>
        <v>4.3588500206190796E-2</v>
      </c>
      <c r="AJ80" s="238">
        <f t="shared" si="141"/>
        <v>0.11691923404984371</v>
      </c>
      <c r="AK80" s="238">
        <f t="shared" si="141"/>
        <v>5.1789451491283771E-2</v>
      </c>
      <c r="AL80" s="238">
        <f t="shared" si="141"/>
        <v>3.7473333384499555E-2</v>
      </c>
      <c r="AM80" s="307"/>
      <c r="AN80" s="206"/>
      <c r="AO80" s="38">
        <f t="shared" ref="AO80:AY80" si="142">O80-C80</f>
        <v>536435.84000000358</v>
      </c>
      <c r="AP80" s="116">
        <f t="shared" si="142"/>
        <v>9522818.8100000024</v>
      </c>
      <c r="AQ80" s="117">
        <f t="shared" si="142"/>
        <v>12037463.950000003</v>
      </c>
      <c r="AR80" s="117">
        <f t="shared" si="142"/>
        <v>6265124.9399999976</v>
      </c>
      <c r="AS80" s="117">
        <f t="shared" si="142"/>
        <v>17627619.819999993</v>
      </c>
      <c r="AT80" s="117">
        <f t="shared" si="142"/>
        <v>13092834.429999992</v>
      </c>
      <c r="AU80" s="117">
        <f t="shared" si="142"/>
        <v>8052168.7899999917</v>
      </c>
      <c r="AV80" s="117">
        <f t="shared" si="142"/>
        <v>2556396.8900000006</v>
      </c>
      <c r="AW80" s="117">
        <f t="shared" si="142"/>
        <v>6448704.3399999961</v>
      </c>
      <c r="AX80" s="117">
        <f t="shared" si="142"/>
        <v>4255958.8800000101</v>
      </c>
      <c r="AY80" s="117">
        <f t="shared" si="142"/>
        <v>3829934.900000006</v>
      </c>
      <c r="AZ80" s="324"/>
      <c r="BA80" s="118"/>
    </row>
    <row r="81" spans="1:53" s="41" customFormat="1" x14ac:dyDescent="0.35">
      <c r="A81" s="172"/>
      <c r="B81" s="42" t="s">
        <v>31</v>
      </c>
      <c r="C81" s="113">
        <f t="shared" ref="C81:Q84" si="143">C95-C88</f>
        <v>7002594.0600000005</v>
      </c>
      <c r="D81" s="114">
        <f t="shared" si="143"/>
        <v>4743494.32</v>
      </c>
      <c r="E81" s="114">
        <f t="shared" si="143"/>
        <v>3884361.1</v>
      </c>
      <c r="F81" s="114">
        <f t="shared" si="143"/>
        <v>3364875</v>
      </c>
      <c r="G81" s="114">
        <f t="shared" si="143"/>
        <v>3988077.68</v>
      </c>
      <c r="H81" s="114">
        <f t="shared" si="143"/>
        <v>4371286.84</v>
      </c>
      <c r="I81" s="114">
        <f t="shared" si="143"/>
        <v>3722652.65</v>
      </c>
      <c r="J81" s="114">
        <f t="shared" si="143"/>
        <v>3779840.8899999997</v>
      </c>
      <c r="K81" s="114">
        <f t="shared" si="143"/>
        <v>3988721.16</v>
      </c>
      <c r="L81" s="114">
        <f t="shared" si="143"/>
        <v>5570247.9100000001</v>
      </c>
      <c r="M81" s="114">
        <f t="shared" si="143"/>
        <v>6313906.9199999999</v>
      </c>
      <c r="N81" s="115">
        <f t="shared" si="143"/>
        <v>4977926.33</v>
      </c>
      <c r="O81" s="267">
        <f t="shared" si="143"/>
        <v>4342470.4000000004</v>
      </c>
      <c r="P81" s="266">
        <f t="shared" si="143"/>
        <v>4131649.96</v>
      </c>
      <c r="Q81" s="268">
        <f t="shared" si="143"/>
        <v>3665295.7300000004</v>
      </c>
      <c r="R81" s="266">
        <f t="shared" ref="R81:U81" si="144">R95-R88</f>
        <v>3256430.82</v>
      </c>
      <c r="S81" s="266">
        <f t="shared" si="144"/>
        <v>4395166.53</v>
      </c>
      <c r="T81" s="266">
        <f t="shared" si="144"/>
        <v>4541439.12</v>
      </c>
      <c r="U81" s="266">
        <f t="shared" si="144"/>
        <v>3825237.37</v>
      </c>
      <c r="V81" s="266">
        <f t="shared" ref="V81:W81" si="145">V95-V88</f>
        <v>2934290</v>
      </c>
      <c r="W81" s="266">
        <f t="shared" si="145"/>
        <v>3162695.58</v>
      </c>
      <c r="X81" s="266">
        <f t="shared" ref="X81:Y81" si="146">X95-X88</f>
        <v>4188159.83</v>
      </c>
      <c r="Y81" s="266">
        <f t="shared" si="146"/>
        <v>5508944.3100000005</v>
      </c>
      <c r="Z81" s="331">
        <f t="shared" ref="Z81:AA81" si="147">Z95-Z88</f>
        <v>5249121</v>
      </c>
      <c r="AA81" s="115">
        <f t="shared" si="147"/>
        <v>939541</v>
      </c>
      <c r="AB81" s="236">
        <f t="shared" ref="AB81:AB85" si="148">IF(ISERROR((O81-C81)/C81)=TRUE,0,(O81-C81)/C81)</f>
        <v>-0.37987689093604265</v>
      </c>
      <c r="AC81" s="237">
        <f t="shared" ref="AC81:AL85" si="149">IF(ISERROR((P81-D81)/D81)=TRUE,0,(P81-D81)/D81)</f>
        <v>-0.12898600034583793</v>
      </c>
      <c r="AD81" s="238">
        <f t="shared" si="149"/>
        <v>-5.6396757242780454E-2</v>
      </c>
      <c r="AE81" s="238">
        <f t="shared" si="149"/>
        <v>-3.2228293770199534E-2</v>
      </c>
      <c r="AF81" s="238">
        <f t="shared" si="149"/>
        <v>0.10207645955381693</v>
      </c>
      <c r="AG81" s="238">
        <f t="shared" si="149"/>
        <v>3.8924986217559743E-2</v>
      </c>
      <c r="AH81" s="238">
        <f t="shared" si="149"/>
        <v>2.7556887425422356E-2</v>
      </c>
      <c r="AI81" s="238">
        <f t="shared" si="149"/>
        <v>-0.22370012775855222</v>
      </c>
      <c r="AJ81" s="238">
        <f t="shared" si="149"/>
        <v>-0.20709032967348362</v>
      </c>
      <c r="AK81" s="238">
        <f t="shared" si="149"/>
        <v>-0.24811967121226389</v>
      </c>
      <c r="AL81" s="238">
        <f t="shared" si="149"/>
        <v>-0.12749041444532405</v>
      </c>
      <c r="AM81" s="307"/>
      <c r="AN81" s="206"/>
      <c r="AO81" s="38">
        <f t="shared" si="125"/>
        <v>-2660123.66</v>
      </c>
      <c r="AP81" s="116">
        <f t="shared" ref="AP81:AY84" si="150">P81-D81</f>
        <v>-611844.36000000034</v>
      </c>
      <c r="AQ81" s="117">
        <f t="shared" si="150"/>
        <v>-219065.36999999965</v>
      </c>
      <c r="AR81" s="117">
        <f t="shared" si="150"/>
        <v>-108444.18000000017</v>
      </c>
      <c r="AS81" s="117">
        <f t="shared" si="150"/>
        <v>407088.85000000009</v>
      </c>
      <c r="AT81" s="117">
        <f t="shared" si="150"/>
        <v>170152.28000000026</v>
      </c>
      <c r="AU81" s="117">
        <f t="shared" si="150"/>
        <v>102584.7200000002</v>
      </c>
      <c r="AV81" s="117">
        <f t="shared" si="150"/>
        <v>-845550.88999999966</v>
      </c>
      <c r="AW81" s="117">
        <f t="shared" si="150"/>
        <v>-826025.58000000007</v>
      </c>
      <c r="AX81" s="117">
        <f t="shared" si="150"/>
        <v>-1382088.08</v>
      </c>
      <c r="AY81" s="117">
        <f t="shared" si="150"/>
        <v>-804962.6099999994</v>
      </c>
      <c r="AZ81" s="324"/>
      <c r="BA81" s="118"/>
    </row>
    <row r="82" spans="1:53" s="41" customFormat="1" x14ac:dyDescent="0.35">
      <c r="A82" s="172"/>
      <c r="B82" s="42" t="s">
        <v>32</v>
      </c>
      <c r="C82" s="113">
        <f t="shared" si="143"/>
        <v>15744904.050000001</v>
      </c>
      <c r="D82" s="114">
        <f t="shared" si="143"/>
        <v>12768911.220000001</v>
      </c>
      <c r="E82" s="114">
        <f t="shared" si="143"/>
        <v>10960820.25</v>
      </c>
      <c r="F82" s="114">
        <f t="shared" si="143"/>
        <v>9911362.6900000013</v>
      </c>
      <c r="G82" s="114">
        <f t="shared" si="143"/>
        <v>12000911.5</v>
      </c>
      <c r="H82" s="114">
        <f t="shared" si="143"/>
        <v>12741549.710000001</v>
      </c>
      <c r="I82" s="114">
        <f t="shared" si="143"/>
        <v>11547542.800000001</v>
      </c>
      <c r="J82" s="114">
        <f t="shared" si="143"/>
        <v>11379431.93</v>
      </c>
      <c r="K82" s="114">
        <f t="shared" si="143"/>
        <v>11242666.32</v>
      </c>
      <c r="L82" s="114">
        <f t="shared" si="143"/>
        <v>15097666.09</v>
      </c>
      <c r="M82" s="114">
        <f t="shared" si="143"/>
        <v>17897311.91</v>
      </c>
      <c r="N82" s="115">
        <f t="shared" si="143"/>
        <v>15355596.27</v>
      </c>
      <c r="O82" s="267">
        <f t="shared" si="143"/>
        <v>14849807.460000001</v>
      </c>
      <c r="P82" s="266">
        <f t="shared" si="143"/>
        <v>12516875.870000001</v>
      </c>
      <c r="Q82" s="268">
        <f t="shared" si="143"/>
        <v>10732077.67</v>
      </c>
      <c r="R82" s="266">
        <f t="shared" ref="R82:U82" si="151">R96-R89</f>
        <v>9480926.7699999996</v>
      </c>
      <c r="S82" s="266">
        <f t="shared" si="151"/>
        <v>12622137.27</v>
      </c>
      <c r="T82" s="266">
        <f t="shared" si="151"/>
        <v>13523034.4</v>
      </c>
      <c r="U82" s="266">
        <f t="shared" si="151"/>
        <v>12607261.68</v>
      </c>
      <c r="V82" s="266">
        <f t="shared" ref="V82:W82" si="152">V96-V89</f>
        <v>11873866</v>
      </c>
      <c r="W82" s="266">
        <f t="shared" si="152"/>
        <v>10743240.630000001</v>
      </c>
      <c r="X82" s="266">
        <f t="shared" ref="X82:Y82" si="153">X96-X89</f>
        <v>14672835.42</v>
      </c>
      <c r="Y82" s="266">
        <f t="shared" si="153"/>
        <v>17301519.23</v>
      </c>
      <c r="Z82" s="331">
        <f t="shared" ref="Z82:AA82" si="154">Z96-Z89</f>
        <v>17683244</v>
      </c>
      <c r="AA82" s="115">
        <f t="shared" si="154"/>
        <v>4423918</v>
      </c>
      <c r="AB82" s="236">
        <f t="shared" si="148"/>
        <v>-5.6849923451899334E-2</v>
      </c>
      <c r="AC82" s="237">
        <f t="shared" si="149"/>
        <v>-1.973820207984809E-2</v>
      </c>
      <c r="AD82" s="238">
        <f t="shared" si="149"/>
        <v>-2.0869111506504275E-2</v>
      </c>
      <c r="AE82" s="238">
        <f t="shared" si="149"/>
        <v>-4.3428530814868374E-2</v>
      </c>
      <c r="AF82" s="238">
        <f t="shared" si="149"/>
        <v>5.1764882192490091E-2</v>
      </c>
      <c r="AG82" s="238">
        <f t="shared" si="149"/>
        <v>6.1333566778510762E-2</v>
      </c>
      <c r="AH82" s="238">
        <f t="shared" si="149"/>
        <v>9.1770075968023168E-2</v>
      </c>
      <c r="AI82" s="238">
        <f t="shared" si="149"/>
        <v>4.3449802506969282E-2</v>
      </c>
      <c r="AJ82" s="238">
        <f t="shared" si="149"/>
        <v>-4.4422352828488061E-2</v>
      </c>
      <c r="AK82" s="238">
        <f t="shared" si="149"/>
        <v>-2.8138830695254826E-2</v>
      </c>
      <c r="AL82" s="238">
        <f t="shared" si="149"/>
        <v>-3.3289506435159384E-2</v>
      </c>
      <c r="AM82" s="307"/>
      <c r="AN82" s="206"/>
      <c r="AO82" s="38">
        <f t="shared" si="125"/>
        <v>-895096.58999999985</v>
      </c>
      <c r="AP82" s="116">
        <f t="shared" si="150"/>
        <v>-252035.34999999963</v>
      </c>
      <c r="AQ82" s="117">
        <f t="shared" si="150"/>
        <v>-228742.58000000007</v>
      </c>
      <c r="AR82" s="117">
        <f t="shared" si="150"/>
        <v>-430435.92000000179</v>
      </c>
      <c r="AS82" s="117">
        <f t="shared" si="150"/>
        <v>621225.76999999955</v>
      </c>
      <c r="AT82" s="117">
        <f t="shared" si="150"/>
        <v>781484.68999999948</v>
      </c>
      <c r="AU82" s="117">
        <f t="shared" si="150"/>
        <v>1059718.879999999</v>
      </c>
      <c r="AV82" s="117">
        <f t="shared" si="150"/>
        <v>494434.0700000003</v>
      </c>
      <c r="AW82" s="117">
        <f t="shared" si="150"/>
        <v>-499425.68999999948</v>
      </c>
      <c r="AX82" s="117">
        <f t="shared" si="150"/>
        <v>-424830.66999999993</v>
      </c>
      <c r="AY82" s="117">
        <f t="shared" si="150"/>
        <v>-595792.6799999997</v>
      </c>
      <c r="AZ82" s="324"/>
      <c r="BA82" s="118"/>
    </row>
    <row r="83" spans="1:53" s="41" customFormat="1" x14ac:dyDescent="0.35">
      <c r="A83" s="172"/>
      <c r="B83" s="42" t="s">
        <v>33</v>
      </c>
      <c r="C83" s="113">
        <f t="shared" si="143"/>
        <v>25766057.229999997</v>
      </c>
      <c r="D83" s="114">
        <f t="shared" si="143"/>
        <v>22532242.509999998</v>
      </c>
      <c r="E83" s="114">
        <f t="shared" si="143"/>
        <v>19984266.099999998</v>
      </c>
      <c r="F83" s="114">
        <f t="shared" si="143"/>
        <v>18471066.260000002</v>
      </c>
      <c r="G83" s="114">
        <f t="shared" si="143"/>
        <v>24295423.84</v>
      </c>
      <c r="H83" s="114">
        <f t="shared" si="143"/>
        <v>20650629.559999999</v>
      </c>
      <c r="I83" s="114">
        <f t="shared" si="143"/>
        <v>20514367.59</v>
      </c>
      <c r="J83" s="114">
        <f t="shared" si="143"/>
        <v>19799899.330000002</v>
      </c>
      <c r="K83" s="114">
        <f t="shared" si="143"/>
        <v>16734037.609999999</v>
      </c>
      <c r="L83" s="114">
        <f t="shared" si="143"/>
        <v>22110183.560000002</v>
      </c>
      <c r="M83" s="114">
        <f t="shared" si="143"/>
        <v>27141283.82</v>
      </c>
      <c r="N83" s="115">
        <f t="shared" si="143"/>
        <v>22786315.800000001</v>
      </c>
      <c r="O83" s="267">
        <f t="shared" si="143"/>
        <v>22515888.949999999</v>
      </c>
      <c r="P83" s="266">
        <f t="shared" si="143"/>
        <v>20168495.719999999</v>
      </c>
      <c r="Q83" s="268">
        <f t="shared" si="143"/>
        <v>18616863.009999998</v>
      </c>
      <c r="R83" s="266">
        <f t="shared" ref="R83:U83" si="155">R97-R90</f>
        <v>18027384.039999999</v>
      </c>
      <c r="S83" s="266">
        <f t="shared" si="155"/>
        <v>21399749.309999999</v>
      </c>
      <c r="T83" s="266">
        <f t="shared" si="155"/>
        <v>24358531.82</v>
      </c>
      <c r="U83" s="266">
        <f t="shared" si="155"/>
        <v>27644589.59</v>
      </c>
      <c r="V83" s="266">
        <f t="shared" ref="V83:W83" si="156">V97-V90</f>
        <v>20365713</v>
      </c>
      <c r="W83" s="266">
        <f t="shared" si="156"/>
        <v>17364458.359999999</v>
      </c>
      <c r="X83" s="266">
        <f t="shared" ref="X83:Y83" si="157">X97-X90</f>
        <v>23994928.300000001</v>
      </c>
      <c r="Y83" s="266">
        <f t="shared" si="157"/>
        <v>25302989.469999999</v>
      </c>
      <c r="Z83" s="331">
        <f t="shared" ref="Z83:AA83" si="158">Z97-Z90</f>
        <v>27596360</v>
      </c>
      <c r="AA83" s="115">
        <f t="shared" si="158"/>
        <v>7257565</v>
      </c>
      <c r="AB83" s="236">
        <f t="shared" si="148"/>
        <v>-0.1261414678616701</v>
      </c>
      <c r="AC83" s="237">
        <f t="shared" si="149"/>
        <v>-0.10490508385709715</v>
      </c>
      <c r="AD83" s="238">
        <f t="shared" si="149"/>
        <v>-6.8423983305546554E-2</v>
      </c>
      <c r="AE83" s="238">
        <f t="shared" si="149"/>
        <v>-2.4020390255478544E-2</v>
      </c>
      <c r="AF83" s="238">
        <f t="shared" si="149"/>
        <v>-0.11918600593551124</v>
      </c>
      <c r="AG83" s="238">
        <f t="shared" si="149"/>
        <v>0.17955395738550073</v>
      </c>
      <c r="AH83" s="238">
        <f t="shared" si="149"/>
        <v>0.34757210860722421</v>
      </c>
      <c r="AI83" s="238">
        <f t="shared" si="149"/>
        <v>2.8576593273012263E-2</v>
      </c>
      <c r="AJ83" s="238">
        <f t="shared" si="149"/>
        <v>3.7672961223851345E-2</v>
      </c>
      <c r="AK83" s="238">
        <f t="shared" si="149"/>
        <v>8.5243287776666385E-2</v>
      </c>
      <c r="AL83" s="238">
        <f t="shared" si="149"/>
        <v>-6.773055991719118E-2</v>
      </c>
      <c r="AM83" s="307"/>
      <c r="AN83" s="206"/>
      <c r="AO83" s="38">
        <f t="shared" si="125"/>
        <v>-3250168.2799999975</v>
      </c>
      <c r="AP83" s="116">
        <f t="shared" si="150"/>
        <v>-2363746.7899999991</v>
      </c>
      <c r="AQ83" s="117">
        <f t="shared" si="150"/>
        <v>-1367403.0899999999</v>
      </c>
      <c r="AR83" s="117">
        <f t="shared" si="150"/>
        <v>-443682.22000000253</v>
      </c>
      <c r="AS83" s="117">
        <f t="shared" si="150"/>
        <v>-2895674.5300000012</v>
      </c>
      <c r="AT83" s="117">
        <f t="shared" si="150"/>
        <v>3707902.2600000016</v>
      </c>
      <c r="AU83" s="117">
        <f t="shared" si="150"/>
        <v>7130222</v>
      </c>
      <c r="AV83" s="117">
        <f t="shared" si="150"/>
        <v>565813.66999999806</v>
      </c>
      <c r="AW83" s="117">
        <f t="shared" si="150"/>
        <v>630420.75</v>
      </c>
      <c r="AX83" s="117">
        <f t="shared" si="150"/>
        <v>1884744.7399999984</v>
      </c>
      <c r="AY83" s="117">
        <f t="shared" si="150"/>
        <v>-1838294.3500000015</v>
      </c>
      <c r="AZ83" s="324"/>
      <c r="BA83" s="118"/>
    </row>
    <row r="84" spans="1:53" s="41" customFormat="1" x14ac:dyDescent="0.35">
      <c r="A84" s="172"/>
      <c r="B84" s="42" t="s">
        <v>34</v>
      </c>
      <c r="C84" s="113">
        <f t="shared" si="143"/>
        <v>27996240.409999996</v>
      </c>
      <c r="D84" s="114">
        <f t="shared" si="143"/>
        <v>26495953.200000003</v>
      </c>
      <c r="E84" s="114">
        <f t="shared" si="143"/>
        <v>24423561.510000002</v>
      </c>
      <c r="F84" s="114">
        <f t="shared" si="143"/>
        <v>21735933.969999999</v>
      </c>
      <c r="G84" s="114">
        <f t="shared" si="143"/>
        <v>24690633.440000001</v>
      </c>
      <c r="H84" s="114">
        <f t="shared" si="143"/>
        <v>25362586.899999999</v>
      </c>
      <c r="I84" s="114">
        <f t="shared" si="143"/>
        <v>24318314.32</v>
      </c>
      <c r="J84" s="114">
        <f t="shared" si="143"/>
        <v>25573217.240000002</v>
      </c>
      <c r="K84" s="114">
        <f t="shared" si="143"/>
        <v>20523198.120000001</v>
      </c>
      <c r="L84" s="114">
        <f t="shared" si="143"/>
        <v>25572169.509999998</v>
      </c>
      <c r="M84" s="114">
        <f t="shared" si="143"/>
        <v>29472822.580000002</v>
      </c>
      <c r="N84" s="115">
        <f t="shared" si="143"/>
        <v>24483587.810000002</v>
      </c>
      <c r="O84" s="267">
        <f t="shared" si="143"/>
        <v>23304887.970000003</v>
      </c>
      <c r="P84" s="266">
        <f t="shared" si="143"/>
        <v>24109687.59</v>
      </c>
      <c r="Q84" s="268">
        <f t="shared" si="143"/>
        <v>22156473.59</v>
      </c>
      <c r="R84" s="266">
        <f t="shared" ref="R84:U84" si="159">R98-R91</f>
        <v>27036705.460000001</v>
      </c>
      <c r="S84" s="266">
        <f t="shared" si="159"/>
        <v>25185500.73</v>
      </c>
      <c r="T84" s="266">
        <f t="shared" si="159"/>
        <v>26536015.100000001</v>
      </c>
      <c r="U84" s="266">
        <f t="shared" si="159"/>
        <v>26506545.870000001</v>
      </c>
      <c r="V84" s="266">
        <f t="shared" ref="V84:W84" si="160">V98-V91</f>
        <v>23563048</v>
      </c>
      <c r="W84" s="266">
        <f t="shared" si="160"/>
        <v>22441609.25</v>
      </c>
      <c r="X84" s="266">
        <f t="shared" ref="X84:Y84" si="161">X98-X91</f>
        <v>30085560.059999999</v>
      </c>
      <c r="Y84" s="266">
        <f t="shared" si="161"/>
        <v>27045516.619999997</v>
      </c>
      <c r="Z84" s="331">
        <f t="shared" ref="Z84:AA84" si="162">Z98-Z91</f>
        <v>30042415</v>
      </c>
      <c r="AA84" s="115">
        <f t="shared" si="162"/>
        <v>10945540</v>
      </c>
      <c r="AB84" s="236">
        <f t="shared" si="148"/>
        <v>-0.16757080133960725</v>
      </c>
      <c r="AC84" s="237">
        <f t="shared" si="149"/>
        <v>-9.0061512110460804E-2</v>
      </c>
      <c r="AD84" s="238">
        <f t="shared" si="149"/>
        <v>-9.2823805368097673E-2</v>
      </c>
      <c r="AE84" s="238">
        <f t="shared" si="149"/>
        <v>0.24387134674388239</v>
      </c>
      <c r="AF84" s="238">
        <f t="shared" si="149"/>
        <v>2.0042713412054085E-2</v>
      </c>
      <c r="AG84" s="238">
        <f t="shared" si="149"/>
        <v>4.6266108604245057E-2</v>
      </c>
      <c r="AH84" s="238">
        <f t="shared" si="149"/>
        <v>8.9982863170756183E-2</v>
      </c>
      <c r="AI84" s="238">
        <f t="shared" si="149"/>
        <v>-7.8604472058987671E-2</v>
      </c>
      <c r="AJ84" s="238">
        <f t="shared" si="149"/>
        <v>9.3475252676652465E-2</v>
      </c>
      <c r="AK84" s="238">
        <f t="shared" si="149"/>
        <v>0.17649619240303563</v>
      </c>
      <c r="AL84" s="238">
        <f t="shared" si="149"/>
        <v>-8.235743127117906E-2</v>
      </c>
      <c r="AM84" s="307"/>
      <c r="AN84" s="206"/>
      <c r="AO84" s="38">
        <f t="shared" si="125"/>
        <v>-4691352.4399999939</v>
      </c>
      <c r="AP84" s="116">
        <f t="shared" si="150"/>
        <v>-2386265.6100000031</v>
      </c>
      <c r="AQ84" s="117">
        <f t="shared" si="150"/>
        <v>-2267087.9200000018</v>
      </c>
      <c r="AR84" s="117">
        <f t="shared" si="150"/>
        <v>5300771.4900000021</v>
      </c>
      <c r="AS84" s="117">
        <f t="shared" si="150"/>
        <v>494867.28999999911</v>
      </c>
      <c r="AT84" s="117">
        <f t="shared" si="150"/>
        <v>1173428.200000003</v>
      </c>
      <c r="AU84" s="117">
        <f t="shared" si="150"/>
        <v>2188231.5500000007</v>
      </c>
      <c r="AV84" s="117">
        <f t="shared" si="150"/>
        <v>-2010169.2400000021</v>
      </c>
      <c r="AW84" s="117">
        <f t="shared" si="150"/>
        <v>1918411.129999999</v>
      </c>
      <c r="AX84" s="117">
        <f t="shared" si="150"/>
        <v>4513390.5500000007</v>
      </c>
      <c r="AY84" s="117">
        <f t="shared" si="150"/>
        <v>-2427305.9600000046</v>
      </c>
      <c r="AZ84" s="324"/>
      <c r="BA84" s="118"/>
    </row>
    <row r="85" spans="1:53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Q85" si="163">SUM(D80:D84)</f>
        <v>129986928.05</v>
      </c>
      <c r="E85" s="152">
        <f t="shared" si="163"/>
        <v>115733267.64999999</v>
      </c>
      <c r="F85" s="152">
        <f t="shared" si="163"/>
        <v>103032343.59</v>
      </c>
      <c r="G85" s="152">
        <f t="shared" si="163"/>
        <v>131489010.56</v>
      </c>
      <c r="H85" s="152">
        <f t="shared" si="163"/>
        <v>136882239.18000001</v>
      </c>
      <c r="I85" s="152">
        <f t="shared" si="163"/>
        <v>121245597.42000002</v>
      </c>
      <c r="J85" s="152">
        <f t="shared" si="163"/>
        <v>119180814.5</v>
      </c>
      <c r="K85" s="152">
        <f t="shared" si="163"/>
        <v>107643828.36</v>
      </c>
      <c r="L85" s="152">
        <f t="shared" si="163"/>
        <v>150528370.09</v>
      </c>
      <c r="M85" s="152">
        <f t="shared" si="163"/>
        <v>183029601.02000001</v>
      </c>
      <c r="N85" s="154">
        <f t="shared" si="163"/>
        <v>145016465.38999999</v>
      </c>
      <c r="O85" s="269">
        <f t="shared" si="163"/>
        <v>144934792.44000003</v>
      </c>
      <c r="P85" s="260">
        <f t="shared" si="163"/>
        <v>133895854.75</v>
      </c>
      <c r="Q85" s="260">
        <f t="shared" si="163"/>
        <v>123688432.64000002</v>
      </c>
      <c r="R85" s="260">
        <f t="shared" ref="R85:U85" si="164">SUM(R80:R84)</f>
        <v>113615677.70000002</v>
      </c>
      <c r="S85" s="260">
        <f t="shared" si="164"/>
        <v>147744137.75999999</v>
      </c>
      <c r="T85" s="260">
        <f t="shared" si="164"/>
        <v>155808041.03999999</v>
      </c>
      <c r="U85" s="260">
        <f t="shared" si="164"/>
        <v>139778523.36000001</v>
      </c>
      <c r="V85" s="260">
        <f t="shared" ref="V85:W85" si="165">SUM(V80:V84)</f>
        <v>119941739</v>
      </c>
      <c r="W85" s="260">
        <f t="shared" si="165"/>
        <v>115315913.31</v>
      </c>
      <c r="X85" s="260">
        <f t="shared" ref="X85:Y85" si="166">SUM(X80:X84)</f>
        <v>159375545.50999999</v>
      </c>
      <c r="Y85" s="260">
        <f t="shared" si="166"/>
        <v>181193180.31999999</v>
      </c>
      <c r="Z85" s="332">
        <f t="shared" ref="Z85:AA85" si="167">SUM(Z80:Z84)</f>
        <v>180709441</v>
      </c>
      <c r="AA85" s="154">
        <f t="shared" si="167"/>
        <v>49357858</v>
      </c>
      <c r="AB85" s="240">
        <f t="shared" si="148"/>
        <v>-7.030564335147596E-2</v>
      </c>
      <c r="AC85" s="241">
        <f t="shared" si="149"/>
        <v>3.0071690735674735E-2</v>
      </c>
      <c r="AD85" s="242">
        <f t="shared" si="149"/>
        <v>6.873706369423524E-2</v>
      </c>
      <c r="AE85" s="242">
        <f t="shared" si="149"/>
        <v>0.10271856138801058</v>
      </c>
      <c r="AF85" s="242">
        <f t="shared" si="149"/>
        <v>0.12362346579969571</v>
      </c>
      <c r="AG85" s="242">
        <f t="shared" si="149"/>
        <v>0.13826338591022444</v>
      </c>
      <c r="AH85" s="242">
        <f t="shared" si="149"/>
        <v>0.15285442386663442</v>
      </c>
      <c r="AI85" s="242">
        <f t="shared" si="149"/>
        <v>6.3846224175620149E-3</v>
      </c>
      <c r="AJ85" s="242">
        <f t="shared" si="149"/>
        <v>7.1272873390769501E-2</v>
      </c>
      <c r="AK85" s="242">
        <f t="shared" si="149"/>
        <v>5.8774139484206955E-2</v>
      </c>
      <c r="AL85" s="242">
        <f t="shared" si="149"/>
        <v>-1.0033462837518553E-2</v>
      </c>
      <c r="AM85" s="308"/>
      <c r="AN85" s="251"/>
      <c r="AO85" s="153">
        <f t="shared" si="133"/>
        <v>-10960305.129999988</v>
      </c>
      <c r="AP85" s="155">
        <f t="shared" si="163"/>
        <v>3908926.7000000011</v>
      </c>
      <c r="AQ85" s="156">
        <f t="shared" si="163"/>
        <v>7955164.9900000021</v>
      </c>
      <c r="AR85" s="156">
        <f t="shared" ref="AR85:AS85" si="168">SUM(AR80:AR84)</f>
        <v>10583334.109999996</v>
      </c>
      <c r="AS85" s="156">
        <f t="shared" si="168"/>
        <v>16255127.199999992</v>
      </c>
      <c r="AT85" s="156">
        <f t="shared" ref="AT85:AU85" si="169">SUM(AT80:AT84)</f>
        <v>18925801.859999999</v>
      </c>
      <c r="AU85" s="156">
        <f t="shared" si="169"/>
        <v>18532925.93999999</v>
      </c>
      <c r="AV85" s="156">
        <f t="shared" ref="AV85:AW85" si="170">SUM(AV80:AV84)</f>
        <v>760924.49999999721</v>
      </c>
      <c r="AW85" s="156">
        <f t="shared" si="170"/>
        <v>7672084.9499999955</v>
      </c>
      <c r="AX85" s="156">
        <f t="shared" ref="AX85:AY85" si="171">SUM(AX80:AX84)</f>
        <v>8847175.4200000092</v>
      </c>
      <c r="AY85" s="156">
        <f t="shared" si="171"/>
        <v>-1836420.6999999993</v>
      </c>
      <c r="AZ85" s="325"/>
      <c r="BA85" s="157"/>
    </row>
    <row r="86" spans="1:53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285"/>
      <c r="AA86" s="52"/>
      <c r="AB86" s="244"/>
      <c r="AC86" s="245"/>
      <c r="AD86" s="246"/>
      <c r="AE86" s="246"/>
      <c r="AF86" s="246"/>
      <c r="AG86" s="246"/>
      <c r="AH86" s="246"/>
      <c r="AI86" s="246"/>
      <c r="AJ86" s="246"/>
      <c r="AK86" s="246"/>
      <c r="AL86" s="246"/>
      <c r="AM86" s="304"/>
      <c r="AN86" s="247"/>
      <c r="AO86" s="53"/>
      <c r="AP86" s="54"/>
      <c r="AQ86" s="55"/>
      <c r="AR86" s="55"/>
      <c r="AS86" s="55"/>
      <c r="AT86" s="55"/>
      <c r="AU86" s="55"/>
      <c r="AV86" s="55"/>
      <c r="AW86" s="55"/>
      <c r="AX86" s="55"/>
      <c r="AY86" s="55"/>
      <c r="AZ86" s="320"/>
      <c r="BA86" s="56"/>
    </row>
    <row r="87" spans="1:53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333"/>
      <c r="AA87" s="115"/>
      <c r="AB87" s="202"/>
      <c r="AC87" s="204"/>
      <c r="AD87" s="205"/>
      <c r="AE87" s="205"/>
      <c r="AF87" s="205"/>
      <c r="AG87" s="205"/>
      <c r="AH87" s="205"/>
      <c r="AI87" s="205"/>
      <c r="AJ87" s="205"/>
      <c r="AK87" s="205"/>
      <c r="AL87" s="205"/>
      <c r="AM87" s="307"/>
      <c r="AN87" s="206"/>
      <c r="AO87" s="38"/>
      <c r="AP87" s="116"/>
      <c r="AQ87" s="117"/>
      <c r="AR87" s="117"/>
      <c r="AS87" s="117"/>
      <c r="AT87" s="117"/>
      <c r="AU87" s="117"/>
      <c r="AV87" s="117"/>
      <c r="AW87" s="117"/>
      <c r="AX87" s="117"/>
      <c r="AY87" s="117"/>
      <c r="AZ87" s="324"/>
      <c r="BA87" s="118"/>
    </row>
    <row r="88" spans="1:53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333"/>
      <c r="AA88" s="115"/>
      <c r="AB88" s="202"/>
      <c r="AC88" s="204"/>
      <c r="AD88" s="205"/>
      <c r="AE88" s="205"/>
      <c r="AF88" s="205"/>
      <c r="AG88" s="205"/>
      <c r="AH88" s="205"/>
      <c r="AI88" s="205"/>
      <c r="AJ88" s="205"/>
      <c r="AK88" s="205"/>
      <c r="AL88" s="205"/>
      <c r="AM88" s="307"/>
      <c r="AN88" s="206"/>
      <c r="AO88" s="38"/>
      <c r="AP88" s="116"/>
      <c r="AQ88" s="117"/>
      <c r="AR88" s="117"/>
      <c r="AS88" s="117"/>
      <c r="AT88" s="117"/>
      <c r="AU88" s="117"/>
      <c r="AV88" s="117"/>
      <c r="AW88" s="117"/>
      <c r="AX88" s="117"/>
      <c r="AY88" s="117"/>
      <c r="AZ88" s="324"/>
      <c r="BA88" s="118"/>
    </row>
    <row r="89" spans="1:53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333"/>
      <c r="AA89" s="115"/>
      <c r="AB89" s="202"/>
      <c r="AC89" s="204"/>
      <c r="AD89" s="205"/>
      <c r="AE89" s="205"/>
      <c r="AF89" s="205"/>
      <c r="AG89" s="205"/>
      <c r="AH89" s="205"/>
      <c r="AI89" s="205"/>
      <c r="AJ89" s="205"/>
      <c r="AK89" s="205"/>
      <c r="AL89" s="205"/>
      <c r="AM89" s="307"/>
      <c r="AN89" s="206"/>
      <c r="AO89" s="38"/>
      <c r="AP89" s="116"/>
      <c r="AQ89" s="117"/>
      <c r="AR89" s="117"/>
      <c r="AS89" s="117"/>
      <c r="AT89" s="117"/>
      <c r="AU89" s="117"/>
      <c r="AV89" s="117"/>
      <c r="AW89" s="117"/>
      <c r="AX89" s="117"/>
      <c r="AY89" s="117"/>
      <c r="AZ89" s="324"/>
      <c r="BA89" s="118"/>
    </row>
    <row r="90" spans="1:53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333"/>
      <c r="AA90" s="115"/>
      <c r="AB90" s="202"/>
      <c r="AC90" s="204"/>
      <c r="AD90" s="205"/>
      <c r="AE90" s="205"/>
      <c r="AF90" s="205"/>
      <c r="AG90" s="205"/>
      <c r="AH90" s="205"/>
      <c r="AI90" s="205"/>
      <c r="AJ90" s="205"/>
      <c r="AK90" s="205"/>
      <c r="AL90" s="205"/>
      <c r="AM90" s="307"/>
      <c r="AN90" s="206"/>
      <c r="AO90" s="38"/>
      <c r="AP90" s="116"/>
      <c r="AQ90" s="117"/>
      <c r="AR90" s="117"/>
      <c r="AS90" s="117"/>
      <c r="AT90" s="117"/>
      <c r="AU90" s="117"/>
      <c r="AV90" s="117"/>
      <c r="AW90" s="117"/>
      <c r="AX90" s="117"/>
      <c r="AY90" s="117"/>
      <c r="AZ90" s="324"/>
      <c r="BA90" s="118"/>
    </row>
    <row r="91" spans="1:53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333"/>
      <c r="AA91" s="115"/>
      <c r="AB91" s="202"/>
      <c r="AC91" s="204"/>
      <c r="AD91" s="205"/>
      <c r="AE91" s="205"/>
      <c r="AF91" s="205"/>
      <c r="AG91" s="205"/>
      <c r="AH91" s="205"/>
      <c r="AI91" s="205"/>
      <c r="AJ91" s="205"/>
      <c r="AK91" s="205"/>
      <c r="AL91" s="205"/>
      <c r="AM91" s="307"/>
      <c r="AN91" s="206"/>
      <c r="AO91" s="38"/>
      <c r="AP91" s="116"/>
      <c r="AQ91" s="117"/>
      <c r="AR91" s="117"/>
      <c r="AS91" s="117"/>
      <c r="AT91" s="117"/>
      <c r="AU91" s="117"/>
      <c r="AV91" s="117"/>
      <c r="AW91" s="117"/>
      <c r="AX91" s="117"/>
      <c r="AY91" s="117"/>
      <c r="AZ91" s="324"/>
      <c r="BA91" s="118"/>
    </row>
    <row r="92" spans="1:53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288"/>
      <c r="AA92" s="154"/>
      <c r="AB92" s="248"/>
      <c r="AC92" s="249"/>
      <c r="AD92" s="250"/>
      <c r="AE92" s="250"/>
      <c r="AF92" s="250"/>
      <c r="AG92" s="250"/>
      <c r="AH92" s="250"/>
      <c r="AI92" s="250"/>
      <c r="AJ92" s="250"/>
      <c r="AK92" s="250"/>
      <c r="AL92" s="250"/>
      <c r="AM92" s="308"/>
      <c r="AN92" s="251"/>
      <c r="AO92" s="153"/>
      <c r="AP92" s="155"/>
      <c r="AQ92" s="156"/>
      <c r="AR92" s="156"/>
      <c r="AS92" s="156"/>
      <c r="AT92" s="156"/>
      <c r="AU92" s="156"/>
      <c r="AV92" s="156"/>
      <c r="AW92" s="156"/>
      <c r="AX92" s="156"/>
      <c r="AY92" s="156"/>
      <c r="AZ92" s="325"/>
      <c r="BA92" s="157"/>
    </row>
    <row r="93" spans="1:53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285"/>
      <c r="AA93" s="52"/>
      <c r="AB93" s="244"/>
      <c r="AC93" s="245"/>
      <c r="AD93" s="246"/>
      <c r="AE93" s="246"/>
      <c r="AF93" s="246"/>
      <c r="AG93" s="246"/>
      <c r="AH93" s="246"/>
      <c r="AI93" s="246"/>
      <c r="AJ93" s="246"/>
      <c r="AK93" s="246"/>
      <c r="AL93" s="246"/>
      <c r="AM93" s="304"/>
      <c r="AN93" s="247"/>
      <c r="AO93" s="53"/>
      <c r="AP93" s="54"/>
      <c r="AQ93" s="55"/>
      <c r="AR93" s="55"/>
      <c r="AS93" s="55"/>
      <c r="AT93" s="55"/>
      <c r="AU93" s="55"/>
      <c r="AV93" s="55"/>
      <c r="AW93" s="55"/>
      <c r="AX93" s="55"/>
      <c r="AY93" s="55"/>
      <c r="AZ93" s="320"/>
      <c r="BA93" s="56"/>
    </row>
    <row r="94" spans="1:53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106034210.69</v>
      </c>
      <c r="Z94" s="334">
        <f>'NECO-ELECTRIC'!Z94+'NECO-GAS'!Z94</f>
        <v>100138301</v>
      </c>
      <c r="AA94" s="115">
        <f>'NECO-ELECTRIC'!AA94+'NECO-GAS'!AA94</f>
        <v>25791294</v>
      </c>
      <c r="AB94" s="236">
        <f t="shared" ref="AB94:AL94" si="172">IF(ISERROR((O94-C94)/C94)=TRUE,0,(O94-C94)/C94)</f>
        <v>6.7573697863658718E-3</v>
      </c>
      <c r="AC94" s="237">
        <f t="shared" si="172"/>
        <v>0.1500925158365512</v>
      </c>
      <c r="AD94" s="238">
        <f t="shared" si="172"/>
        <v>0.213126926632354</v>
      </c>
      <c r="AE94" s="238">
        <f t="shared" si="172"/>
        <v>0.12644274513703846</v>
      </c>
      <c r="AF94" s="238">
        <f t="shared" si="172"/>
        <v>0.26502133888002616</v>
      </c>
      <c r="AG94" s="238">
        <f t="shared" si="172"/>
        <v>0.17751506836080747</v>
      </c>
      <c r="AH94" s="238">
        <f t="shared" si="172"/>
        <v>0.13169464462978278</v>
      </c>
      <c r="AI94" s="238">
        <f t="shared" si="172"/>
        <v>4.3588500206190796E-2</v>
      </c>
      <c r="AJ94" s="238">
        <f t="shared" si="172"/>
        <v>0.11691923404984371</v>
      </c>
      <c r="AK94" s="238">
        <f t="shared" si="172"/>
        <v>5.1789451491283771E-2</v>
      </c>
      <c r="AL94" s="238">
        <f t="shared" si="172"/>
        <v>3.7473333384499555E-2</v>
      </c>
      <c r="AM94" s="307"/>
      <c r="AN94" s="206"/>
      <c r="AO94" s="38">
        <f t="shared" ref="AO94:AY98" si="173">O94-C94</f>
        <v>536435.84000000358</v>
      </c>
      <c r="AP94" s="72">
        <f t="shared" si="173"/>
        <v>9522818.8100000024</v>
      </c>
      <c r="AQ94" s="73">
        <f t="shared" si="173"/>
        <v>12037463.950000003</v>
      </c>
      <c r="AR94" s="73">
        <f t="shared" si="173"/>
        <v>6265124.9399999976</v>
      </c>
      <c r="AS94" s="73">
        <f t="shared" si="173"/>
        <v>17627619.819999993</v>
      </c>
      <c r="AT94" s="73">
        <f t="shared" si="173"/>
        <v>13092834.429999992</v>
      </c>
      <c r="AU94" s="73">
        <f t="shared" si="173"/>
        <v>8052168.7899999917</v>
      </c>
      <c r="AV94" s="73">
        <f t="shared" si="173"/>
        <v>2556396.8900000006</v>
      </c>
      <c r="AW94" s="73">
        <f t="shared" si="173"/>
        <v>6448704.3399999961</v>
      </c>
      <c r="AX94" s="73">
        <f t="shared" si="173"/>
        <v>4255958.8800000101</v>
      </c>
      <c r="AY94" s="73">
        <f t="shared" si="173"/>
        <v>3829934.900000006</v>
      </c>
      <c r="AZ94" s="326"/>
      <c r="BA94" s="118"/>
    </row>
    <row r="95" spans="1:53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5508944.3100000005</v>
      </c>
      <c r="Z95" s="334">
        <f>'NECO-ELECTRIC'!Z95+'NECO-GAS'!Z95</f>
        <v>5249121</v>
      </c>
      <c r="AA95" s="115">
        <f>'NECO-ELECTRIC'!AA95+'NECO-GAS'!AA95</f>
        <v>939541</v>
      </c>
      <c r="AB95" s="236">
        <f t="shared" ref="AB95:AB99" si="174">IF(ISERROR((O95-C95)/C95)=TRUE,0,(O95-C95)/C95)</f>
        <v>-0.37987689093604265</v>
      </c>
      <c r="AC95" s="237">
        <f t="shared" ref="AC95:AL99" si="175">IF(ISERROR((P95-D95)/D95)=TRUE,0,(P95-D95)/D95)</f>
        <v>-0.12898600034583793</v>
      </c>
      <c r="AD95" s="238">
        <f t="shared" si="175"/>
        <v>-5.6396757242780454E-2</v>
      </c>
      <c r="AE95" s="238">
        <f t="shared" si="175"/>
        <v>-3.2228293770199534E-2</v>
      </c>
      <c r="AF95" s="238">
        <f t="shared" si="175"/>
        <v>0.10207645955381693</v>
      </c>
      <c r="AG95" s="238">
        <f t="shared" si="175"/>
        <v>3.8924986217559743E-2</v>
      </c>
      <c r="AH95" s="238">
        <f t="shared" si="175"/>
        <v>2.7556887425422356E-2</v>
      </c>
      <c r="AI95" s="238">
        <f t="shared" si="175"/>
        <v>-0.22370012775855222</v>
      </c>
      <c r="AJ95" s="238">
        <f t="shared" si="175"/>
        <v>-0.20709032967348362</v>
      </c>
      <c r="AK95" s="238">
        <f t="shared" si="175"/>
        <v>-0.24811967121226389</v>
      </c>
      <c r="AL95" s="238">
        <f t="shared" si="175"/>
        <v>-0.12749041444532405</v>
      </c>
      <c r="AM95" s="307"/>
      <c r="AN95" s="206"/>
      <c r="AO95" s="38">
        <f t="shared" si="173"/>
        <v>-2660123.66</v>
      </c>
      <c r="AP95" s="72">
        <f t="shared" si="173"/>
        <v>-611844.36000000034</v>
      </c>
      <c r="AQ95" s="73">
        <f t="shared" si="173"/>
        <v>-219065.36999999965</v>
      </c>
      <c r="AR95" s="73">
        <f t="shared" si="173"/>
        <v>-108444.18000000017</v>
      </c>
      <c r="AS95" s="73">
        <f t="shared" si="173"/>
        <v>407088.85000000009</v>
      </c>
      <c r="AT95" s="73">
        <f t="shared" si="173"/>
        <v>170152.28000000026</v>
      </c>
      <c r="AU95" s="73">
        <f t="shared" si="173"/>
        <v>102584.7200000002</v>
      </c>
      <c r="AV95" s="73">
        <f t="shared" si="173"/>
        <v>-845550.88999999966</v>
      </c>
      <c r="AW95" s="73">
        <f t="shared" si="173"/>
        <v>-826025.58000000007</v>
      </c>
      <c r="AX95" s="73">
        <f t="shared" si="173"/>
        <v>-1382088.08</v>
      </c>
      <c r="AY95" s="73">
        <f t="shared" si="173"/>
        <v>-804962.6099999994</v>
      </c>
      <c r="AZ95" s="326"/>
      <c r="BA95" s="118"/>
    </row>
    <row r="96" spans="1:53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17301519.23</v>
      </c>
      <c r="Z96" s="334">
        <f>'NECO-ELECTRIC'!Z96+'NECO-GAS'!Z96</f>
        <v>17683244</v>
      </c>
      <c r="AA96" s="115">
        <f>'NECO-ELECTRIC'!AA96+'NECO-GAS'!AA96</f>
        <v>4423918</v>
      </c>
      <c r="AB96" s="236">
        <f t="shared" si="174"/>
        <v>-5.6849923451899334E-2</v>
      </c>
      <c r="AC96" s="237">
        <f t="shared" si="175"/>
        <v>-1.973820207984809E-2</v>
      </c>
      <c r="AD96" s="238">
        <f t="shared" si="175"/>
        <v>-2.0869111506504275E-2</v>
      </c>
      <c r="AE96" s="238">
        <f t="shared" si="175"/>
        <v>-4.3428530814868374E-2</v>
      </c>
      <c r="AF96" s="238">
        <f t="shared" si="175"/>
        <v>5.1764882192490091E-2</v>
      </c>
      <c r="AG96" s="238">
        <f t="shared" si="175"/>
        <v>6.1333566778510762E-2</v>
      </c>
      <c r="AH96" s="238">
        <f t="shared" si="175"/>
        <v>9.1770075968023168E-2</v>
      </c>
      <c r="AI96" s="238">
        <f t="shared" si="175"/>
        <v>4.3449802506969282E-2</v>
      </c>
      <c r="AJ96" s="238">
        <f t="shared" si="175"/>
        <v>-4.4422352828488061E-2</v>
      </c>
      <c r="AK96" s="238">
        <f t="shared" si="175"/>
        <v>-2.8138830695254826E-2</v>
      </c>
      <c r="AL96" s="238">
        <f t="shared" si="175"/>
        <v>-3.3289506435159384E-2</v>
      </c>
      <c r="AM96" s="307"/>
      <c r="AN96" s="206"/>
      <c r="AO96" s="38">
        <f t="shared" si="173"/>
        <v>-895096.58999999985</v>
      </c>
      <c r="AP96" s="72">
        <f t="shared" si="173"/>
        <v>-252035.34999999963</v>
      </c>
      <c r="AQ96" s="73">
        <f t="shared" si="173"/>
        <v>-228742.58000000007</v>
      </c>
      <c r="AR96" s="73">
        <f t="shared" si="173"/>
        <v>-430435.92000000179</v>
      </c>
      <c r="AS96" s="73">
        <f t="shared" si="173"/>
        <v>621225.76999999955</v>
      </c>
      <c r="AT96" s="73">
        <f t="shared" si="173"/>
        <v>781484.68999999948</v>
      </c>
      <c r="AU96" s="73">
        <f t="shared" si="173"/>
        <v>1059718.879999999</v>
      </c>
      <c r="AV96" s="73">
        <f t="shared" si="173"/>
        <v>494434.0700000003</v>
      </c>
      <c r="AW96" s="73">
        <f t="shared" si="173"/>
        <v>-499425.68999999948</v>
      </c>
      <c r="AX96" s="73">
        <f t="shared" si="173"/>
        <v>-424830.66999999993</v>
      </c>
      <c r="AY96" s="73">
        <f t="shared" si="173"/>
        <v>-595792.6799999997</v>
      </c>
      <c r="AZ96" s="326"/>
      <c r="BA96" s="118"/>
    </row>
    <row r="97" spans="1:53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25302989.469999999</v>
      </c>
      <c r="Z97" s="334">
        <f>'NECO-ELECTRIC'!Z97+'NECO-GAS'!Z97</f>
        <v>27596360</v>
      </c>
      <c r="AA97" s="115">
        <f>'NECO-ELECTRIC'!AA97+'NECO-GAS'!AA97</f>
        <v>7257565</v>
      </c>
      <c r="AB97" s="236">
        <f t="shared" si="174"/>
        <v>-0.1261414678616701</v>
      </c>
      <c r="AC97" s="237">
        <f t="shared" si="175"/>
        <v>-0.10490508385709715</v>
      </c>
      <c r="AD97" s="238">
        <f t="shared" si="175"/>
        <v>-6.8423983305546554E-2</v>
      </c>
      <c r="AE97" s="238">
        <f t="shared" si="175"/>
        <v>-2.4020390255478544E-2</v>
      </c>
      <c r="AF97" s="238">
        <f t="shared" si="175"/>
        <v>-0.11918600593551124</v>
      </c>
      <c r="AG97" s="238">
        <f t="shared" si="175"/>
        <v>0.17955395738550073</v>
      </c>
      <c r="AH97" s="238">
        <f t="shared" si="175"/>
        <v>0.34757210860722421</v>
      </c>
      <c r="AI97" s="238">
        <f t="shared" si="175"/>
        <v>2.8576593273012263E-2</v>
      </c>
      <c r="AJ97" s="238">
        <f t="shared" si="175"/>
        <v>3.7672961223851345E-2</v>
      </c>
      <c r="AK97" s="238">
        <f t="shared" si="175"/>
        <v>8.5243287776666385E-2</v>
      </c>
      <c r="AL97" s="238">
        <f t="shared" si="175"/>
        <v>-6.773055991719118E-2</v>
      </c>
      <c r="AM97" s="307"/>
      <c r="AN97" s="206"/>
      <c r="AO97" s="38">
        <f t="shared" si="173"/>
        <v>-3250168.2799999975</v>
      </c>
      <c r="AP97" s="72">
        <f t="shared" si="173"/>
        <v>-2363746.7899999991</v>
      </c>
      <c r="AQ97" s="73">
        <f t="shared" si="173"/>
        <v>-1367403.0899999999</v>
      </c>
      <c r="AR97" s="73">
        <f t="shared" si="173"/>
        <v>-443682.22000000253</v>
      </c>
      <c r="AS97" s="73">
        <f t="shared" si="173"/>
        <v>-2895674.5300000012</v>
      </c>
      <c r="AT97" s="73">
        <f t="shared" si="173"/>
        <v>3707902.2600000016</v>
      </c>
      <c r="AU97" s="73">
        <f t="shared" si="173"/>
        <v>7130222</v>
      </c>
      <c r="AV97" s="73">
        <f t="shared" si="173"/>
        <v>565813.66999999806</v>
      </c>
      <c r="AW97" s="73">
        <f t="shared" si="173"/>
        <v>630420.75</v>
      </c>
      <c r="AX97" s="73">
        <f t="shared" si="173"/>
        <v>1884744.7399999984</v>
      </c>
      <c r="AY97" s="73">
        <f t="shared" si="173"/>
        <v>-1838294.3500000015</v>
      </c>
      <c r="AZ97" s="326"/>
      <c r="BA97" s="118"/>
    </row>
    <row r="98" spans="1:53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27045516.619999997</v>
      </c>
      <c r="Z98" s="334">
        <f>'NECO-ELECTRIC'!Z98+'NECO-GAS'!Z98</f>
        <v>30042415</v>
      </c>
      <c r="AA98" s="115">
        <f>'NECO-ELECTRIC'!AA98+'NECO-GAS'!AA98</f>
        <v>10945540</v>
      </c>
      <c r="AB98" s="236">
        <f t="shared" si="174"/>
        <v>-0.16757080133960725</v>
      </c>
      <c r="AC98" s="237">
        <f t="shared" si="175"/>
        <v>-9.0061512110460804E-2</v>
      </c>
      <c r="AD98" s="238">
        <f t="shared" si="175"/>
        <v>-9.2823805368097673E-2</v>
      </c>
      <c r="AE98" s="238">
        <f t="shared" si="175"/>
        <v>0.24387134674388239</v>
      </c>
      <c r="AF98" s="238">
        <f t="shared" si="175"/>
        <v>2.0042713412054085E-2</v>
      </c>
      <c r="AG98" s="238">
        <f t="shared" si="175"/>
        <v>4.6266108604245057E-2</v>
      </c>
      <c r="AH98" s="238">
        <f t="shared" si="175"/>
        <v>8.9982863170756183E-2</v>
      </c>
      <c r="AI98" s="238">
        <f t="shared" si="175"/>
        <v>-7.8604472058987671E-2</v>
      </c>
      <c r="AJ98" s="238">
        <f t="shared" si="175"/>
        <v>9.3475252676652465E-2</v>
      </c>
      <c r="AK98" s="238">
        <f t="shared" si="175"/>
        <v>0.17649619240303563</v>
      </c>
      <c r="AL98" s="238">
        <f t="shared" si="175"/>
        <v>-8.235743127117906E-2</v>
      </c>
      <c r="AM98" s="307"/>
      <c r="AN98" s="206"/>
      <c r="AO98" s="38">
        <f t="shared" si="173"/>
        <v>-4691352.4399999939</v>
      </c>
      <c r="AP98" s="72">
        <f t="shared" si="173"/>
        <v>-2386265.6100000031</v>
      </c>
      <c r="AQ98" s="73">
        <f t="shared" si="173"/>
        <v>-2267087.9200000018</v>
      </c>
      <c r="AR98" s="73">
        <f t="shared" si="173"/>
        <v>5300771.4900000021</v>
      </c>
      <c r="AS98" s="73">
        <f t="shared" si="173"/>
        <v>494867.28999999911</v>
      </c>
      <c r="AT98" s="73">
        <f t="shared" si="173"/>
        <v>1173428.200000003</v>
      </c>
      <c r="AU98" s="73">
        <f t="shared" si="173"/>
        <v>2188231.5500000007</v>
      </c>
      <c r="AV98" s="73">
        <f t="shared" si="173"/>
        <v>-2010169.2400000021</v>
      </c>
      <c r="AW98" s="73">
        <f t="shared" si="173"/>
        <v>1918411.129999999</v>
      </c>
      <c r="AX98" s="73">
        <f t="shared" si="173"/>
        <v>4513390.5500000007</v>
      </c>
      <c r="AY98" s="73">
        <f t="shared" si="173"/>
        <v>-2427305.9600000046</v>
      </c>
      <c r="AZ98" s="326"/>
      <c r="BA98" s="118"/>
    </row>
    <row r="99" spans="1:53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Q99" si="176">SUM(D94:D98)</f>
        <v>129986928.05</v>
      </c>
      <c r="E99" s="145">
        <f t="shared" si="176"/>
        <v>115733267.64999999</v>
      </c>
      <c r="F99" s="145">
        <f t="shared" si="176"/>
        <v>103032343.59</v>
      </c>
      <c r="G99" s="145">
        <f t="shared" si="176"/>
        <v>131489010.56</v>
      </c>
      <c r="H99" s="145">
        <f t="shared" si="176"/>
        <v>136882239.18000001</v>
      </c>
      <c r="I99" s="145">
        <f t="shared" si="176"/>
        <v>121245597.42000002</v>
      </c>
      <c r="J99" s="145">
        <f t="shared" si="176"/>
        <v>119180814.5</v>
      </c>
      <c r="K99" s="145">
        <f t="shared" si="176"/>
        <v>107643828.36</v>
      </c>
      <c r="L99" s="145">
        <f t="shared" si="176"/>
        <v>150528370.09</v>
      </c>
      <c r="M99" s="145">
        <f t="shared" si="176"/>
        <v>183029601.02000001</v>
      </c>
      <c r="N99" s="146">
        <f t="shared" si="176"/>
        <v>145016465.38999999</v>
      </c>
      <c r="O99" s="144">
        <f t="shared" si="176"/>
        <v>144934792.44000003</v>
      </c>
      <c r="P99" s="145">
        <f t="shared" si="176"/>
        <v>133895854.75</v>
      </c>
      <c r="Q99" s="145">
        <f t="shared" si="176"/>
        <v>123688432.64000002</v>
      </c>
      <c r="R99" s="145">
        <f t="shared" si="176"/>
        <v>113615677.70000002</v>
      </c>
      <c r="S99" s="145">
        <f t="shared" ref="S99:T99" si="177">SUM(S94:S98)</f>
        <v>147744137.75999999</v>
      </c>
      <c r="T99" s="145">
        <f t="shared" si="177"/>
        <v>155808041.03999999</v>
      </c>
      <c r="U99" s="145">
        <f t="shared" ref="U99:V99" si="178">SUM(U94:U98)</f>
        <v>139778523.36000001</v>
      </c>
      <c r="V99" s="145">
        <f t="shared" si="178"/>
        <v>119941739</v>
      </c>
      <c r="W99" s="145">
        <f t="shared" ref="W99" si="179">SUM(W94:W98)</f>
        <v>115315913.31</v>
      </c>
      <c r="X99" s="145">
        <f t="shared" ref="X99:Y99" si="180">SUM(X94:X98)</f>
        <v>159375545.50999999</v>
      </c>
      <c r="Y99" s="145">
        <f t="shared" si="180"/>
        <v>181193180.31999999</v>
      </c>
      <c r="Z99" s="286">
        <f t="shared" ref="Z99:AA99" si="181">SUM(Z94:Z98)</f>
        <v>180709441</v>
      </c>
      <c r="AA99" s="146">
        <f t="shared" si="181"/>
        <v>49357858</v>
      </c>
      <c r="AB99" s="208">
        <f t="shared" si="174"/>
        <v>-7.030564335147596E-2</v>
      </c>
      <c r="AC99" s="212">
        <f t="shared" si="175"/>
        <v>3.0071690735674735E-2</v>
      </c>
      <c r="AD99" s="213">
        <f t="shared" si="175"/>
        <v>6.873706369423524E-2</v>
      </c>
      <c r="AE99" s="213">
        <f t="shared" si="175"/>
        <v>0.10271856138801058</v>
      </c>
      <c r="AF99" s="213">
        <f t="shared" si="175"/>
        <v>0.12362346579969571</v>
      </c>
      <c r="AG99" s="213">
        <f t="shared" si="175"/>
        <v>0.13826338591022444</v>
      </c>
      <c r="AH99" s="213">
        <f t="shared" si="175"/>
        <v>0.15285442386663442</v>
      </c>
      <c r="AI99" s="213">
        <f t="shared" si="175"/>
        <v>6.3846224175620149E-3</v>
      </c>
      <c r="AJ99" s="213">
        <f t="shared" si="175"/>
        <v>7.1272873390769501E-2</v>
      </c>
      <c r="AK99" s="213">
        <f t="shared" si="175"/>
        <v>5.8774139484206955E-2</v>
      </c>
      <c r="AL99" s="213">
        <f t="shared" si="175"/>
        <v>-1.0033462837518553E-2</v>
      </c>
      <c r="AM99" s="301"/>
      <c r="AN99" s="214"/>
      <c r="AO99" s="39">
        <f t="shared" ref="AO99:AO106" si="182">SUM(AO94:AO98)</f>
        <v>-10960305.129999988</v>
      </c>
      <c r="AP99" s="147">
        <f t="shared" si="176"/>
        <v>3908926.7000000011</v>
      </c>
      <c r="AQ99" s="148">
        <f t="shared" si="176"/>
        <v>7955164.9900000021</v>
      </c>
      <c r="AR99" s="148">
        <f t="shared" ref="AR99:AS99" si="183">SUM(AR94:AR98)</f>
        <v>10583334.109999996</v>
      </c>
      <c r="AS99" s="148">
        <f t="shared" si="183"/>
        <v>16255127.199999992</v>
      </c>
      <c r="AT99" s="148">
        <f t="shared" ref="AT99:AU99" si="184">SUM(AT94:AT98)</f>
        <v>18925801.859999999</v>
      </c>
      <c r="AU99" s="148">
        <f t="shared" si="184"/>
        <v>18532925.93999999</v>
      </c>
      <c r="AV99" s="148">
        <f t="shared" ref="AV99:AW99" si="185">SUM(AV94:AV98)</f>
        <v>760924.49999999721</v>
      </c>
      <c r="AW99" s="148">
        <f t="shared" si="185"/>
        <v>7672084.9499999955</v>
      </c>
      <c r="AX99" s="148">
        <f t="shared" ref="AX99:AY99" si="186">SUM(AX94:AX98)</f>
        <v>8847175.4200000092</v>
      </c>
      <c r="AY99" s="148">
        <f t="shared" si="186"/>
        <v>-1836420.6999999993</v>
      </c>
      <c r="AZ99" s="321"/>
      <c r="BA99" s="149"/>
    </row>
    <row r="100" spans="1:53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282"/>
      <c r="AA100" s="108"/>
      <c r="AB100" s="232"/>
      <c r="AC100" s="233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302"/>
      <c r="AN100" s="235"/>
      <c r="AO100" s="109"/>
      <c r="AP100" s="110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318"/>
      <c r="BA100" s="112"/>
    </row>
    <row r="101" spans="1:53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82163949.679999992</v>
      </c>
      <c r="Z101" s="334">
        <f>'NECO-ELECTRIC'!Z101+'NECO-GAS'!Z101</f>
        <v>87458153</v>
      </c>
      <c r="AA101" s="115">
        <f>'NECO-ELECTRIC'!AA101+'NECO-GAS'!AA101</f>
        <v>23824883</v>
      </c>
      <c r="AB101" s="236">
        <f t="shared" ref="AB101:AL101" si="187">IF(ISERROR((O101-C101)/C101)=TRUE,0,(O101-C101)/C101)</f>
        <v>-2.6238203994065991E-2</v>
      </c>
      <c r="AC101" s="237">
        <f t="shared" si="187"/>
        <v>-6.8475630640488519E-2</v>
      </c>
      <c r="AD101" s="238">
        <f t="shared" si="187"/>
        <v>3.3344429022549679E-2</v>
      </c>
      <c r="AE101" s="238">
        <f t="shared" si="187"/>
        <v>0.20259447558099486</v>
      </c>
      <c r="AF101" s="238">
        <f t="shared" si="187"/>
        <v>0.13771846834702642</v>
      </c>
      <c r="AG101" s="238">
        <f t="shared" si="187"/>
        <v>0.10372533875881462</v>
      </c>
      <c r="AH101" s="238">
        <f t="shared" si="187"/>
        <v>9.9132752396221033E-2</v>
      </c>
      <c r="AI101" s="238">
        <f t="shared" si="187"/>
        <v>4.2064110881326916E-2</v>
      </c>
      <c r="AJ101" s="238">
        <f t="shared" si="187"/>
        <v>0.13240870589398157</v>
      </c>
      <c r="AK101" s="238">
        <f t="shared" si="187"/>
        <v>-1.2070189518630006E-2</v>
      </c>
      <c r="AL101" s="238">
        <f t="shared" si="187"/>
        <v>-2.7349400946356021E-2</v>
      </c>
      <c r="AM101" s="307"/>
      <c r="AN101" s="206"/>
      <c r="AO101" s="38">
        <f t="shared" ref="AO101:AY105" si="188">O101-C101</f>
        <v>-2200202.0599999875</v>
      </c>
      <c r="AP101" s="72">
        <f t="shared" si="188"/>
        <v>-5206108.2099999934</v>
      </c>
      <c r="AQ101" s="73">
        <f t="shared" si="188"/>
        <v>2157820.0300000012</v>
      </c>
      <c r="AR101" s="73">
        <f t="shared" si="188"/>
        <v>10335887.399999999</v>
      </c>
      <c r="AS101" s="73">
        <f t="shared" si="188"/>
        <v>7761308.3100000024</v>
      </c>
      <c r="AT101" s="73">
        <f t="shared" si="188"/>
        <v>7165044.2899999917</v>
      </c>
      <c r="AU101" s="73">
        <f t="shared" si="188"/>
        <v>6636021.8199999928</v>
      </c>
      <c r="AV101" s="73">
        <f t="shared" si="188"/>
        <v>2577979.0799999982</v>
      </c>
      <c r="AW101" s="73">
        <f t="shared" si="188"/>
        <v>6632204.0399999991</v>
      </c>
      <c r="AX101" s="73">
        <f t="shared" si="188"/>
        <v>-802647.65000000596</v>
      </c>
      <c r="AY101" s="73">
        <f t="shared" si="188"/>
        <v>-2310320.6900000125</v>
      </c>
      <c r="AZ101" s="326"/>
      <c r="BA101" s="118"/>
    </row>
    <row r="102" spans="1:53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4855362.93</v>
      </c>
      <c r="Z102" s="334">
        <f>'NECO-ELECTRIC'!Z102+'NECO-GAS'!Z102</f>
        <v>3932969</v>
      </c>
      <c r="AA102" s="115">
        <f>'NECO-ELECTRIC'!AA102+'NECO-GAS'!AA102</f>
        <v>1070318</v>
      </c>
      <c r="AB102" s="236">
        <f t="shared" ref="AB102:AB106" si="189">IF(ISERROR((O102-C102)/C102)=TRUE,0,(O102-C102)/C102)</f>
        <v>-0.16787935292192105</v>
      </c>
      <c r="AC102" s="237">
        <f t="shared" ref="AC102:AL106" si="190">IF(ISERROR((P102-D102)/D102)=TRUE,0,(P102-D102)/D102)</f>
        <v>-0.39052027057249167</v>
      </c>
      <c r="AD102" s="238">
        <f t="shared" si="190"/>
        <v>-0.22399641262741068</v>
      </c>
      <c r="AE102" s="238">
        <f t="shared" si="190"/>
        <v>-0.3002741996961738</v>
      </c>
      <c r="AF102" s="238">
        <f t="shared" si="190"/>
        <v>-0.13945664508775255</v>
      </c>
      <c r="AG102" s="238">
        <f t="shared" si="190"/>
        <v>-7.5580571018529233E-2</v>
      </c>
      <c r="AH102" s="238">
        <f t="shared" si="190"/>
        <v>0.11185984451214596</v>
      </c>
      <c r="AI102" s="238">
        <f t="shared" si="190"/>
        <v>-0.14573631145191468</v>
      </c>
      <c r="AJ102" s="238">
        <f t="shared" si="190"/>
        <v>-9.1356781208853308E-2</v>
      </c>
      <c r="AK102" s="238">
        <f t="shared" si="190"/>
        <v>-8.220343795733219E-2</v>
      </c>
      <c r="AL102" s="238">
        <f t="shared" si="190"/>
        <v>0.16455294200772996</v>
      </c>
      <c r="AM102" s="307"/>
      <c r="AN102" s="206"/>
      <c r="AO102" s="38">
        <f t="shared" si="188"/>
        <v>-696887.87000000011</v>
      </c>
      <c r="AP102" s="72">
        <f t="shared" si="188"/>
        <v>-2108326.4500000002</v>
      </c>
      <c r="AQ102" s="73">
        <f t="shared" si="188"/>
        <v>-988409.05000000028</v>
      </c>
      <c r="AR102" s="73">
        <f t="shared" si="188"/>
        <v>-1326763.3500000001</v>
      </c>
      <c r="AS102" s="73">
        <f t="shared" si="188"/>
        <v>-505243.20000000019</v>
      </c>
      <c r="AT102" s="73">
        <f t="shared" si="188"/>
        <v>-257598.49999999953</v>
      </c>
      <c r="AU102" s="73">
        <f t="shared" si="188"/>
        <v>375121.04000000004</v>
      </c>
      <c r="AV102" s="73">
        <f t="shared" si="188"/>
        <v>-476887.11999999965</v>
      </c>
      <c r="AW102" s="73">
        <f t="shared" si="188"/>
        <v>-225920.13999999966</v>
      </c>
      <c r="AX102" s="73">
        <f t="shared" si="188"/>
        <v>-243629.95999999996</v>
      </c>
      <c r="AY102" s="73">
        <f t="shared" si="188"/>
        <v>686069.49999999953</v>
      </c>
      <c r="AZ102" s="326"/>
      <c r="BA102" s="118"/>
    </row>
    <row r="103" spans="1:53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13221206.41</v>
      </c>
      <c r="Z103" s="334">
        <f>'NECO-ELECTRIC'!Z103+'NECO-GAS'!Z103</f>
        <v>15197051</v>
      </c>
      <c r="AA103" s="115">
        <f>'NECO-ELECTRIC'!AA103+'NECO-GAS'!AA103</f>
        <v>4898335</v>
      </c>
      <c r="AB103" s="236">
        <f t="shared" si="189"/>
        <v>-0.13780313470833067</v>
      </c>
      <c r="AC103" s="237">
        <f t="shared" si="190"/>
        <v>-0.22912037658567269</v>
      </c>
      <c r="AD103" s="238">
        <f t="shared" si="190"/>
        <v>-0.10007347137738112</v>
      </c>
      <c r="AE103" s="238">
        <f t="shared" si="190"/>
        <v>5.2240217756944499E-2</v>
      </c>
      <c r="AF103" s="238">
        <f t="shared" si="190"/>
        <v>-4.3916877119952362E-3</v>
      </c>
      <c r="AG103" s="238">
        <f t="shared" si="190"/>
        <v>-3.4030639646863738E-2</v>
      </c>
      <c r="AH103" s="238">
        <f t="shared" si="190"/>
        <v>0.13571695237067366</v>
      </c>
      <c r="AI103" s="238">
        <f t="shared" si="190"/>
        <v>-3.4113446604332187E-2</v>
      </c>
      <c r="AJ103" s="238">
        <f t="shared" si="190"/>
        <v>6.4338092777514053E-2</v>
      </c>
      <c r="AK103" s="238">
        <f t="shared" si="190"/>
        <v>-5.7036129177354802E-2</v>
      </c>
      <c r="AL103" s="238">
        <f t="shared" si="190"/>
        <v>-0.16646843927853278</v>
      </c>
      <c r="AM103" s="307"/>
      <c r="AN103" s="206"/>
      <c r="AO103" s="38">
        <f t="shared" si="188"/>
        <v>-2330488.4000000022</v>
      </c>
      <c r="AP103" s="72">
        <f t="shared" si="188"/>
        <v>-3383083.4000000004</v>
      </c>
      <c r="AQ103" s="73">
        <f t="shared" si="188"/>
        <v>-1321353.6800000016</v>
      </c>
      <c r="AR103" s="73">
        <f t="shared" si="188"/>
        <v>508861.78999999911</v>
      </c>
      <c r="AS103" s="73">
        <f t="shared" si="188"/>
        <v>-45481.759999999776</v>
      </c>
      <c r="AT103" s="73">
        <f t="shared" si="188"/>
        <v>-419032.0700000003</v>
      </c>
      <c r="AU103" s="73">
        <f t="shared" si="188"/>
        <v>1525763.7299999986</v>
      </c>
      <c r="AV103" s="73">
        <f t="shared" si="188"/>
        <v>-397818.82999999821</v>
      </c>
      <c r="AW103" s="73">
        <f t="shared" si="188"/>
        <v>589763.52999999933</v>
      </c>
      <c r="AX103" s="73">
        <f t="shared" si="188"/>
        <v>-669957.45999999903</v>
      </c>
      <c r="AY103" s="73">
        <f t="shared" si="188"/>
        <v>-2640468.2199999988</v>
      </c>
      <c r="AZ103" s="326"/>
      <c r="BA103" s="118"/>
    </row>
    <row r="104" spans="1:53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20640747.039999999</v>
      </c>
      <c r="Z104" s="334">
        <f>'NECO-ELECTRIC'!Z104+'NECO-GAS'!Z104</f>
        <v>22674885</v>
      </c>
      <c r="AA104" s="115">
        <f>'NECO-ELECTRIC'!AA104+'NECO-GAS'!AA104</f>
        <v>7812617</v>
      </c>
      <c r="AB104" s="236">
        <f t="shared" si="189"/>
        <v>-9.5902246242810435E-2</v>
      </c>
      <c r="AC104" s="237">
        <f t="shared" si="190"/>
        <v>-0.26202733026892799</v>
      </c>
      <c r="AD104" s="238">
        <f t="shared" si="190"/>
        <v>-0.13029855840020058</v>
      </c>
      <c r="AE104" s="238">
        <f t="shared" si="190"/>
        <v>3.3975862172771426E-3</v>
      </c>
      <c r="AF104" s="238">
        <f t="shared" si="190"/>
        <v>1.3587398148916146E-2</v>
      </c>
      <c r="AG104" s="238">
        <f t="shared" si="190"/>
        <v>-5.7883511802602497E-2</v>
      </c>
      <c r="AH104" s="238">
        <f t="shared" si="190"/>
        <v>0.21111804958118405</v>
      </c>
      <c r="AI104" s="238">
        <f t="shared" si="190"/>
        <v>-1.52875358024457E-2</v>
      </c>
      <c r="AJ104" s="238">
        <f t="shared" si="190"/>
        <v>6.7968971025151703E-2</v>
      </c>
      <c r="AK104" s="238">
        <f t="shared" si="190"/>
        <v>-7.9037906622529686E-2</v>
      </c>
      <c r="AL104" s="238">
        <f t="shared" si="190"/>
        <v>-0.15042116072890477</v>
      </c>
      <c r="AM104" s="307"/>
      <c r="AN104" s="206"/>
      <c r="AO104" s="38">
        <f t="shared" si="188"/>
        <v>-2429287.6899999976</v>
      </c>
      <c r="AP104" s="72">
        <f t="shared" si="188"/>
        <v>-6106172.2800000012</v>
      </c>
      <c r="AQ104" s="73">
        <f t="shared" si="188"/>
        <v>-3015646.8499999978</v>
      </c>
      <c r="AR104" s="73">
        <f t="shared" si="188"/>
        <v>59072.480000000447</v>
      </c>
      <c r="AS104" s="73">
        <f t="shared" si="188"/>
        <v>245119.24000000209</v>
      </c>
      <c r="AT104" s="73">
        <f t="shared" si="188"/>
        <v>-1195644.5600000061</v>
      </c>
      <c r="AU104" s="73">
        <f t="shared" si="188"/>
        <v>3907319.3200000003</v>
      </c>
      <c r="AV104" s="73">
        <f t="shared" si="188"/>
        <v>-303429.64999999851</v>
      </c>
      <c r="AW104" s="73">
        <f t="shared" si="188"/>
        <v>1049620.0699999984</v>
      </c>
      <c r="AX104" s="73">
        <f t="shared" si="188"/>
        <v>-1490782.6899999976</v>
      </c>
      <c r="AY104" s="73">
        <f t="shared" si="188"/>
        <v>-3654522.6700000018</v>
      </c>
      <c r="AZ104" s="326"/>
      <c r="BA104" s="118"/>
    </row>
    <row r="105" spans="1:53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25335149.440000001</v>
      </c>
      <c r="Z105" s="334">
        <f>'NECO-ELECTRIC'!Z105+'NECO-GAS'!Z105</f>
        <v>24903337</v>
      </c>
      <c r="AA105" s="115">
        <f>'NECO-ELECTRIC'!AA105+'NECO-GAS'!AA105</f>
        <v>7286826</v>
      </c>
      <c r="AB105" s="236">
        <f t="shared" si="189"/>
        <v>-7.7562172626908385E-2</v>
      </c>
      <c r="AC105" s="237">
        <f t="shared" si="190"/>
        <v>-0.20526894881803101</v>
      </c>
      <c r="AD105" s="238">
        <f t="shared" si="190"/>
        <v>-0.10189235138493405</v>
      </c>
      <c r="AE105" s="238">
        <f t="shared" si="190"/>
        <v>-3.0587268850539969E-2</v>
      </c>
      <c r="AF105" s="238">
        <f t="shared" si="190"/>
        <v>3.2583887855731269E-2</v>
      </c>
      <c r="AG105" s="238">
        <f t="shared" si="190"/>
        <v>-0.17203412324955836</v>
      </c>
      <c r="AH105" s="238">
        <f t="shared" si="190"/>
        <v>0.33981195674571768</v>
      </c>
      <c r="AI105" s="238">
        <f t="shared" si="190"/>
        <v>-7.9662268497804917E-2</v>
      </c>
      <c r="AJ105" s="238">
        <f t="shared" si="190"/>
        <v>-2.0177327705021422E-2</v>
      </c>
      <c r="AK105" s="238">
        <f t="shared" si="190"/>
        <v>-5.5733788409079971E-2</v>
      </c>
      <c r="AL105" s="238">
        <f t="shared" si="190"/>
        <v>-2.5637035575420609E-2</v>
      </c>
      <c r="AM105" s="307"/>
      <c r="AN105" s="206"/>
      <c r="AO105" s="38">
        <f t="shared" si="188"/>
        <v>-2014117.75</v>
      </c>
      <c r="AP105" s="72">
        <f t="shared" si="188"/>
        <v>-4895640.3799999952</v>
      </c>
      <c r="AQ105" s="73">
        <f t="shared" si="188"/>
        <v>-2746988.4299999997</v>
      </c>
      <c r="AR105" s="73">
        <f t="shared" si="188"/>
        <v>-618345.53000000119</v>
      </c>
      <c r="AS105" s="73">
        <f t="shared" si="188"/>
        <v>715129.62000000104</v>
      </c>
      <c r="AT105" s="73">
        <f t="shared" si="188"/>
        <v>-4579784.3900000006</v>
      </c>
      <c r="AU105" s="73">
        <f t="shared" si="188"/>
        <v>7132472.429999996</v>
      </c>
      <c r="AV105" s="73">
        <f t="shared" si="188"/>
        <v>-1949397.9200000018</v>
      </c>
      <c r="AW105" s="73">
        <f t="shared" si="188"/>
        <v>-414182.59999999776</v>
      </c>
      <c r="AX105" s="73">
        <f t="shared" si="188"/>
        <v>-1234370.1899999976</v>
      </c>
      <c r="AY105" s="73">
        <f t="shared" si="188"/>
        <v>-666607.97999999672</v>
      </c>
      <c r="AZ105" s="326"/>
      <c r="BA105" s="118"/>
    </row>
    <row r="106" spans="1:53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Q106" si="191">SUM(D101:D105)</f>
        <v>143346371.88999999</v>
      </c>
      <c r="E106" s="152">
        <f t="shared" si="191"/>
        <v>132433349.04999998</v>
      </c>
      <c r="F106" s="153">
        <f t="shared" si="191"/>
        <v>102779311.73</v>
      </c>
      <c r="G106" s="152">
        <f t="shared" si="191"/>
        <v>110323133.92999999</v>
      </c>
      <c r="H106" s="152">
        <f t="shared" si="191"/>
        <v>132076146.45</v>
      </c>
      <c r="I106" s="152">
        <f t="shared" si="191"/>
        <v>121033715.64</v>
      </c>
      <c r="J106" s="152">
        <f t="shared" si="191"/>
        <v>120539759.44000001</v>
      </c>
      <c r="K106" s="152">
        <f t="shared" si="191"/>
        <v>97698220.300000012</v>
      </c>
      <c r="L106" s="152">
        <f t="shared" si="191"/>
        <v>122217511.69999999</v>
      </c>
      <c r="M106" s="152">
        <f t="shared" si="191"/>
        <v>154802265.56</v>
      </c>
      <c r="N106" s="154">
        <f t="shared" si="191"/>
        <v>147675760.22999999</v>
      </c>
      <c r="O106" s="151">
        <f t="shared" si="191"/>
        <v>146545423.22</v>
      </c>
      <c r="P106" s="152">
        <f t="shared" si="191"/>
        <v>121647041.16999999</v>
      </c>
      <c r="Q106" s="152">
        <f t="shared" si="191"/>
        <v>126518771.06999999</v>
      </c>
      <c r="R106" s="152">
        <f t="shared" si="191"/>
        <v>111738024.52</v>
      </c>
      <c r="S106" s="152">
        <f t="shared" ref="S106:T106" si="192">SUM(S101:S105)</f>
        <v>118493966.14</v>
      </c>
      <c r="T106" s="152">
        <f t="shared" si="192"/>
        <v>132789131.22</v>
      </c>
      <c r="U106" s="152">
        <f t="shared" ref="U106:V106" si="193">SUM(U101:U105)</f>
        <v>140610413.97999999</v>
      </c>
      <c r="V106" s="152">
        <f t="shared" si="193"/>
        <v>119990205</v>
      </c>
      <c r="W106" s="152">
        <f t="shared" ref="W106" si="194">SUM(W101:W105)</f>
        <v>105329705.19999999</v>
      </c>
      <c r="X106" s="152">
        <f t="shared" ref="X106:Y106" si="195">SUM(X101:X105)</f>
        <v>117776123.75</v>
      </c>
      <c r="Y106" s="152">
        <f t="shared" si="195"/>
        <v>146216415.49999997</v>
      </c>
      <c r="Z106" s="288">
        <f t="shared" ref="Z106:AA106" si="196">SUM(Z101:Z105)</f>
        <v>154166395</v>
      </c>
      <c r="AA106" s="154">
        <f t="shared" si="196"/>
        <v>44892979</v>
      </c>
      <c r="AB106" s="240">
        <f t="shared" si="189"/>
        <v>-6.1907605970089034E-2</v>
      </c>
      <c r="AC106" s="241">
        <f t="shared" si="190"/>
        <v>-0.15137690918784788</v>
      </c>
      <c r="AD106" s="242">
        <f t="shared" si="190"/>
        <v>-4.4660789917552797E-2</v>
      </c>
      <c r="AE106" s="242">
        <f t="shared" si="190"/>
        <v>8.7164553247198434E-2</v>
      </c>
      <c r="AF106" s="242">
        <f t="shared" si="190"/>
        <v>7.4062727543476051E-2</v>
      </c>
      <c r="AG106" s="242">
        <f t="shared" si="190"/>
        <v>5.3982856796167206E-3</v>
      </c>
      <c r="AH106" s="242">
        <f t="shared" si="190"/>
        <v>0.16174582624752665</v>
      </c>
      <c r="AI106" s="242">
        <f t="shared" si="190"/>
        <v>-4.559113462256072E-3</v>
      </c>
      <c r="AJ106" s="242">
        <f t="shared" si="190"/>
        <v>7.8112834364496356E-2</v>
      </c>
      <c r="AK106" s="242">
        <f t="shared" si="190"/>
        <v>-3.6340029249670842E-2</v>
      </c>
      <c r="AL106" s="242">
        <f t="shared" si="190"/>
        <v>-5.5463335946283242E-2</v>
      </c>
      <c r="AM106" s="308"/>
      <c r="AN106" s="251"/>
      <c r="AO106" s="153">
        <f t="shared" si="182"/>
        <v>-9670983.7699999884</v>
      </c>
      <c r="AP106" s="155">
        <f t="shared" si="191"/>
        <v>-21699330.719999991</v>
      </c>
      <c r="AQ106" s="156">
        <f t="shared" si="191"/>
        <v>-5914577.9799999986</v>
      </c>
      <c r="AR106" s="156">
        <f t="shared" ref="AR106:AS106" si="197">SUM(AR101:AR105)</f>
        <v>8958712.7899999972</v>
      </c>
      <c r="AS106" s="156">
        <f t="shared" si="197"/>
        <v>8170832.2100000056</v>
      </c>
      <c r="AT106" s="156">
        <f t="shared" ref="AT106:AU106" si="198">SUM(AT101:AT105)</f>
        <v>712984.76999998465</v>
      </c>
      <c r="AU106" s="156">
        <f t="shared" si="198"/>
        <v>19576698.339999989</v>
      </c>
      <c r="AV106" s="156">
        <f t="shared" ref="AV106:AW106" si="199">SUM(AV101:AV105)</f>
        <v>-549554.43999999994</v>
      </c>
      <c r="AW106" s="156">
        <f t="shared" si="199"/>
        <v>7631484.8999999994</v>
      </c>
      <c r="AX106" s="156">
        <f t="shared" ref="AX106:AY106" si="200">SUM(AX101:AX105)</f>
        <v>-4441387.95</v>
      </c>
      <c r="AY106" s="156">
        <f t="shared" si="200"/>
        <v>-8585850.0600000098</v>
      </c>
      <c r="AZ106" s="325"/>
      <c r="BA106" s="157"/>
    </row>
    <row r="107" spans="1:53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281"/>
      <c r="AA107" s="52"/>
      <c r="AB107" s="244"/>
      <c r="AC107" s="245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304"/>
      <c r="AN107" s="247"/>
      <c r="AO107" s="102"/>
      <c r="AP107" s="103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317"/>
      <c r="BA107" s="105"/>
    </row>
    <row r="108" spans="1:53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562862</v>
      </c>
      <c r="Z108" s="334">
        <f>'NECO-ELECTRIC'!Z108+'NECO-GAS'!Z108</f>
        <v>557136</v>
      </c>
      <c r="AA108" s="122">
        <f>'NECO-ELECTRIC'!AA108+'NECO-GAS'!AA108</f>
        <v>152164</v>
      </c>
      <c r="AB108" s="236">
        <f t="shared" ref="AB108:AL108" si="201">IF(ISERROR((O108-C108)/C108)=TRUE,0,(O108-C108)/C108)</f>
        <v>0.13743279569892472</v>
      </c>
      <c r="AC108" s="237">
        <f t="shared" si="201"/>
        <v>7.1212574479477292E-2</v>
      </c>
      <c r="AD108" s="238">
        <f t="shared" si="201"/>
        <v>2.9942337391072479E-2</v>
      </c>
      <c r="AE108" s="238">
        <f t="shared" si="201"/>
        <v>0.19945437391145959</v>
      </c>
      <c r="AF108" s="238">
        <f t="shared" si="201"/>
        <v>5.420613636242301E-2</v>
      </c>
      <c r="AG108" s="238">
        <f t="shared" si="201"/>
        <v>6.0802682833209977E-2</v>
      </c>
      <c r="AH108" s="238">
        <f t="shared" si="201"/>
        <v>6.011229955541067E-2</v>
      </c>
      <c r="AI108" s="238">
        <f t="shared" si="201"/>
        <v>-1.7160392266142934E-2</v>
      </c>
      <c r="AJ108" s="238">
        <f t="shared" si="201"/>
        <v>6.0100421053032135E-2</v>
      </c>
      <c r="AK108" s="238">
        <f t="shared" si="201"/>
        <v>-1.4477769827766234E-2</v>
      </c>
      <c r="AL108" s="238">
        <f t="shared" si="201"/>
        <v>-6.0352512629087134E-2</v>
      </c>
      <c r="AM108" s="307"/>
      <c r="AN108" s="206"/>
      <c r="AO108" s="37">
        <f t="shared" ref="AO108:AY109" si="202">O108-C108</f>
        <v>71984</v>
      </c>
      <c r="AP108" s="72">
        <f t="shared" si="202"/>
        <v>37373</v>
      </c>
      <c r="AQ108" s="73">
        <f t="shared" si="202"/>
        <v>16170</v>
      </c>
      <c r="AR108" s="73">
        <f t="shared" si="202"/>
        <v>97456</v>
      </c>
      <c r="AS108" s="73">
        <f t="shared" si="202"/>
        <v>30460</v>
      </c>
      <c r="AT108" s="73">
        <f t="shared" si="202"/>
        <v>33107</v>
      </c>
      <c r="AU108" s="73">
        <f t="shared" si="202"/>
        <v>32085</v>
      </c>
      <c r="AV108" s="73">
        <f t="shared" si="202"/>
        <v>-10284</v>
      </c>
      <c r="AW108" s="73">
        <f t="shared" si="202"/>
        <v>31588</v>
      </c>
      <c r="AX108" s="73">
        <f t="shared" si="202"/>
        <v>-8458</v>
      </c>
      <c r="AY108" s="73">
        <f t="shared" si="202"/>
        <v>-36152</v>
      </c>
      <c r="AZ108" s="326"/>
      <c r="BA108" s="123"/>
    </row>
    <row r="109" spans="1:53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54942</v>
      </c>
      <c r="Z109" s="334">
        <f>'NECO-ELECTRIC'!Z109+'NECO-GAS'!Z109</f>
        <v>47796</v>
      </c>
      <c r="AA109" s="122">
        <f>'NECO-ELECTRIC'!AA109+'NECO-GAS'!AA109</f>
        <v>11766</v>
      </c>
      <c r="AB109" s="236">
        <f t="shared" ref="AB109:AB113" si="203">IF(ISERROR((O109-C109)/C109)=TRUE,0,(O109-C109)/C109)</f>
        <v>0.23976499976870055</v>
      </c>
      <c r="AC109" s="237">
        <f t="shared" ref="AC109:AL113" si="204">IF(ISERROR((P109-D109)/D109)=TRUE,0,(P109-D109)/D109)</f>
        <v>-2.202339986235375E-2</v>
      </c>
      <c r="AD109" s="238">
        <f t="shared" si="204"/>
        <v>3.6188226816917198E-2</v>
      </c>
      <c r="AE109" s="238">
        <f t="shared" si="204"/>
        <v>-3.421222115966354E-2</v>
      </c>
      <c r="AF109" s="238">
        <f t="shared" si="204"/>
        <v>-5.1037201469687689E-2</v>
      </c>
      <c r="AG109" s="238">
        <f t="shared" si="204"/>
        <v>-3.7369744879626306E-2</v>
      </c>
      <c r="AH109" s="238">
        <f t="shared" si="204"/>
        <v>8.3815903197925673E-2</v>
      </c>
      <c r="AI109" s="238">
        <f t="shared" si="204"/>
        <v>-4.8353745824717673E-2</v>
      </c>
      <c r="AJ109" s="238">
        <f t="shared" si="204"/>
        <v>8.5403190534287885E-3</v>
      </c>
      <c r="AK109" s="238">
        <f t="shared" si="204"/>
        <v>9.6616328159458947E-4</v>
      </c>
      <c r="AL109" s="238">
        <f t="shared" si="204"/>
        <v>4.1850763250213328E-2</v>
      </c>
      <c r="AM109" s="307"/>
      <c r="AN109" s="206"/>
      <c r="AO109" s="37">
        <f t="shared" si="202"/>
        <v>10366</v>
      </c>
      <c r="AP109" s="72">
        <f t="shared" si="202"/>
        <v>-1120</v>
      </c>
      <c r="AQ109" s="73">
        <f t="shared" si="202"/>
        <v>1808</v>
      </c>
      <c r="AR109" s="73">
        <f t="shared" si="202"/>
        <v>-1753</v>
      </c>
      <c r="AS109" s="73">
        <f t="shared" si="202"/>
        <v>-2667</v>
      </c>
      <c r="AT109" s="73">
        <f t="shared" si="202"/>
        <v>-1768</v>
      </c>
      <c r="AU109" s="73">
        <f t="shared" si="202"/>
        <v>3879</v>
      </c>
      <c r="AV109" s="73">
        <f t="shared" si="202"/>
        <v>-2432</v>
      </c>
      <c r="AW109" s="73">
        <f t="shared" si="202"/>
        <v>371</v>
      </c>
      <c r="AX109" s="73">
        <f t="shared" si="202"/>
        <v>46</v>
      </c>
      <c r="AY109" s="73">
        <f t="shared" si="202"/>
        <v>2207</v>
      </c>
      <c r="AZ109" s="326"/>
      <c r="BA109" s="123"/>
    </row>
    <row r="110" spans="1:53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81394</v>
      </c>
      <c r="Z110" s="334">
        <f>'NECO-ELECTRIC'!Z110+'NECO-GAS'!Z110</f>
        <v>68259</v>
      </c>
      <c r="AA110" s="122">
        <f>'NECO-ELECTRIC'!AA110+'NECO-GAS'!AA110</f>
        <v>18969</v>
      </c>
      <c r="AB110" s="236">
        <f t="shared" si="203"/>
        <v>5.0084628404369905E-2</v>
      </c>
      <c r="AC110" s="237">
        <f t="shared" si="204"/>
        <v>-1.4149903988415652E-2</v>
      </c>
      <c r="AD110" s="238">
        <f t="shared" si="204"/>
        <v>-2.2905873450142614E-2</v>
      </c>
      <c r="AE110" s="238">
        <f t="shared" si="204"/>
        <v>0.16366093325103018</v>
      </c>
      <c r="AF110" s="238">
        <f t="shared" si="204"/>
        <v>8.8658328165882733E-2</v>
      </c>
      <c r="AG110" s="238">
        <f t="shared" si="204"/>
        <v>3.9358301316831393E-2</v>
      </c>
      <c r="AH110" s="238">
        <f t="shared" si="204"/>
        <v>0.18942767471285143</v>
      </c>
      <c r="AI110" s="238">
        <f t="shared" si="204"/>
        <v>-1.8001232961161722E-2</v>
      </c>
      <c r="AJ110" s="238">
        <f t="shared" si="204"/>
        <v>5.5156378667269468E-2</v>
      </c>
      <c r="AK110" s="238">
        <f t="shared" si="204"/>
        <v>2.6360744580584353E-3</v>
      </c>
      <c r="AL110" s="238">
        <f t="shared" si="204"/>
        <v>-9.1371861708659394E-2</v>
      </c>
      <c r="AM110" s="307"/>
      <c r="AN110" s="206"/>
      <c r="AO110" s="37">
        <f t="shared" ref="AO110:AO140" si="205">O110-C110</f>
        <v>3255</v>
      </c>
      <c r="AP110" s="72">
        <f t="shared" ref="AP110:AY112" si="206">P110-D110</f>
        <v>-899</v>
      </c>
      <c r="AQ110" s="73">
        <f t="shared" si="206"/>
        <v>-1574</v>
      </c>
      <c r="AR110" s="73">
        <f t="shared" si="206"/>
        <v>9810</v>
      </c>
      <c r="AS110" s="73">
        <f t="shared" si="206"/>
        <v>5862</v>
      </c>
      <c r="AT110" s="73">
        <f t="shared" si="206"/>
        <v>2684</v>
      </c>
      <c r="AU110" s="73">
        <f t="shared" si="206"/>
        <v>11528</v>
      </c>
      <c r="AV110" s="73">
        <f t="shared" si="206"/>
        <v>-1314</v>
      </c>
      <c r="AW110" s="73">
        <f t="shared" si="206"/>
        <v>3416</v>
      </c>
      <c r="AX110" s="73">
        <f t="shared" si="206"/>
        <v>179</v>
      </c>
      <c r="AY110" s="73">
        <f t="shared" si="206"/>
        <v>-8185</v>
      </c>
      <c r="AZ110" s="326"/>
      <c r="BA110" s="123"/>
    </row>
    <row r="111" spans="1:53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17598</v>
      </c>
      <c r="Z111" s="334">
        <f>'NECO-ELECTRIC'!Z111+'NECO-GAS'!Z111</f>
        <v>14798</v>
      </c>
      <c r="AA111" s="122">
        <f>'NECO-ELECTRIC'!AA111+'NECO-GAS'!AA111</f>
        <v>4453</v>
      </c>
      <c r="AB111" s="236">
        <f t="shared" si="203"/>
        <v>6.6842761758015998E-2</v>
      </c>
      <c r="AC111" s="237">
        <f t="shared" si="204"/>
        <v>-0.12573014018691589</v>
      </c>
      <c r="AD111" s="238">
        <f t="shared" si="204"/>
        <v>-4.1025980911983034E-2</v>
      </c>
      <c r="AE111" s="238">
        <f t="shared" si="204"/>
        <v>0.13739198743126474</v>
      </c>
      <c r="AF111" s="238">
        <f t="shared" si="204"/>
        <v>3.0856028418193217E-2</v>
      </c>
      <c r="AG111" s="238">
        <f t="shared" si="204"/>
        <v>2.6066514554380141E-2</v>
      </c>
      <c r="AH111" s="238">
        <f t="shared" si="204"/>
        <v>0.24698888202594194</v>
      </c>
      <c r="AI111" s="238">
        <f t="shared" si="204"/>
        <v>-2.964254577157803E-2</v>
      </c>
      <c r="AJ111" s="238">
        <f t="shared" si="204"/>
        <v>7.163461538461538E-2</v>
      </c>
      <c r="AK111" s="238">
        <f t="shared" si="204"/>
        <v>-3.4263438654082892E-2</v>
      </c>
      <c r="AL111" s="238">
        <f t="shared" si="204"/>
        <v>-0.10026074952707194</v>
      </c>
      <c r="AM111" s="307"/>
      <c r="AN111" s="206"/>
      <c r="AO111" s="37">
        <f t="shared" si="205"/>
        <v>911</v>
      </c>
      <c r="AP111" s="72">
        <f t="shared" si="206"/>
        <v>-1722</v>
      </c>
      <c r="AQ111" s="73">
        <f t="shared" si="206"/>
        <v>-619</v>
      </c>
      <c r="AR111" s="73">
        <f t="shared" si="206"/>
        <v>1749</v>
      </c>
      <c r="AS111" s="73">
        <f t="shared" si="206"/>
        <v>443</v>
      </c>
      <c r="AT111" s="73">
        <f t="shared" si="206"/>
        <v>377</v>
      </c>
      <c r="AU111" s="73">
        <f t="shared" si="206"/>
        <v>3199</v>
      </c>
      <c r="AV111" s="73">
        <f t="shared" si="206"/>
        <v>-476</v>
      </c>
      <c r="AW111" s="73">
        <f t="shared" si="206"/>
        <v>894</v>
      </c>
      <c r="AX111" s="73">
        <f t="shared" si="206"/>
        <v>-501</v>
      </c>
      <c r="AY111" s="73">
        <f t="shared" si="206"/>
        <v>-1961</v>
      </c>
      <c r="AZ111" s="326"/>
      <c r="BA111" s="123"/>
    </row>
    <row r="112" spans="1:53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2450</v>
      </c>
      <c r="Z112" s="334">
        <f>'NECO-ELECTRIC'!Z112+'NECO-GAS'!Z112</f>
        <v>2340</v>
      </c>
      <c r="AA112" s="122">
        <f>'NECO-ELECTRIC'!AA112+'NECO-GAS'!AA112</f>
        <v>639</v>
      </c>
      <c r="AB112" s="236">
        <f t="shared" si="203"/>
        <v>5.5214723926380369E-2</v>
      </c>
      <c r="AC112" s="237">
        <f t="shared" si="204"/>
        <v>-0.10862315388280133</v>
      </c>
      <c r="AD112" s="238">
        <f t="shared" si="204"/>
        <v>1.4592274678111588E-2</v>
      </c>
      <c r="AE112" s="238">
        <f t="shared" si="204"/>
        <v>5.5319148936170209E-2</v>
      </c>
      <c r="AF112" s="238">
        <f t="shared" si="204"/>
        <v>8.7017873941674512E-2</v>
      </c>
      <c r="AG112" s="238">
        <f t="shared" si="204"/>
        <v>-1.7873100983020553E-2</v>
      </c>
      <c r="AH112" s="238">
        <f t="shared" si="204"/>
        <v>0.41350649350649349</v>
      </c>
      <c r="AI112" s="238">
        <f t="shared" si="204"/>
        <v>8.6425141859450022E-2</v>
      </c>
      <c r="AJ112" s="238">
        <f t="shared" si="204"/>
        <v>0.20098846787479407</v>
      </c>
      <c r="AK112" s="238">
        <f t="shared" si="204"/>
        <v>3.7348272642390289E-2</v>
      </c>
      <c r="AL112" s="238">
        <f t="shared" si="204"/>
        <v>-0.24592182209910743</v>
      </c>
      <c r="AM112" s="307"/>
      <c r="AN112" s="206"/>
      <c r="AO112" s="37">
        <f t="shared" si="205"/>
        <v>117</v>
      </c>
      <c r="AP112" s="72">
        <f t="shared" si="206"/>
        <v>-228</v>
      </c>
      <c r="AQ112" s="73">
        <f t="shared" si="206"/>
        <v>34</v>
      </c>
      <c r="AR112" s="73">
        <f t="shared" si="206"/>
        <v>117</v>
      </c>
      <c r="AS112" s="73">
        <f t="shared" si="206"/>
        <v>185</v>
      </c>
      <c r="AT112" s="73">
        <f t="shared" si="206"/>
        <v>-40</v>
      </c>
      <c r="AU112" s="73">
        <f t="shared" si="206"/>
        <v>796</v>
      </c>
      <c r="AV112" s="73">
        <f t="shared" si="206"/>
        <v>198</v>
      </c>
      <c r="AW112" s="73">
        <f t="shared" si="206"/>
        <v>366</v>
      </c>
      <c r="AX112" s="73">
        <f t="shared" si="206"/>
        <v>80</v>
      </c>
      <c r="AY112" s="73">
        <f t="shared" si="206"/>
        <v>-799</v>
      </c>
      <c r="AZ112" s="326"/>
      <c r="BA112" s="123"/>
    </row>
    <row r="113" spans="1:53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Q127" si="207">SUM(D108:D112)</f>
        <v>654993</v>
      </c>
      <c r="E113" s="77">
        <f t="shared" si="207"/>
        <v>676133</v>
      </c>
      <c r="F113" s="79">
        <f t="shared" si="207"/>
        <v>614638</v>
      </c>
      <c r="G113" s="77">
        <f t="shared" si="207"/>
        <v>696787</v>
      </c>
      <c r="H113" s="77">
        <f t="shared" si="207"/>
        <v>676705</v>
      </c>
      <c r="I113" s="77">
        <f t="shared" si="207"/>
        <v>655765</v>
      </c>
      <c r="J113" s="77">
        <f t="shared" si="207"/>
        <v>740927</v>
      </c>
      <c r="K113" s="77">
        <f t="shared" si="207"/>
        <v>645262</v>
      </c>
      <c r="L113" s="77">
        <f t="shared" si="207"/>
        <v>716485</v>
      </c>
      <c r="M113" s="77">
        <f t="shared" si="207"/>
        <v>764136</v>
      </c>
      <c r="N113" s="78">
        <f t="shared" si="207"/>
        <v>704385</v>
      </c>
      <c r="O113" s="76">
        <f t="shared" si="207"/>
        <v>734381</v>
      </c>
      <c r="P113" s="77">
        <f t="shared" si="207"/>
        <v>688397</v>
      </c>
      <c r="Q113" s="77">
        <f t="shared" si="207"/>
        <v>691952</v>
      </c>
      <c r="R113" s="77">
        <f t="shared" si="207"/>
        <v>722017</v>
      </c>
      <c r="S113" s="77">
        <f t="shared" ref="S113:T113" si="208">SUM(S108:S112)</f>
        <v>731070</v>
      </c>
      <c r="T113" s="77">
        <f t="shared" si="208"/>
        <v>711065</v>
      </c>
      <c r="U113" s="77">
        <f t="shared" ref="U113:V113" si="209">SUM(U108:U112)</f>
        <v>707252</v>
      </c>
      <c r="V113" s="77">
        <f t="shared" si="209"/>
        <v>726619</v>
      </c>
      <c r="W113" s="77">
        <f t="shared" ref="W113" si="210">SUM(W108:W112)</f>
        <v>681897</v>
      </c>
      <c r="X113" s="77">
        <f t="shared" ref="X113:Y113" si="211">SUM(X108:X112)</f>
        <v>707831</v>
      </c>
      <c r="Y113" s="77">
        <f t="shared" si="211"/>
        <v>719246</v>
      </c>
      <c r="Z113" s="277">
        <f t="shared" ref="Z113:AA113" si="212">SUM(Z108:Z112)</f>
        <v>690329</v>
      </c>
      <c r="AA113" s="78">
        <f t="shared" si="212"/>
        <v>187991</v>
      </c>
      <c r="AB113" s="208">
        <f t="shared" si="203"/>
        <v>0.13374491314523548</v>
      </c>
      <c r="AC113" s="212">
        <f t="shared" si="204"/>
        <v>5.0999018310119347E-2</v>
      </c>
      <c r="AD113" s="213">
        <f t="shared" si="204"/>
        <v>2.3396284458826886E-2</v>
      </c>
      <c r="AE113" s="213">
        <f t="shared" si="204"/>
        <v>0.17470283321239494</v>
      </c>
      <c r="AF113" s="213">
        <f t="shared" si="204"/>
        <v>4.9201549397448571E-2</v>
      </c>
      <c r="AG113" s="213">
        <f t="shared" si="204"/>
        <v>5.0775448681478638E-2</v>
      </c>
      <c r="AH113" s="213">
        <f t="shared" si="204"/>
        <v>7.8514406837815381E-2</v>
      </c>
      <c r="AI113" s="213">
        <f t="shared" si="204"/>
        <v>-1.9310944263065052E-2</v>
      </c>
      <c r="AJ113" s="213">
        <f t="shared" si="204"/>
        <v>5.6775387362032789E-2</v>
      </c>
      <c r="AK113" s="213">
        <f t="shared" si="204"/>
        <v>-1.2078410573843137E-2</v>
      </c>
      <c r="AL113" s="213">
        <f t="shared" si="204"/>
        <v>-5.874608708397458E-2</v>
      </c>
      <c r="AM113" s="301"/>
      <c r="AN113" s="214"/>
      <c r="AO113" s="79">
        <f t="shared" si="207"/>
        <v>86633</v>
      </c>
      <c r="AP113" s="80">
        <f t="shared" si="207"/>
        <v>33404</v>
      </c>
      <c r="AQ113" s="81">
        <f t="shared" si="207"/>
        <v>15819</v>
      </c>
      <c r="AR113" s="81">
        <f t="shared" ref="AR113:AS113" si="213">SUM(AR108:AR112)</f>
        <v>107379</v>
      </c>
      <c r="AS113" s="81">
        <f t="shared" si="213"/>
        <v>34283</v>
      </c>
      <c r="AT113" s="81">
        <f t="shared" ref="AT113:AU113" si="214">SUM(AT108:AT112)</f>
        <v>34360</v>
      </c>
      <c r="AU113" s="81">
        <f t="shared" si="214"/>
        <v>51487</v>
      </c>
      <c r="AV113" s="81">
        <f t="shared" ref="AV113:AW113" si="215">SUM(AV108:AV112)</f>
        <v>-14308</v>
      </c>
      <c r="AW113" s="81">
        <f t="shared" si="215"/>
        <v>36635</v>
      </c>
      <c r="AX113" s="81">
        <f t="shared" ref="AX113:AY113" si="216">SUM(AX108:AX112)</f>
        <v>-8654</v>
      </c>
      <c r="AY113" s="81">
        <f t="shared" si="216"/>
        <v>-44890</v>
      </c>
      <c r="AZ113" s="314"/>
      <c r="BA113" s="82"/>
    </row>
    <row r="114" spans="1:53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282"/>
      <c r="AA114" s="108"/>
      <c r="AB114" s="232"/>
      <c r="AC114" s="233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302"/>
      <c r="AN114" s="235"/>
      <c r="AO114" s="109"/>
      <c r="AP114" s="110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318"/>
      <c r="BA114" s="112"/>
    </row>
    <row r="115" spans="1:53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217">+E94-E101</f>
        <v>-8232801.1299999952</v>
      </c>
      <c r="F115" s="114">
        <f t="shared" si="217"/>
        <v>-1468511.5199999958</v>
      </c>
      <c r="G115" s="114">
        <f t="shared" si="217"/>
        <v>10157627.849999994</v>
      </c>
      <c r="H115" s="114">
        <f t="shared" si="217"/>
        <v>4679098.7800000012</v>
      </c>
      <c r="I115" s="114">
        <f t="shared" si="217"/>
        <v>-5798040.2800000012</v>
      </c>
      <c r="J115" s="114">
        <f t="shared" si="217"/>
        <v>-2638477.8100000024</v>
      </c>
      <c r="K115" s="114">
        <f t="shared" si="217"/>
        <v>5066323.1900000051</v>
      </c>
      <c r="L115" s="114">
        <f t="shared" si="217"/>
        <v>15679756.099999994</v>
      </c>
      <c r="M115" s="114">
        <f t="shared" si="217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218">+P94-P101</f>
        <v>2146626.3900000006</v>
      </c>
      <c r="Q115" s="114">
        <f t="shared" si="218"/>
        <v>1646842.7900000066</v>
      </c>
      <c r="R115" s="114">
        <f t="shared" si="218"/>
        <v>-5539273.9799999967</v>
      </c>
      <c r="S115" s="114">
        <f t="shared" si="218"/>
        <v>20023939.359999985</v>
      </c>
      <c r="T115" s="114">
        <f t="shared" ref="T115:U115" si="219">+T94-T101</f>
        <v>10606888.920000002</v>
      </c>
      <c r="U115" s="114">
        <f t="shared" si="219"/>
        <v>-4381893.3100000024</v>
      </c>
      <c r="V115" s="114">
        <f t="shared" ref="V115:W115" si="220">+V94-V101</f>
        <v>-2660060</v>
      </c>
      <c r="W115" s="114">
        <f t="shared" si="220"/>
        <v>4882823.4900000021</v>
      </c>
      <c r="X115" s="114">
        <f t="shared" ref="X115:Y115" si="221">+X94-X101</f>
        <v>20738362.63000001</v>
      </c>
      <c r="Y115" s="114">
        <f t="shared" si="221"/>
        <v>23870261.010000005</v>
      </c>
      <c r="Z115" s="287">
        <f t="shared" ref="Z115:AA115" si="222">+Z94-Z101</f>
        <v>12680148</v>
      </c>
      <c r="AA115" s="115">
        <f t="shared" si="222"/>
        <v>1966411</v>
      </c>
      <c r="AB115" s="236">
        <f t="shared" ref="AB115:AL115" si="223">IF(ISERROR((O115-C115)/C115)=TRUE,0,(O115-C115)/C115)</f>
        <v>-0.61227782423816879</v>
      </c>
      <c r="AC115" s="237">
        <f t="shared" si="223"/>
        <v>-1.1706068272507968</v>
      </c>
      <c r="AD115" s="238">
        <f t="shared" si="223"/>
        <v>-1.2000343217327305</v>
      </c>
      <c r="AE115" s="238">
        <f t="shared" si="223"/>
        <v>2.7720330447254593</v>
      </c>
      <c r="AF115" s="238">
        <f t="shared" si="223"/>
        <v>0.97132043580430993</v>
      </c>
      <c r="AG115" s="238">
        <f t="shared" si="223"/>
        <v>1.2668657830728676</v>
      </c>
      <c r="AH115" s="238">
        <f t="shared" si="223"/>
        <v>-0.24424579713337186</v>
      </c>
      <c r="AI115" s="238">
        <f t="shared" si="223"/>
        <v>8.1797883303015521E-3</v>
      </c>
      <c r="AJ115" s="238">
        <f t="shared" si="223"/>
        <v>-3.6219501425056699E-2</v>
      </c>
      <c r="AK115" s="238">
        <f t="shared" si="223"/>
        <v>0.32262023068075774</v>
      </c>
      <c r="AL115" s="238">
        <f t="shared" si="223"/>
        <v>0.34632000637030957</v>
      </c>
      <c r="AM115" s="307"/>
      <c r="AN115" s="206"/>
      <c r="AO115" s="38">
        <f t="shared" ref="AO115:AY115" si="224">O115-C115</f>
        <v>2736637.8999999911</v>
      </c>
      <c r="AP115" s="72">
        <f t="shared" si="224"/>
        <v>14728927.019999996</v>
      </c>
      <c r="AQ115" s="73">
        <f t="shared" si="224"/>
        <v>9879643.9200000018</v>
      </c>
      <c r="AR115" s="73">
        <f t="shared" si="224"/>
        <v>-4070762.4600000009</v>
      </c>
      <c r="AS115" s="73">
        <f t="shared" si="224"/>
        <v>9866311.5099999905</v>
      </c>
      <c r="AT115" s="73">
        <f t="shared" si="224"/>
        <v>5927790.1400000006</v>
      </c>
      <c r="AU115" s="73">
        <f t="shared" si="224"/>
        <v>1416146.9699999988</v>
      </c>
      <c r="AV115" s="73">
        <f t="shared" si="224"/>
        <v>-21582.189999997616</v>
      </c>
      <c r="AW115" s="73">
        <f t="shared" si="224"/>
        <v>-183499.70000000298</v>
      </c>
      <c r="AX115" s="73">
        <f t="shared" si="224"/>
        <v>5058606.5300000161</v>
      </c>
      <c r="AY115" s="73">
        <f t="shared" si="224"/>
        <v>6140255.5900000185</v>
      </c>
      <c r="AZ115" s="326"/>
      <c r="BA115" s="118"/>
    </row>
    <row r="116" spans="1:53" s="41" customFormat="1" x14ac:dyDescent="0.35">
      <c r="A116" s="172"/>
      <c r="B116" s="42" t="s">
        <v>31</v>
      </c>
      <c r="C116" s="113">
        <f t="shared" ref="C116:D119" si="225">+C95-C102</f>
        <v>2851470.9000000004</v>
      </c>
      <c r="D116" s="114">
        <f t="shared" si="225"/>
        <v>-655268.83999999985</v>
      </c>
      <c r="E116" s="114">
        <f t="shared" si="217"/>
        <v>-528249.9700000002</v>
      </c>
      <c r="F116" s="114">
        <f t="shared" si="217"/>
        <v>-1053630.9900000002</v>
      </c>
      <c r="G116" s="114">
        <f t="shared" si="217"/>
        <v>365136.66000000015</v>
      </c>
      <c r="H116" s="114">
        <f t="shared" si="217"/>
        <v>963023.36000000034</v>
      </c>
      <c r="I116" s="114">
        <f t="shared" si="217"/>
        <v>369161.12999999989</v>
      </c>
      <c r="J116" s="114">
        <f t="shared" si="217"/>
        <v>507580.77</v>
      </c>
      <c r="K116" s="114">
        <f t="shared" si="217"/>
        <v>1515777.8600000003</v>
      </c>
      <c r="L116" s="114">
        <f t="shared" si="217"/>
        <v>2606503.7400000002</v>
      </c>
      <c r="M116" s="114">
        <f t="shared" si="217"/>
        <v>2144613.4899999998</v>
      </c>
      <c r="N116" s="115">
        <f t="shared" si="217"/>
        <v>-798047.84999999963</v>
      </c>
      <c r="O116" s="113">
        <f t="shared" si="217"/>
        <v>888235.11000000034</v>
      </c>
      <c r="P116" s="114">
        <f t="shared" ref="P116:S116" si="226">+P95-P102</f>
        <v>841213.25</v>
      </c>
      <c r="Q116" s="114">
        <f t="shared" si="226"/>
        <v>241093.71000000043</v>
      </c>
      <c r="R116" s="114">
        <f t="shared" si="226"/>
        <v>164688.1799999997</v>
      </c>
      <c r="S116" s="114">
        <f t="shared" si="226"/>
        <v>1277468.7100000004</v>
      </c>
      <c r="T116" s="114">
        <f t="shared" ref="T116:U116" si="227">+T95-T102</f>
        <v>1390774.1400000001</v>
      </c>
      <c r="U116" s="114">
        <f t="shared" si="227"/>
        <v>96624.810000000056</v>
      </c>
      <c r="V116" s="114">
        <f t="shared" ref="V116:W116" si="228">+V95-V102</f>
        <v>138917</v>
      </c>
      <c r="W116" s="114">
        <f t="shared" si="228"/>
        <v>915672.41999999993</v>
      </c>
      <c r="X116" s="114">
        <f t="shared" ref="X116:Y116" si="229">+X95-X102</f>
        <v>1468045.62</v>
      </c>
      <c r="Y116" s="114">
        <f t="shared" si="229"/>
        <v>653581.38000000082</v>
      </c>
      <c r="Z116" s="287">
        <f t="shared" ref="Z116:AA116" si="230">+Z95-Z102</f>
        <v>1316152</v>
      </c>
      <c r="AA116" s="115">
        <f t="shared" si="230"/>
        <v>-130777</v>
      </c>
      <c r="AB116" s="236">
        <f t="shared" ref="AB116:AB120" si="231">IF(ISERROR((O116-C116)/C116)=TRUE,0,(O116-C116)/C116)</f>
        <v>-0.68849932503256472</v>
      </c>
      <c r="AC116" s="237">
        <f t="shared" ref="AC116:AL120" si="232">IF(ISERROR((P116-D116)/D116)=TRUE,0,(P116-D116)/D116)</f>
        <v>-2.2837681248508632</v>
      </c>
      <c r="AD116" s="238">
        <f t="shared" si="232"/>
        <v>-1.4564008020672492</v>
      </c>
      <c r="AE116" s="238">
        <f t="shared" si="232"/>
        <v>-1.1563053683529181</v>
      </c>
      <c r="AF116" s="238">
        <f t="shared" si="232"/>
        <v>2.4986043581600379</v>
      </c>
      <c r="AG116" s="238">
        <f t="shared" si="232"/>
        <v>0.44417487442879855</v>
      </c>
      <c r="AH116" s="238">
        <f t="shared" si="232"/>
        <v>-0.73825844015592845</v>
      </c>
      <c r="AI116" s="238">
        <f t="shared" si="232"/>
        <v>-0.72631547881532232</v>
      </c>
      <c r="AJ116" s="238">
        <f t="shared" si="232"/>
        <v>-0.39590592779868172</v>
      </c>
      <c r="AK116" s="238">
        <f t="shared" si="232"/>
        <v>-0.43677593955802269</v>
      </c>
      <c r="AL116" s="238">
        <f t="shared" si="232"/>
        <v>-0.6952451418180714</v>
      </c>
      <c r="AM116" s="307"/>
      <c r="AN116" s="206"/>
      <c r="AO116" s="38">
        <f t="shared" si="205"/>
        <v>-1963235.79</v>
      </c>
      <c r="AP116" s="72">
        <f t="shared" ref="AP116:AY119" si="233">P116-D116</f>
        <v>1496482.0899999999</v>
      </c>
      <c r="AQ116" s="73">
        <f t="shared" si="233"/>
        <v>769343.68000000063</v>
      </c>
      <c r="AR116" s="73">
        <f t="shared" si="233"/>
        <v>1218319.17</v>
      </c>
      <c r="AS116" s="73">
        <f t="shared" si="233"/>
        <v>912332.05000000028</v>
      </c>
      <c r="AT116" s="73">
        <f t="shared" si="233"/>
        <v>427750.7799999998</v>
      </c>
      <c r="AU116" s="73">
        <f t="shared" si="233"/>
        <v>-272536.31999999983</v>
      </c>
      <c r="AV116" s="73">
        <f t="shared" si="233"/>
        <v>-368663.77</v>
      </c>
      <c r="AW116" s="73">
        <f t="shared" si="233"/>
        <v>-600105.44000000041</v>
      </c>
      <c r="AX116" s="73">
        <f t="shared" si="233"/>
        <v>-1138458.1200000001</v>
      </c>
      <c r="AY116" s="73">
        <f t="shared" si="233"/>
        <v>-1491032.1099999989</v>
      </c>
      <c r="AZ116" s="326"/>
      <c r="BA116" s="118"/>
    </row>
    <row r="117" spans="1:53" s="41" customFormat="1" x14ac:dyDescent="0.35">
      <c r="A117" s="172"/>
      <c r="B117" s="42" t="s">
        <v>32</v>
      </c>
      <c r="C117" s="113">
        <f t="shared" si="225"/>
        <v>-1166818.6400000006</v>
      </c>
      <c r="D117" s="114">
        <f t="shared" si="225"/>
        <v>-1996617.0600000005</v>
      </c>
      <c r="E117" s="114">
        <f t="shared" si="217"/>
        <v>-2243015.5100000016</v>
      </c>
      <c r="F117" s="114">
        <f t="shared" si="217"/>
        <v>170557.3900000006</v>
      </c>
      <c r="G117" s="114">
        <f t="shared" si="217"/>
        <v>1644583.1400000006</v>
      </c>
      <c r="H117" s="114">
        <f t="shared" si="217"/>
        <v>428173.46000000089</v>
      </c>
      <c r="I117" s="114">
        <f t="shared" si="217"/>
        <v>305294.1099999994</v>
      </c>
      <c r="J117" s="114">
        <f t="shared" si="217"/>
        <v>-282210.89999999851</v>
      </c>
      <c r="K117" s="114">
        <f t="shared" si="217"/>
        <v>2076035.7200000007</v>
      </c>
      <c r="L117" s="114">
        <f t="shared" si="217"/>
        <v>3351471.709999999</v>
      </c>
      <c r="M117" s="114">
        <f t="shared" si="217"/>
        <v>2035637.2800000012</v>
      </c>
      <c r="N117" s="115">
        <f t="shared" si="217"/>
        <v>615408.80999999866</v>
      </c>
      <c r="O117" s="113">
        <f t="shared" si="217"/>
        <v>268573.17000000179</v>
      </c>
      <c r="P117" s="114">
        <f t="shared" ref="P117:S117" si="234">+P96-P103</f>
        <v>1134430.9900000002</v>
      </c>
      <c r="Q117" s="114">
        <f t="shared" si="234"/>
        <v>-1150404.4100000001</v>
      </c>
      <c r="R117" s="114">
        <f t="shared" si="234"/>
        <v>-768740.3200000003</v>
      </c>
      <c r="S117" s="114">
        <f t="shared" si="234"/>
        <v>2311290.67</v>
      </c>
      <c r="T117" s="114">
        <f t="shared" ref="T117:U117" si="235">+T96-T103</f>
        <v>1628690.2200000007</v>
      </c>
      <c r="U117" s="114">
        <f t="shared" si="235"/>
        <v>-160750.74000000022</v>
      </c>
      <c r="V117" s="114">
        <f t="shared" ref="V117:W117" si="236">+V96-V103</f>
        <v>610042</v>
      </c>
      <c r="W117" s="114">
        <f t="shared" si="236"/>
        <v>986846.50000000186</v>
      </c>
      <c r="X117" s="114">
        <f t="shared" ref="X117:Y117" si="237">+X96-X103</f>
        <v>3596598.4999999981</v>
      </c>
      <c r="Y117" s="114">
        <f t="shared" si="237"/>
        <v>4080312.8200000003</v>
      </c>
      <c r="Z117" s="287">
        <f t="shared" ref="Z117:AA117" si="238">+Z96-Z103</f>
        <v>2486193</v>
      </c>
      <c r="AA117" s="115">
        <f t="shared" si="238"/>
        <v>-474417</v>
      </c>
      <c r="AB117" s="236">
        <f t="shared" si="231"/>
        <v>-1.2301755909555934</v>
      </c>
      <c r="AC117" s="237">
        <f t="shared" si="232"/>
        <v>-1.5681765485866379</v>
      </c>
      <c r="AD117" s="238">
        <f t="shared" si="232"/>
        <v>-0.48711705074210598</v>
      </c>
      <c r="AE117" s="238">
        <f t="shared" si="232"/>
        <v>-5.5072237561796511</v>
      </c>
      <c r="AF117" s="238">
        <f t="shared" si="232"/>
        <v>0.40539606285882213</v>
      </c>
      <c r="AG117" s="238">
        <f t="shared" si="232"/>
        <v>2.8038093720241259</v>
      </c>
      <c r="AH117" s="238">
        <f t="shared" si="232"/>
        <v>-1.5265438628999444</v>
      </c>
      <c r="AI117" s="238">
        <f t="shared" si="232"/>
        <v>-3.1616528631601515</v>
      </c>
      <c r="AJ117" s="238">
        <f t="shared" si="232"/>
        <v>-0.52464859323326019</v>
      </c>
      <c r="AK117" s="238">
        <f t="shared" si="232"/>
        <v>7.3140044497048487E-2</v>
      </c>
      <c r="AL117" s="238">
        <f t="shared" si="232"/>
        <v>1.0044400149716251</v>
      </c>
      <c r="AM117" s="307"/>
      <c r="AN117" s="206"/>
      <c r="AO117" s="38">
        <f t="shared" si="205"/>
        <v>1435391.8100000024</v>
      </c>
      <c r="AP117" s="72">
        <f t="shared" si="233"/>
        <v>3131048.0500000007</v>
      </c>
      <c r="AQ117" s="73">
        <f t="shared" si="233"/>
        <v>1092611.1000000015</v>
      </c>
      <c r="AR117" s="73">
        <f t="shared" si="233"/>
        <v>-939297.71000000089</v>
      </c>
      <c r="AS117" s="73">
        <f t="shared" si="233"/>
        <v>666707.52999999933</v>
      </c>
      <c r="AT117" s="73">
        <f t="shared" si="233"/>
        <v>1200516.7599999998</v>
      </c>
      <c r="AU117" s="73">
        <f t="shared" si="233"/>
        <v>-466044.84999999963</v>
      </c>
      <c r="AV117" s="73">
        <f t="shared" si="233"/>
        <v>892252.89999999851</v>
      </c>
      <c r="AW117" s="73">
        <f t="shared" si="233"/>
        <v>-1089189.2199999988</v>
      </c>
      <c r="AX117" s="73">
        <f t="shared" si="233"/>
        <v>245126.78999999911</v>
      </c>
      <c r="AY117" s="73">
        <f t="shared" si="233"/>
        <v>2044675.5399999991</v>
      </c>
      <c r="AZ117" s="326"/>
      <c r="BA117" s="118"/>
    </row>
    <row r="118" spans="1:53" s="41" customFormat="1" x14ac:dyDescent="0.35">
      <c r="A118" s="172"/>
      <c r="B118" s="42" t="s">
        <v>33</v>
      </c>
      <c r="C118" s="113">
        <f t="shared" si="225"/>
        <v>435183.5</v>
      </c>
      <c r="D118" s="114">
        <f t="shared" si="225"/>
        <v>-771327.67000000179</v>
      </c>
      <c r="E118" s="114">
        <f t="shared" si="217"/>
        <v>-3159864.4800000004</v>
      </c>
      <c r="F118" s="114">
        <f t="shared" si="217"/>
        <v>1084464.0600000024</v>
      </c>
      <c r="G118" s="114">
        <f t="shared" si="217"/>
        <v>6255234.1500000022</v>
      </c>
      <c r="H118" s="114">
        <f t="shared" si="217"/>
        <v>-5417.7800000049174</v>
      </c>
      <c r="I118" s="114">
        <f t="shared" si="217"/>
        <v>2006621.1999999993</v>
      </c>
      <c r="J118" s="114">
        <f t="shared" si="217"/>
        <v>-48273.319999996573</v>
      </c>
      <c r="K118" s="114">
        <f t="shared" si="217"/>
        <v>1291401.7399999984</v>
      </c>
      <c r="L118" s="114">
        <f t="shared" si="217"/>
        <v>3248566.9800000042</v>
      </c>
      <c r="M118" s="114">
        <f t="shared" si="217"/>
        <v>2846014.1099999994</v>
      </c>
      <c r="N118" s="115">
        <f t="shared" si="217"/>
        <v>416183.5</v>
      </c>
      <c r="O118" s="113">
        <f t="shared" si="217"/>
        <v>-385697.08999999985</v>
      </c>
      <c r="P118" s="114">
        <f t="shared" ref="P118:S118" si="239">+P97-P104</f>
        <v>2971097.8200000003</v>
      </c>
      <c r="Q118" s="114">
        <f t="shared" si="239"/>
        <v>-1511620.7200000025</v>
      </c>
      <c r="R118" s="114">
        <f t="shared" si="239"/>
        <v>581709.3599999994</v>
      </c>
      <c r="S118" s="114">
        <f t="shared" si="239"/>
        <v>3114440.379999999</v>
      </c>
      <c r="T118" s="114">
        <f t="shared" ref="T118:U118" si="240">+T97-T104</f>
        <v>4898129.0400000028</v>
      </c>
      <c r="U118" s="114">
        <f t="shared" si="240"/>
        <v>5229523.879999999</v>
      </c>
      <c r="V118" s="114">
        <f t="shared" ref="V118:W118" si="241">+V97-V104</f>
        <v>820970</v>
      </c>
      <c r="W118" s="114">
        <f t="shared" si="241"/>
        <v>872202.41999999993</v>
      </c>
      <c r="X118" s="114">
        <f t="shared" ref="X118:Y118" si="242">+X97-X104</f>
        <v>6624094.4100000001</v>
      </c>
      <c r="Y118" s="114">
        <f t="shared" si="242"/>
        <v>4662242.43</v>
      </c>
      <c r="Z118" s="287">
        <f t="shared" ref="Z118:AA118" si="243">+Z97-Z104</f>
        <v>4921475</v>
      </c>
      <c r="AA118" s="115">
        <f t="shared" si="243"/>
        <v>-555052</v>
      </c>
      <c r="AB118" s="236">
        <f t="shared" si="231"/>
        <v>-1.8862861068951371</v>
      </c>
      <c r="AC118" s="237">
        <f t="shared" si="232"/>
        <v>-4.8519269249085717</v>
      </c>
      <c r="AD118" s="238">
        <f t="shared" si="232"/>
        <v>-0.52161849675274607</v>
      </c>
      <c r="AE118" s="238">
        <f t="shared" si="232"/>
        <v>-0.46359738283996416</v>
      </c>
      <c r="AF118" s="238">
        <f t="shared" si="232"/>
        <v>-0.50210650707615834</v>
      </c>
      <c r="AG118" s="238">
        <f t="shared" si="232"/>
        <v>-905.08415254874819</v>
      </c>
      <c r="AH118" s="238">
        <f t="shared" si="232"/>
        <v>1.6061340725394513</v>
      </c>
      <c r="AI118" s="238">
        <f t="shared" si="232"/>
        <v>-18.006702667230229</v>
      </c>
      <c r="AJ118" s="238">
        <f t="shared" si="232"/>
        <v>-0.32460798759648485</v>
      </c>
      <c r="AK118" s="238">
        <f t="shared" si="232"/>
        <v>1.0390819862362795</v>
      </c>
      <c r="AL118" s="238">
        <f t="shared" si="232"/>
        <v>0.63816560628365993</v>
      </c>
      <c r="AM118" s="307"/>
      <c r="AN118" s="206"/>
      <c r="AO118" s="38">
        <f t="shared" si="205"/>
        <v>-820880.58999999985</v>
      </c>
      <c r="AP118" s="72">
        <f t="shared" si="233"/>
        <v>3742425.4900000021</v>
      </c>
      <c r="AQ118" s="73">
        <f t="shared" si="233"/>
        <v>1648243.7599999979</v>
      </c>
      <c r="AR118" s="73">
        <f t="shared" si="233"/>
        <v>-502754.70000000298</v>
      </c>
      <c r="AS118" s="73">
        <f t="shared" si="233"/>
        <v>-3140793.7700000033</v>
      </c>
      <c r="AT118" s="73">
        <f t="shared" si="233"/>
        <v>4903546.8200000077</v>
      </c>
      <c r="AU118" s="73">
        <f t="shared" si="233"/>
        <v>3222902.6799999997</v>
      </c>
      <c r="AV118" s="73">
        <f t="shared" si="233"/>
        <v>869243.31999999657</v>
      </c>
      <c r="AW118" s="73">
        <f t="shared" si="233"/>
        <v>-419199.31999999844</v>
      </c>
      <c r="AX118" s="73">
        <f t="shared" si="233"/>
        <v>3375527.429999996</v>
      </c>
      <c r="AY118" s="73">
        <f t="shared" si="233"/>
        <v>1816228.3200000003</v>
      </c>
      <c r="AZ118" s="326"/>
      <c r="BA118" s="118"/>
    </row>
    <row r="119" spans="1:53" s="41" customFormat="1" x14ac:dyDescent="0.35">
      <c r="A119" s="172"/>
      <c r="B119" s="42" t="s">
        <v>34</v>
      </c>
      <c r="C119" s="113">
        <f t="shared" si="225"/>
        <v>2028456.349999994</v>
      </c>
      <c r="D119" s="114">
        <f t="shared" si="225"/>
        <v>2646070.3600000069</v>
      </c>
      <c r="E119" s="114">
        <f t="shared" si="217"/>
        <v>-2536150.3099999987</v>
      </c>
      <c r="F119" s="114">
        <f t="shared" si="217"/>
        <v>1520152.9199999981</v>
      </c>
      <c r="G119" s="114">
        <f t="shared" si="217"/>
        <v>2743294.8300000019</v>
      </c>
      <c r="H119" s="114">
        <f t="shared" si="217"/>
        <v>-1258785.0899999999</v>
      </c>
      <c r="I119" s="114">
        <f t="shared" si="217"/>
        <v>3328845.6199999973</v>
      </c>
      <c r="J119" s="114">
        <f t="shared" si="217"/>
        <v>1102436.3200000003</v>
      </c>
      <c r="K119" s="114">
        <f t="shared" si="217"/>
        <v>-3930.4499999992549</v>
      </c>
      <c r="L119" s="114">
        <f t="shared" si="217"/>
        <v>3424559.8599999994</v>
      </c>
      <c r="M119" s="114">
        <f t="shared" si="217"/>
        <v>3471065.1600000039</v>
      </c>
      <c r="N119" s="115">
        <f t="shared" si="217"/>
        <v>-514800.05999999866</v>
      </c>
      <c r="O119" s="113">
        <f t="shared" si="217"/>
        <v>-648778.33999999985</v>
      </c>
      <c r="P119" s="114">
        <f t="shared" ref="P119:S119" si="244">+P98-P105</f>
        <v>5155445.129999999</v>
      </c>
      <c r="Q119" s="114">
        <f t="shared" si="244"/>
        <v>-2056249.8000000007</v>
      </c>
      <c r="R119" s="114">
        <f t="shared" si="244"/>
        <v>7439269.9400000013</v>
      </c>
      <c r="S119" s="114">
        <f t="shared" si="244"/>
        <v>2523032.5</v>
      </c>
      <c r="T119" s="114">
        <f t="shared" ref="T119:U119" si="245">+T98-T105</f>
        <v>4494427.5000000037</v>
      </c>
      <c r="U119" s="114">
        <f t="shared" si="245"/>
        <v>-1615395.2599999979</v>
      </c>
      <c r="V119" s="114">
        <f t="shared" ref="V119:W119" si="246">+V98-V105</f>
        <v>1041665</v>
      </c>
      <c r="W119" s="114">
        <f t="shared" si="246"/>
        <v>2328663.2799999975</v>
      </c>
      <c r="X119" s="114">
        <f t="shared" ref="X119:Y119" si="247">+X98-X105</f>
        <v>9172320.5999999978</v>
      </c>
      <c r="Y119" s="114">
        <f t="shared" si="247"/>
        <v>1710367.179999996</v>
      </c>
      <c r="Z119" s="287">
        <f t="shared" ref="Z119:AA119" si="248">+Z98-Z105</f>
        <v>5139078</v>
      </c>
      <c r="AA119" s="115">
        <f t="shared" si="248"/>
        <v>3658714</v>
      </c>
      <c r="AB119" s="236">
        <f t="shared" si="231"/>
        <v>-1.3198384525257356</v>
      </c>
      <c r="AC119" s="237">
        <f t="shared" si="232"/>
        <v>0.94834015298065832</v>
      </c>
      <c r="AD119" s="238">
        <f t="shared" si="232"/>
        <v>-0.1892240014748961</v>
      </c>
      <c r="AE119" s="238">
        <f t="shared" si="232"/>
        <v>3.893764201038413</v>
      </c>
      <c r="AF119" s="238">
        <f t="shared" si="232"/>
        <v>-8.0291162142423378E-2</v>
      </c>
      <c r="AG119" s="238">
        <f t="shared" si="232"/>
        <v>-4.5704486299563687</v>
      </c>
      <c r="AH119" s="238">
        <f t="shared" si="232"/>
        <v>-1.4852719063613407</v>
      </c>
      <c r="AI119" s="238">
        <f t="shared" si="232"/>
        <v>-5.5124562659546884E-2</v>
      </c>
      <c r="AJ119" s="238">
        <f t="shared" si="232"/>
        <v>-593.46734597830755</v>
      </c>
      <c r="AK119" s="238">
        <f t="shared" si="232"/>
        <v>1.6783940053540192</v>
      </c>
      <c r="AL119" s="238">
        <f t="shared" si="232"/>
        <v>-0.50725005116297095</v>
      </c>
      <c r="AM119" s="307"/>
      <c r="AN119" s="206"/>
      <c r="AO119" s="38">
        <f t="shared" si="205"/>
        <v>-2677234.6899999939</v>
      </c>
      <c r="AP119" s="72">
        <f t="shared" si="233"/>
        <v>2509374.7699999921</v>
      </c>
      <c r="AQ119" s="73">
        <f t="shared" si="233"/>
        <v>479900.50999999791</v>
      </c>
      <c r="AR119" s="73">
        <f t="shared" si="233"/>
        <v>5919117.0200000033</v>
      </c>
      <c r="AS119" s="73">
        <f t="shared" si="233"/>
        <v>-220262.33000000194</v>
      </c>
      <c r="AT119" s="73">
        <f t="shared" si="233"/>
        <v>5753212.5900000036</v>
      </c>
      <c r="AU119" s="73">
        <f t="shared" si="233"/>
        <v>-4944240.8799999952</v>
      </c>
      <c r="AV119" s="73">
        <f t="shared" si="233"/>
        <v>-60771.320000000298</v>
      </c>
      <c r="AW119" s="73">
        <f t="shared" si="233"/>
        <v>2332593.7299999967</v>
      </c>
      <c r="AX119" s="73">
        <f t="shared" si="233"/>
        <v>5747760.7399999984</v>
      </c>
      <c r="AY119" s="73">
        <f t="shared" si="233"/>
        <v>-1760697.9800000079</v>
      </c>
      <c r="AZ119" s="326"/>
      <c r="BA119" s="118"/>
    </row>
    <row r="120" spans="1:53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Q120" si="249">SUM(D115:D119)</f>
        <v>-13359443.839999991</v>
      </c>
      <c r="E120" s="145">
        <f t="shared" si="249"/>
        <v>-16700081.399999997</v>
      </c>
      <c r="F120" s="39">
        <f t="shared" si="249"/>
        <v>253031.86000000499</v>
      </c>
      <c r="G120" s="145">
        <f t="shared" si="249"/>
        <v>21165876.629999999</v>
      </c>
      <c r="H120" s="145">
        <f t="shared" si="249"/>
        <v>4806092.7299999977</v>
      </c>
      <c r="I120" s="145">
        <f t="shared" si="249"/>
        <v>211881.77999999467</v>
      </c>
      <c r="J120" s="145">
        <f t="shared" si="249"/>
        <v>-1358944.9399999972</v>
      </c>
      <c r="K120" s="145">
        <f t="shared" si="249"/>
        <v>9945608.0600000061</v>
      </c>
      <c r="L120" s="145">
        <f t="shared" si="249"/>
        <v>28310858.390000001</v>
      </c>
      <c r="M120" s="145">
        <f t="shared" si="249"/>
        <v>28227335.45999999</v>
      </c>
      <c r="N120" s="146">
        <f t="shared" si="249"/>
        <v>-2659294.8399999943</v>
      </c>
      <c r="O120" s="184">
        <f t="shared" si="249"/>
        <v>-1610630.7800000077</v>
      </c>
      <c r="P120" s="39">
        <f t="shared" ref="P120:S120" si="250">SUM(P115:P119)</f>
        <v>12248813.58</v>
      </c>
      <c r="Q120" s="145">
        <f t="shared" si="250"/>
        <v>-2830338.4299999964</v>
      </c>
      <c r="R120" s="145">
        <f t="shared" si="250"/>
        <v>1877653.1800000034</v>
      </c>
      <c r="S120" s="145">
        <f t="shared" si="250"/>
        <v>29250171.619999986</v>
      </c>
      <c r="T120" s="145">
        <f t="shared" ref="T120:U120" si="251">SUM(T115:T119)</f>
        <v>23018909.820000011</v>
      </c>
      <c r="U120" s="145">
        <f t="shared" si="251"/>
        <v>-831890.62000000104</v>
      </c>
      <c r="V120" s="145">
        <f t="shared" ref="V120:W120" si="252">SUM(V115:V119)</f>
        <v>-48466</v>
      </c>
      <c r="W120" s="145">
        <f t="shared" si="252"/>
        <v>9986208.1100000013</v>
      </c>
      <c r="X120" s="145">
        <f t="shared" ref="X120:Y120" si="253">SUM(X115:X119)</f>
        <v>41599421.760000005</v>
      </c>
      <c r="Y120" s="145">
        <f t="shared" si="253"/>
        <v>34976764.820000008</v>
      </c>
      <c r="Z120" s="286">
        <f t="shared" ref="Z120:AA120" si="254">SUM(Z115:Z119)</f>
        <v>26543046</v>
      </c>
      <c r="AA120" s="146">
        <f t="shared" si="254"/>
        <v>4464879</v>
      </c>
      <c r="AB120" s="208">
        <f t="shared" si="231"/>
        <v>4.0127094935466587</v>
      </c>
      <c r="AC120" s="212">
        <f t="shared" si="232"/>
        <v>-1.916865531731597</v>
      </c>
      <c r="AD120" s="213">
        <f t="shared" si="232"/>
        <v>-0.8305194829768916</v>
      </c>
      <c r="AE120" s="213">
        <f t="shared" si="232"/>
        <v>6.4206196010256038</v>
      </c>
      <c r="AF120" s="213">
        <f t="shared" si="232"/>
        <v>0.38194945247585466</v>
      </c>
      <c r="AG120" s="213">
        <f t="shared" si="232"/>
        <v>3.7895267763591454</v>
      </c>
      <c r="AH120" s="213">
        <f t="shared" si="232"/>
        <v>-4.9262017715729121</v>
      </c>
      <c r="AI120" s="213">
        <f t="shared" si="232"/>
        <v>-0.96433556756169969</v>
      </c>
      <c r="AJ120" s="213">
        <f t="shared" si="232"/>
        <v>4.0822089262981809E-3</v>
      </c>
      <c r="AK120" s="213">
        <f t="shared" si="232"/>
        <v>0.46938044713945548</v>
      </c>
      <c r="AL120" s="213">
        <f t="shared" si="232"/>
        <v>0.23910968747172073</v>
      </c>
      <c r="AM120" s="301"/>
      <c r="AN120" s="214"/>
      <c r="AO120" s="39">
        <f t="shared" si="207"/>
        <v>-1289321.3600000003</v>
      </c>
      <c r="AP120" s="147">
        <f t="shared" si="249"/>
        <v>25608257.419999991</v>
      </c>
      <c r="AQ120" s="148">
        <f t="shared" si="249"/>
        <v>13869742.969999999</v>
      </c>
      <c r="AR120" s="148">
        <f t="shared" ref="AR120:AS120" si="255">SUM(AR115:AR119)</f>
        <v>1624621.3199999984</v>
      </c>
      <c r="AS120" s="148">
        <f t="shared" si="255"/>
        <v>8084294.9899999853</v>
      </c>
      <c r="AT120" s="148">
        <f t="shared" ref="AT120:AU120" si="256">SUM(AT115:AT119)</f>
        <v>18212817.090000011</v>
      </c>
      <c r="AU120" s="148">
        <f t="shared" si="256"/>
        <v>-1043772.3999999962</v>
      </c>
      <c r="AV120" s="148">
        <f t="shared" ref="AV120:AW120" si="257">SUM(AV115:AV119)</f>
        <v>1310478.9399999972</v>
      </c>
      <c r="AW120" s="148">
        <f t="shared" si="257"/>
        <v>40600.049999996088</v>
      </c>
      <c r="AX120" s="148">
        <f t="shared" ref="AX120:AY120" si="258">SUM(AX115:AX119)</f>
        <v>13288563.370000008</v>
      </c>
      <c r="AY120" s="148">
        <f t="shared" si="258"/>
        <v>6749429.3600000106</v>
      </c>
      <c r="AZ120" s="321"/>
      <c r="BA120" s="149"/>
    </row>
    <row r="121" spans="1:53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278"/>
      <c r="AA121" s="87"/>
      <c r="AB121" s="232"/>
      <c r="AC121" s="233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302"/>
      <c r="AN121" s="235"/>
      <c r="AO121" s="88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315"/>
      <c r="BA121" s="91"/>
    </row>
    <row r="122" spans="1:53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290">
        <f>'NECO-ELECTRIC'!Z122+'NECO-GAS'!Z122</f>
        <v>180</v>
      </c>
      <c r="AA122" s="125">
        <f>'NECO-ELECTRIC'!AA122+'NECO-GAS'!AA122</f>
        <v>168</v>
      </c>
      <c r="AB122" s="236">
        <f t="shared" ref="AB122:AL122" si="259">IF(ISERROR((O122-C122)/C122)=TRUE,0,(O122-C122)/C122)</f>
        <v>-0.35190615835777128</v>
      </c>
      <c r="AC122" s="237">
        <f t="shared" si="259"/>
        <v>-0.38396624472573837</v>
      </c>
      <c r="AD122" s="238">
        <f t="shared" si="259"/>
        <v>-0.48955613577023499</v>
      </c>
      <c r="AE122" s="238">
        <f t="shared" si="259"/>
        <v>-0.53898768809849518</v>
      </c>
      <c r="AF122" s="238">
        <f t="shared" si="259"/>
        <v>-0.59071729957805907</v>
      </c>
      <c r="AG122" s="238">
        <f t="shared" si="259"/>
        <v>-0.61250000000000004</v>
      </c>
      <c r="AH122" s="238">
        <f t="shared" si="259"/>
        <v>-0.65502183406113534</v>
      </c>
      <c r="AI122" s="238">
        <f t="shared" si="259"/>
        <v>-0.64318529862174578</v>
      </c>
      <c r="AJ122" s="238">
        <f t="shared" si="259"/>
        <v>-0.6023489932885906</v>
      </c>
      <c r="AK122" s="238">
        <f t="shared" si="259"/>
        <v>-0.58256029684601118</v>
      </c>
      <c r="AL122" s="238">
        <f t="shared" si="259"/>
        <v>-0.57171314741035861</v>
      </c>
      <c r="AM122" s="309"/>
      <c r="AN122" s="252"/>
      <c r="AO122" s="71">
        <f t="shared" ref="AO122:AY122" si="260">O122-C122</f>
        <v>-240</v>
      </c>
      <c r="AP122" s="72">
        <f t="shared" si="260"/>
        <v>-273</v>
      </c>
      <c r="AQ122" s="73">
        <f t="shared" si="260"/>
        <v>-375</v>
      </c>
      <c r="AR122" s="73">
        <f t="shared" si="260"/>
        <v>-394</v>
      </c>
      <c r="AS122" s="73">
        <f t="shared" si="260"/>
        <v>-420</v>
      </c>
      <c r="AT122" s="73">
        <f t="shared" si="260"/>
        <v>-441</v>
      </c>
      <c r="AU122" s="73">
        <f t="shared" si="260"/>
        <v>-450</v>
      </c>
      <c r="AV122" s="73">
        <f t="shared" si="260"/>
        <v>-420</v>
      </c>
      <c r="AW122" s="73">
        <f t="shared" si="260"/>
        <v>-359</v>
      </c>
      <c r="AX122" s="73">
        <f t="shared" si="260"/>
        <v>-314</v>
      </c>
      <c r="AY122" s="73">
        <f t="shared" si="260"/>
        <v>-287</v>
      </c>
      <c r="AZ122" s="272"/>
      <c r="BA122" s="127"/>
    </row>
    <row r="123" spans="1:53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290">
        <f>'NECO-ELECTRIC'!Z123+'NECO-GAS'!Z123</f>
        <v>1195</v>
      </c>
      <c r="AA123" s="125">
        <f>'NECO-ELECTRIC'!AA123+'NECO-GAS'!AA123</f>
        <v>1172</v>
      </c>
      <c r="AB123" s="236">
        <f t="shared" ref="AB123:AB127" si="261">IF(ISERROR((O123-C123)/C123)=TRUE,0,(O123-C123)/C123)</f>
        <v>0.27355950457727518</v>
      </c>
      <c r="AC123" s="237">
        <f t="shared" ref="AC123:AL127" si="262">IF(ISERROR((P123-D123)/D123)=TRUE,0,(P123-D123)/D123)</f>
        <v>0.14127290260366443</v>
      </c>
      <c r="AD123" s="238">
        <f t="shared" si="262"/>
        <v>-0.15311909262759923</v>
      </c>
      <c r="AE123" s="238">
        <f t="shared" si="262"/>
        <v>-0.3166947723440135</v>
      </c>
      <c r="AF123" s="238">
        <f t="shared" si="262"/>
        <v>-0.28233749179251477</v>
      </c>
      <c r="AG123" s="238">
        <f t="shared" si="262"/>
        <v>-0.41853843720341666</v>
      </c>
      <c r="AH123" s="238">
        <f t="shared" si="262"/>
        <v>-0.45317511225144325</v>
      </c>
      <c r="AI123" s="238">
        <f t="shared" si="262"/>
        <v>-0.53632198952879584</v>
      </c>
      <c r="AJ123" s="238">
        <f t="shared" si="262"/>
        <v>-0.53252173913043477</v>
      </c>
      <c r="AK123" s="238">
        <f t="shared" si="262"/>
        <v>-0.52427549868272483</v>
      </c>
      <c r="AL123" s="238">
        <f t="shared" si="262"/>
        <v>-0.51073131955484896</v>
      </c>
      <c r="AM123" s="309"/>
      <c r="AN123" s="252"/>
      <c r="AO123" s="71">
        <f t="shared" si="205"/>
        <v>508</v>
      </c>
      <c r="AP123" s="72">
        <f t="shared" ref="AP123:AY126" si="263">P123-D123</f>
        <v>293</v>
      </c>
      <c r="AQ123" s="73">
        <f t="shared" si="263"/>
        <v>-405</v>
      </c>
      <c r="AR123" s="73">
        <f t="shared" si="263"/>
        <v>-939</v>
      </c>
      <c r="AS123" s="73">
        <f t="shared" si="263"/>
        <v>-860</v>
      </c>
      <c r="AT123" s="73">
        <f t="shared" si="263"/>
        <v>-1323</v>
      </c>
      <c r="AU123" s="73">
        <f t="shared" si="263"/>
        <v>-1413</v>
      </c>
      <c r="AV123" s="73">
        <f t="shared" si="263"/>
        <v>-1639</v>
      </c>
      <c r="AW123" s="73">
        <f t="shared" si="263"/>
        <v>-1531</v>
      </c>
      <c r="AX123" s="73">
        <f t="shared" si="263"/>
        <v>-1393</v>
      </c>
      <c r="AY123" s="73">
        <f t="shared" si="263"/>
        <v>-1285</v>
      </c>
      <c r="AZ123" s="272"/>
      <c r="BA123" s="127"/>
    </row>
    <row r="124" spans="1:53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290">
        <f>'NECO-ELECTRIC'!Z124+'NECO-GAS'!Z124</f>
        <v>0</v>
      </c>
      <c r="AA124" s="125">
        <f>'NECO-ELECTRIC'!AA124+'NECO-GAS'!AA124</f>
        <v>0</v>
      </c>
      <c r="AB124" s="236">
        <f t="shared" si="261"/>
        <v>0</v>
      </c>
      <c r="AC124" s="237">
        <f t="shared" si="262"/>
        <v>0</v>
      </c>
      <c r="AD124" s="238">
        <f t="shared" si="262"/>
        <v>0</v>
      </c>
      <c r="AE124" s="238">
        <f t="shared" si="262"/>
        <v>0</v>
      </c>
      <c r="AF124" s="238">
        <f t="shared" si="262"/>
        <v>0</v>
      </c>
      <c r="AG124" s="238">
        <f t="shared" si="262"/>
        <v>0</v>
      </c>
      <c r="AH124" s="238">
        <f t="shared" si="262"/>
        <v>0</v>
      </c>
      <c r="AI124" s="238">
        <f t="shared" si="262"/>
        <v>0</v>
      </c>
      <c r="AJ124" s="238">
        <f t="shared" si="262"/>
        <v>0</v>
      </c>
      <c r="AK124" s="238">
        <f t="shared" si="262"/>
        <v>0</v>
      </c>
      <c r="AL124" s="238">
        <f t="shared" si="262"/>
        <v>0</v>
      </c>
      <c r="AM124" s="309"/>
      <c r="AN124" s="252"/>
      <c r="AO124" s="71">
        <f t="shared" si="205"/>
        <v>0</v>
      </c>
      <c r="AP124" s="72">
        <f t="shared" si="263"/>
        <v>0</v>
      </c>
      <c r="AQ124" s="73">
        <f t="shared" si="263"/>
        <v>0</v>
      </c>
      <c r="AR124" s="73">
        <f t="shared" si="263"/>
        <v>0</v>
      </c>
      <c r="AS124" s="73">
        <f t="shared" si="263"/>
        <v>0</v>
      </c>
      <c r="AT124" s="73">
        <f t="shared" si="263"/>
        <v>0</v>
      </c>
      <c r="AU124" s="73">
        <f t="shared" si="263"/>
        <v>0</v>
      </c>
      <c r="AV124" s="73">
        <f t="shared" si="263"/>
        <v>0</v>
      </c>
      <c r="AW124" s="73">
        <f t="shared" si="263"/>
        <v>0</v>
      </c>
      <c r="AX124" s="73">
        <f t="shared" si="263"/>
        <v>0</v>
      </c>
      <c r="AY124" s="73">
        <f t="shared" si="263"/>
        <v>0</v>
      </c>
      <c r="AZ124" s="272"/>
      <c r="BA124" s="127"/>
    </row>
    <row r="125" spans="1:53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290">
        <f>'NECO-ELECTRIC'!Z125+'NECO-GAS'!Z125</f>
        <v>0</v>
      </c>
      <c r="AA125" s="125">
        <f>'NECO-ELECTRIC'!AA125+'NECO-GAS'!AA125</f>
        <v>0</v>
      </c>
      <c r="AB125" s="236">
        <f t="shared" si="261"/>
        <v>0</v>
      </c>
      <c r="AC125" s="237">
        <f t="shared" si="262"/>
        <v>0</v>
      </c>
      <c r="AD125" s="238">
        <f t="shared" si="262"/>
        <v>0</v>
      </c>
      <c r="AE125" s="238">
        <f t="shared" si="262"/>
        <v>0</v>
      </c>
      <c r="AF125" s="238">
        <f t="shared" si="262"/>
        <v>0</v>
      </c>
      <c r="AG125" s="238">
        <f t="shared" si="262"/>
        <v>0</v>
      </c>
      <c r="AH125" s="238">
        <f t="shared" si="262"/>
        <v>0</v>
      </c>
      <c r="AI125" s="238">
        <f t="shared" si="262"/>
        <v>0</v>
      </c>
      <c r="AJ125" s="238">
        <f t="shared" si="262"/>
        <v>0</v>
      </c>
      <c r="AK125" s="238">
        <f t="shared" si="262"/>
        <v>0</v>
      </c>
      <c r="AL125" s="238">
        <f t="shared" si="262"/>
        <v>0</v>
      </c>
      <c r="AM125" s="309"/>
      <c r="AN125" s="252"/>
      <c r="AO125" s="71">
        <f t="shared" si="205"/>
        <v>0</v>
      </c>
      <c r="AP125" s="72">
        <f t="shared" si="263"/>
        <v>0</v>
      </c>
      <c r="AQ125" s="73">
        <f t="shared" si="263"/>
        <v>0</v>
      </c>
      <c r="AR125" s="73">
        <f t="shared" si="263"/>
        <v>0</v>
      </c>
      <c r="AS125" s="73">
        <f t="shared" si="263"/>
        <v>0</v>
      </c>
      <c r="AT125" s="73">
        <f t="shared" si="263"/>
        <v>0</v>
      </c>
      <c r="AU125" s="73">
        <f t="shared" si="263"/>
        <v>0</v>
      </c>
      <c r="AV125" s="73">
        <f t="shared" si="263"/>
        <v>0</v>
      </c>
      <c r="AW125" s="73">
        <f t="shared" si="263"/>
        <v>0</v>
      </c>
      <c r="AX125" s="73">
        <f t="shared" si="263"/>
        <v>0</v>
      </c>
      <c r="AY125" s="73">
        <f t="shared" si="263"/>
        <v>0</v>
      </c>
      <c r="AZ125" s="272"/>
      <c r="BA125" s="127"/>
    </row>
    <row r="126" spans="1:53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290">
        <f>'NECO-ELECTRIC'!Z126+'NECO-GAS'!Z126</f>
        <v>0</v>
      </c>
      <c r="AA126" s="125">
        <f>'NECO-ELECTRIC'!AA126+'NECO-GAS'!AA126</f>
        <v>0</v>
      </c>
      <c r="AB126" s="236">
        <f t="shared" si="261"/>
        <v>0</v>
      </c>
      <c r="AC126" s="237">
        <f t="shared" si="262"/>
        <v>0</v>
      </c>
      <c r="AD126" s="238">
        <f t="shared" si="262"/>
        <v>0</v>
      </c>
      <c r="AE126" s="238">
        <f t="shared" si="262"/>
        <v>0</v>
      </c>
      <c r="AF126" s="238">
        <f t="shared" si="262"/>
        <v>0</v>
      </c>
      <c r="AG126" s="238">
        <f t="shared" si="262"/>
        <v>0</v>
      </c>
      <c r="AH126" s="238">
        <f t="shared" si="262"/>
        <v>0</v>
      </c>
      <c r="AI126" s="238">
        <f t="shared" si="262"/>
        <v>0</v>
      </c>
      <c r="AJ126" s="238">
        <f t="shared" si="262"/>
        <v>0</v>
      </c>
      <c r="AK126" s="238">
        <f t="shared" si="262"/>
        <v>0</v>
      </c>
      <c r="AL126" s="238">
        <f t="shared" si="262"/>
        <v>0</v>
      </c>
      <c r="AM126" s="309"/>
      <c r="AN126" s="252"/>
      <c r="AO126" s="71">
        <f t="shared" si="205"/>
        <v>0</v>
      </c>
      <c r="AP126" s="72">
        <f t="shared" si="263"/>
        <v>0</v>
      </c>
      <c r="AQ126" s="73">
        <f t="shared" si="263"/>
        <v>0</v>
      </c>
      <c r="AR126" s="73">
        <f t="shared" si="263"/>
        <v>0</v>
      </c>
      <c r="AS126" s="73">
        <f t="shared" si="263"/>
        <v>0</v>
      </c>
      <c r="AT126" s="73">
        <f t="shared" si="263"/>
        <v>0</v>
      </c>
      <c r="AU126" s="73">
        <f t="shared" si="263"/>
        <v>0</v>
      </c>
      <c r="AV126" s="73">
        <f t="shared" si="263"/>
        <v>0</v>
      </c>
      <c r="AW126" s="73">
        <f t="shared" si="263"/>
        <v>0</v>
      </c>
      <c r="AX126" s="73">
        <f t="shared" si="263"/>
        <v>0</v>
      </c>
      <c r="AY126" s="73">
        <f t="shared" si="263"/>
        <v>0</v>
      </c>
      <c r="AZ126" s="272"/>
      <c r="BA126" s="127"/>
    </row>
    <row r="127" spans="1:53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Q127" si="264">SUM(D122:D126)</f>
        <v>2785</v>
      </c>
      <c r="E127" s="140">
        <f t="shared" si="264"/>
        <v>3411</v>
      </c>
      <c r="F127" s="141">
        <f t="shared" si="264"/>
        <v>3696</v>
      </c>
      <c r="G127" s="140">
        <f t="shared" si="264"/>
        <v>3757</v>
      </c>
      <c r="H127" s="141">
        <f t="shared" si="264"/>
        <v>3881</v>
      </c>
      <c r="I127" s="140">
        <f t="shared" si="264"/>
        <v>3805</v>
      </c>
      <c r="J127" s="141">
        <f t="shared" si="264"/>
        <v>3709</v>
      </c>
      <c r="K127" s="140">
        <f t="shared" si="264"/>
        <v>3471</v>
      </c>
      <c r="L127" s="141">
        <f t="shared" si="264"/>
        <v>3196</v>
      </c>
      <c r="M127" s="141">
        <f t="shared" si="264"/>
        <v>3018</v>
      </c>
      <c r="N127" s="142">
        <f t="shared" si="264"/>
        <v>2856</v>
      </c>
      <c r="O127" s="139">
        <f t="shared" si="264"/>
        <v>2807</v>
      </c>
      <c r="P127" s="141">
        <f t="shared" si="264"/>
        <v>2805</v>
      </c>
      <c r="Q127" s="140">
        <f t="shared" si="264"/>
        <v>2631</v>
      </c>
      <c r="R127" s="140">
        <f t="shared" si="264"/>
        <v>2363</v>
      </c>
      <c r="S127" s="140">
        <f t="shared" ref="S127:T127" si="265">SUM(S122:S126)</f>
        <v>2477</v>
      </c>
      <c r="T127" s="140">
        <f t="shared" si="265"/>
        <v>2117</v>
      </c>
      <c r="U127" s="140">
        <f t="shared" ref="U127:V127" si="266">SUM(U122:U126)</f>
        <v>1942</v>
      </c>
      <c r="V127" s="140">
        <f t="shared" si="266"/>
        <v>1650</v>
      </c>
      <c r="W127" s="140">
        <f t="shared" ref="W127" si="267">SUM(W122:W126)</f>
        <v>1581</v>
      </c>
      <c r="X127" s="140">
        <f t="shared" ref="X127:Y127" si="268">SUM(X122:X126)</f>
        <v>1489</v>
      </c>
      <c r="Y127" s="140">
        <f t="shared" si="268"/>
        <v>1446</v>
      </c>
      <c r="Z127" s="291">
        <f t="shared" ref="Z127:AA127" si="269">SUM(Z122:Z126)</f>
        <v>1375</v>
      </c>
      <c r="AA127" s="142">
        <f t="shared" si="269"/>
        <v>1340</v>
      </c>
      <c r="AB127" s="240">
        <f t="shared" si="261"/>
        <v>0.10555336746750689</v>
      </c>
      <c r="AC127" s="241">
        <f t="shared" si="262"/>
        <v>7.1813285457809697E-3</v>
      </c>
      <c r="AD127" s="242">
        <f t="shared" si="262"/>
        <v>-0.22867194371152155</v>
      </c>
      <c r="AE127" s="242">
        <f t="shared" si="262"/>
        <v>-0.36066017316017318</v>
      </c>
      <c r="AF127" s="242">
        <f t="shared" si="262"/>
        <v>-0.34069736491881819</v>
      </c>
      <c r="AG127" s="242">
        <f t="shared" si="262"/>
        <v>-0.45452203040453493</v>
      </c>
      <c r="AH127" s="242">
        <f t="shared" si="262"/>
        <v>-0.48961892247043365</v>
      </c>
      <c r="AI127" s="242">
        <f t="shared" si="262"/>
        <v>-0.55513615529792393</v>
      </c>
      <c r="AJ127" s="242">
        <f t="shared" si="262"/>
        <v>-0.54451166810717377</v>
      </c>
      <c r="AK127" s="242">
        <f t="shared" si="262"/>
        <v>-0.53410513141426785</v>
      </c>
      <c r="AL127" s="242">
        <f t="shared" si="262"/>
        <v>-0.52087475149105367</v>
      </c>
      <c r="AM127" s="310"/>
      <c r="AN127" s="253"/>
      <c r="AO127" s="141">
        <f t="shared" si="207"/>
        <v>268</v>
      </c>
      <c r="AP127" s="143">
        <f t="shared" si="264"/>
        <v>20</v>
      </c>
      <c r="AQ127" s="136">
        <f t="shared" si="264"/>
        <v>-780</v>
      </c>
      <c r="AR127" s="136">
        <f t="shared" ref="AR127:AS127" si="270">SUM(AR122:AR126)</f>
        <v>-1333</v>
      </c>
      <c r="AS127" s="136">
        <f t="shared" si="270"/>
        <v>-1280</v>
      </c>
      <c r="AT127" s="136">
        <f t="shared" ref="AT127:AU127" si="271">SUM(AT122:AT126)</f>
        <v>-1764</v>
      </c>
      <c r="AU127" s="136">
        <f t="shared" si="271"/>
        <v>-1863</v>
      </c>
      <c r="AV127" s="136">
        <f t="shared" ref="AV127:AW127" si="272">SUM(AV122:AV126)</f>
        <v>-2059</v>
      </c>
      <c r="AW127" s="136">
        <f t="shared" si="272"/>
        <v>-1890</v>
      </c>
      <c r="AX127" s="136">
        <f t="shared" ref="AX127:AY127" si="273">SUM(AX122:AX126)</f>
        <v>-1707</v>
      </c>
      <c r="AY127" s="136">
        <f t="shared" si="273"/>
        <v>-1572</v>
      </c>
      <c r="AZ127" s="273"/>
      <c r="BA127" s="138"/>
    </row>
    <row r="128" spans="1:53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281"/>
      <c r="AA128" s="101"/>
      <c r="AB128" s="244"/>
      <c r="AC128" s="245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304"/>
      <c r="AN128" s="247"/>
      <c r="AO128" s="102"/>
      <c r="AP128" s="103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317"/>
      <c r="BA128" s="105"/>
    </row>
    <row r="129" spans="1:53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290">
        <f>'NECO-ELECTRIC'!Z129+'NECO-GAS'!Z129</f>
        <v>0</v>
      </c>
      <c r="AA129" s="127">
        <f>'NECO-ELECTRIC'!AA129+'NECO-GAS'!AA129</f>
        <v>0</v>
      </c>
      <c r="AB129" s="236">
        <f t="shared" ref="AB129:AL129" si="274">IF(ISERROR((O129-C129)/C129)=TRUE,0,(O129-C129)/C129)</f>
        <v>20</v>
      </c>
      <c r="AC129" s="237">
        <f t="shared" si="274"/>
        <v>-1</v>
      </c>
      <c r="AD129" s="238">
        <f t="shared" si="274"/>
        <v>-1</v>
      </c>
      <c r="AE129" s="238">
        <f t="shared" si="274"/>
        <v>-1</v>
      </c>
      <c r="AF129" s="238">
        <f t="shared" si="274"/>
        <v>-1</v>
      </c>
      <c r="AG129" s="238">
        <f t="shared" si="274"/>
        <v>-1</v>
      </c>
      <c r="AH129" s="238">
        <f t="shared" si="274"/>
        <v>-1</v>
      </c>
      <c r="AI129" s="238">
        <f t="shared" si="274"/>
        <v>-1</v>
      </c>
      <c r="AJ129" s="238">
        <f t="shared" si="274"/>
        <v>-1</v>
      </c>
      <c r="AK129" s="238">
        <f t="shared" si="274"/>
        <v>-1</v>
      </c>
      <c r="AL129" s="238">
        <f t="shared" si="274"/>
        <v>0</v>
      </c>
      <c r="AM129" s="309"/>
      <c r="AN129" s="252"/>
      <c r="AO129" s="129">
        <f t="shared" ref="AO129:AY129" si="275">O129-C129</f>
        <v>20</v>
      </c>
      <c r="AP129" s="72">
        <f t="shared" si="275"/>
        <v>-234</v>
      </c>
      <c r="AQ129" s="73">
        <f t="shared" si="275"/>
        <v>-874</v>
      </c>
      <c r="AR129" s="73">
        <f t="shared" si="275"/>
        <v>-1253</v>
      </c>
      <c r="AS129" s="73">
        <f t="shared" si="275"/>
        <v>-776</v>
      </c>
      <c r="AT129" s="73">
        <f t="shared" si="275"/>
        <v>-1294</v>
      </c>
      <c r="AU129" s="73">
        <f t="shared" si="275"/>
        <v>-1383</v>
      </c>
      <c r="AV129" s="73">
        <f t="shared" si="275"/>
        <v>-726</v>
      </c>
      <c r="AW129" s="73">
        <f t="shared" si="275"/>
        <v>-2</v>
      </c>
      <c r="AX129" s="73">
        <f t="shared" si="275"/>
        <v>-1</v>
      </c>
      <c r="AY129" s="73">
        <f t="shared" si="275"/>
        <v>0</v>
      </c>
      <c r="AZ129" s="272"/>
      <c r="BA129" s="127"/>
    </row>
    <row r="130" spans="1:53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290">
        <f>'NECO-ELECTRIC'!Z130+'NECO-GAS'!Z130</f>
        <v>0</v>
      </c>
      <c r="AA130" s="127">
        <f>'NECO-ELECTRIC'!AA130+'NECO-GAS'!AA130</f>
        <v>0</v>
      </c>
      <c r="AB130" s="236">
        <f t="shared" ref="AB130:AB134" si="276">IF(ISERROR((O130-C130)/C130)=TRUE,0,(O130-C130)/C130)</f>
        <v>0</v>
      </c>
      <c r="AC130" s="237">
        <f t="shared" ref="AC130:AL134" si="277">IF(ISERROR((P130-D130)/D130)=TRUE,0,(P130-D130)/D130)</f>
        <v>-1</v>
      </c>
      <c r="AD130" s="238">
        <f t="shared" si="277"/>
        <v>-1</v>
      </c>
      <c r="AE130" s="238">
        <f t="shared" si="277"/>
        <v>-1</v>
      </c>
      <c r="AF130" s="238">
        <f t="shared" si="277"/>
        <v>-1</v>
      </c>
      <c r="AG130" s="238">
        <f t="shared" si="277"/>
        <v>-1</v>
      </c>
      <c r="AH130" s="238">
        <f t="shared" si="277"/>
        <v>-1</v>
      </c>
      <c r="AI130" s="238">
        <f t="shared" si="277"/>
        <v>-1</v>
      </c>
      <c r="AJ130" s="238">
        <f t="shared" si="277"/>
        <v>0</v>
      </c>
      <c r="AK130" s="238">
        <f t="shared" si="277"/>
        <v>0</v>
      </c>
      <c r="AL130" s="238">
        <f t="shared" si="277"/>
        <v>0</v>
      </c>
      <c r="AM130" s="309"/>
      <c r="AN130" s="252"/>
      <c r="AO130" s="129">
        <f t="shared" si="205"/>
        <v>0</v>
      </c>
      <c r="AP130" s="72">
        <f t="shared" ref="AP130:AY133" si="278">P130-D130</f>
        <v>-38</v>
      </c>
      <c r="AQ130" s="73">
        <f t="shared" si="278"/>
        <v>-288</v>
      </c>
      <c r="AR130" s="73">
        <f t="shared" si="278"/>
        <v>-381</v>
      </c>
      <c r="AS130" s="73">
        <f t="shared" si="278"/>
        <v>-218</v>
      </c>
      <c r="AT130" s="73">
        <f t="shared" si="278"/>
        <v>-381</v>
      </c>
      <c r="AU130" s="73">
        <f t="shared" si="278"/>
        <v>-282</v>
      </c>
      <c r="AV130" s="73">
        <f t="shared" si="278"/>
        <v>-231</v>
      </c>
      <c r="AW130" s="73">
        <f t="shared" si="278"/>
        <v>0</v>
      </c>
      <c r="AX130" s="73">
        <f t="shared" si="278"/>
        <v>0</v>
      </c>
      <c r="AY130" s="73">
        <f t="shared" si="278"/>
        <v>0</v>
      </c>
      <c r="AZ130" s="272"/>
      <c r="BA130" s="127"/>
    </row>
    <row r="131" spans="1:53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290">
        <f>'NECO-ELECTRIC'!Z131+'NECO-GAS'!Z131</f>
        <v>13</v>
      </c>
      <c r="AA131" s="127">
        <f>'NECO-ELECTRIC'!AA131+'NECO-GAS'!AA131</f>
        <v>0</v>
      </c>
      <c r="AB131" s="236">
        <f t="shared" si="276"/>
        <v>-0.79487179487179482</v>
      </c>
      <c r="AC131" s="237">
        <f t="shared" si="277"/>
        <v>-1</v>
      </c>
      <c r="AD131" s="238">
        <f t="shared" si="277"/>
        <v>-1</v>
      </c>
      <c r="AE131" s="238">
        <f t="shared" si="277"/>
        <v>-1</v>
      </c>
      <c r="AF131" s="238">
        <f t="shared" si="277"/>
        <v>-1</v>
      </c>
      <c r="AG131" s="238">
        <f t="shared" si="277"/>
        <v>-1</v>
      </c>
      <c r="AH131" s="238">
        <f t="shared" si="277"/>
        <v>-0.90322580645161288</v>
      </c>
      <c r="AI131" s="238">
        <f t="shared" si="277"/>
        <v>1.2352941176470589</v>
      </c>
      <c r="AJ131" s="238">
        <f t="shared" si="277"/>
        <v>-0.84482758620689657</v>
      </c>
      <c r="AK131" s="238">
        <f t="shared" si="277"/>
        <v>-0.78125</v>
      </c>
      <c r="AL131" s="238">
        <f t="shared" si="277"/>
        <v>-0.625</v>
      </c>
      <c r="AM131" s="309"/>
      <c r="AN131" s="252"/>
      <c r="AO131" s="129">
        <f t="shared" si="205"/>
        <v>-31</v>
      </c>
      <c r="AP131" s="72">
        <f t="shared" si="278"/>
        <v>-57</v>
      </c>
      <c r="AQ131" s="73">
        <f t="shared" si="278"/>
        <v>-26</v>
      </c>
      <c r="AR131" s="73">
        <f t="shared" si="278"/>
        <v>-42</v>
      </c>
      <c r="AS131" s="73">
        <f t="shared" si="278"/>
        <v>-26</v>
      </c>
      <c r="AT131" s="73">
        <f t="shared" si="278"/>
        <v>-34</v>
      </c>
      <c r="AU131" s="73">
        <f t="shared" si="278"/>
        <v>-28</v>
      </c>
      <c r="AV131" s="73">
        <f t="shared" si="278"/>
        <v>21</v>
      </c>
      <c r="AW131" s="73">
        <f t="shared" si="278"/>
        <v>-49</v>
      </c>
      <c r="AX131" s="73">
        <f t="shared" si="278"/>
        <v>-25</v>
      </c>
      <c r="AY131" s="73">
        <f t="shared" si="278"/>
        <v>-15</v>
      </c>
      <c r="AZ131" s="272"/>
      <c r="BA131" s="127"/>
    </row>
    <row r="132" spans="1:53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290">
        <f>'NECO-ELECTRIC'!Z132+'NECO-GAS'!Z132</f>
        <v>4</v>
      </c>
      <c r="AA132" s="127">
        <f>'NECO-ELECTRIC'!AA132+'NECO-GAS'!AA132</f>
        <v>0</v>
      </c>
      <c r="AB132" s="236">
        <f t="shared" si="276"/>
        <v>-0.4</v>
      </c>
      <c r="AC132" s="237">
        <f t="shared" si="277"/>
        <v>-1</v>
      </c>
      <c r="AD132" s="238">
        <f t="shared" si="277"/>
        <v>-1</v>
      </c>
      <c r="AE132" s="238">
        <f t="shared" si="277"/>
        <v>-1</v>
      </c>
      <c r="AF132" s="238">
        <f t="shared" si="277"/>
        <v>-1</v>
      </c>
      <c r="AG132" s="238">
        <f t="shared" si="277"/>
        <v>-1</v>
      </c>
      <c r="AH132" s="238">
        <f t="shared" si="277"/>
        <v>-1</v>
      </c>
      <c r="AI132" s="238">
        <f t="shared" si="277"/>
        <v>0</v>
      </c>
      <c r="AJ132" s="238">
        <f t="shared" si="277"/>
        <v>0</v>
      </c>
      <c r="AK132" s="238">
        <f t="shared" si="277"/>
        <v>-0.75</v>
      </c>
      <c r="AL132" s="238">
        <f t="shared" si="277"/>
        <v>1</v>
      </c>
      <c r="AM132" s="309"/>
      <c r="AN132" s="252"/>
      <c r="AO132" s="129">
        <f t="shared" si="205"/>
        <v>-2</v>
      </c>
      <c r="AP132" s="72">
        <f t="shared" si="278"/>
        <v>-8</v>
      </c>
      <c r="AQ132" s="73">
        <f t="shared" si="278"/>
        <v>-4</v>
      </c>
      <c r="AR132" s="73">
        <f t="shared" si="278"/>
        <v>-4</v>
      </c>
      <c r="AS132" s="73">
        <f t="shared" si="278"/>
        <v>-4</v>
      </c>
      <c r="AT132" s="73">
        <f t="shared" si="278"/>
        <v>-5</v>
      </c>
      <c r="AU132" s="73">
        <f t="shared" si="278"/>
        <v>-2</v>
      </c>
      <c r="AV132" s="73">
        <f t="shared" si="278"/>
        <v>0</v>
      </c>
      <c r="AW132" s="73">
        <f t="shared" si="278"/>
        <v>0</v>
      </c>
      <c r="AX132" s="73">
        <f t="shared" si="278"/>
        <v>-3</v>
      </c>
      <c r="AY132" s="73">
        <f t="shared" si="278"/>
        <v>1</v>
      </c>
      <c r="AZ132" s="272"/>
      <c r="BA132" s="127"/>
    </row>
    <row r="133" spans="1:53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290">
        <f>'NECO-ELECTRIC'!Z133+'NECO-GAS'!Z133</f>
        <v>0</v>
      </c>
      <c r="AA133" s="127">
        <f>'NECO-ELECTRIC'!AA133+'NECO-GAS'!AA133</f>
        <v>0</v>
      </c>
      <c r="AB133" s="236">
        <f t="shared" si="276"/>
        <v>0</v>
      </c>
      <c r="AC133" s="237">
        <f t="shared" si="277"/>
        <v>0</v>
      </c>
      <c r="AD133" s="238">
        <f t="shared" si="277"/>
        <v>0</v>
      </c>
      <c r="AE133" s="238">
        <f t="shared" si="277"/>
        <v>0</v>
      </c>
      <c r="AF133" s="238">
        <f t="shared" si="277"/>
        <v>-1</v>
      </c>
      <c r="AG133" s="238">
        <f t="shared" si="277"/>
        <v>0</v>
      </c>
      <c r="AH133" s="238">
        <f t="shared" si="277"/>
        <v>0</v>
      </c>
      <c r="AI133" s="238">
        <f t="shared" si="277"/>
        <v>0</v>
      </c>
      <c r="AJ133" s="238">
        <f t="shared" si="277"/>
        <v>0</v>
      </c>
      <c r="AK133" s="238">
        <f t="shared" si="277"/>
        <v>0</v>
      </c>
      <c r="AL133" s="238">
        <f t="shared" si="277"/>
        <v>0</v>
      </c>
      <c r="AM133" s="309"/>
      <c r="AN133" s="252"/>
      <c r="AO133" s="129">
        <f t="shared" si="205"/>
        <v>0</v>
      </c>
      <c r="AP133" s="72">
        <f t="shared" si="278"/>
        <v>0</v>
      </c>
      <c r="AQ133" s="73">
        <f t="shared" si="278"/>
        <v>0</v>
      </c>
      <c r="AR133" s="73">
        <f t="shared" si="278"/>
        <v>0</v>
      </c>
      <c r="AS133" s="73">
        <f t="shared" si="278"/>
        <v>-1</v>
      </c>
      <c r="AT133" s="73">
        <f t="shared" si="278"/>
        <v>0</v>
      </c>
      <c r="AU133" s="73">
        <f t="shared" si="278"/>
        <v>0</v>
      </c>
      <c r="AV133" s="73">
        <f t="shared" si="278"/>
        <v>1</v>
      </c>
      <c r="AW133" s="73">
        <f t="shared" si="278"/>
        <v>0</v>
      </c>
      <c r="AX133" s="73">
        <f t="shared" si="278"/>
        <v>0</v>
      </c>
      <c r="AY133" s="73">
        <f t="shared" si="278"/>
        <v>0</v>
      </c>
      <c r="AZ133" s="272"/>
      <c r="BA133" s="127"/>
    </row>
    <row r="134" spans="1:53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Q141" si="279">SUM(D129:D133)</f>
        <v>337</v>
      </c>
      <c r="E134" s="136">
        <f t="shared" si="279"/>
        <v>1192</v>
      </c>
      <c r="F134" s="136">
        <f t="shared" si="279"/>
        <v>1680</v>
      </c>
      <c r="G134" s="136">
        <f t="shared" si="279"/>
        <v>1025</v>
      </c>
      <c r="H134" s="137">
        <f t="shared" si="279"/>
        <v>1714</v>
      </c>
      <c r="I134" s="136">
        <f t="shared" si="279"/>
        <v>1698</v>
      </c>
      <c r="J134" s="137">
        <f t="shared" si="279"/>
        <v>979</v>
      </c>
      <c r="K134" s="136">
        <f t="shared" si="279"/>
        <v>62</v>
      </c>
      <c r="L134" s="137">
        <f t="shared" si="279"/>
        <v>37</v>
      </c>
      <c r="M134" s="137">
        <f t="shared" si="279"/>
        <v>25</v>
      </c>
      <c r="N134" s="138">
        <f t="shared" si="279"/>
        <v>59</v>
      </c>
      <c r="O134" s="135">
        <f t="shared" si="279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273">
        <v>0</v>
      </c>
      <c r="AA134" s="138">
        <v>0</v>
      </c>
      <c r="AB134" s="240">
        <f t="shared" si="276"/>
        <v>-0.27083333333333331</v>
      </c>
      <c r="AC134" s="241">
        <f t="shared" si="277"/>
        <v>-1</v>
      </c>
      <c r="AD134" s="242">
        <f t="shared" si="277"/>
        <v>-1</v>
      </c>
      <c r="AE134" s="242">
        <f t="shared" si="277"/>
        <v>-1</v>
      </c>
      <c r="AF134" s="242">
        <f t="shared" si="277"/>
        <v>-1</v>
      </c>
      <c r="AG134" s="242">
        <f t="shared" si="277"/>
        <v>-1</v>
      </c>
      <c r="AH134" s="242">
        <f t="shared" si="277"/>
        <v>-1</v>
      </c>
      <c r="AI134" s="242">
        <f t="shared" si="277"/>
        <v>-1</v>
      </c>
      <c r="AJ134" s="242">
        <f t="shared" si="277"/>
        <v>-1</v>
      </c>
      <c r="AK134" s="242">
        <f t="shared" si="277"/>
        <v>-1</v>
      </c>
      <c r="AL134" s="242">
        <f t="shared" si="277"/>
        <v>-1</v>
      </c>
      <c r="AM134" s="310"/>
      <c r="AN134" s="253"/>
      <c r="AO134" s="135">
        <f t="shared" si="279"/>
        <v>-13</v>
      </c>
      <c r="AP134" s="137">
        <f t="shared" si="279"/>
        <v>-337</v>
      </c>
      <c r="AQ134" s="136">
        <f t="shared" si="279"/>
        <v>-1192</v>
      </c>
      <c r="AR134" s="136">
        <f t="shared" ref="AR134:AS134" si="280">SUM(AR129:AR133)</f>
        <v>-1680</v>
      </c>
      <c r="AS134" s="136">
        <f t="shared" si="280"/>
        <v>-1025</v>
      </c>
      <c r="AT134" s="136">
        <f t="shared" ref="AT134:AU134" si="281">SUM(AT129:AT133)</f>
        <v>-1714</v>
      </c>
      <c r="AU134" s="136">
        <f t="shared" si="281"/>
        <v>-1695</v>
      </c>
      <c r="AV134" s="136">
        <f t="shared" ref="AV134:AW134" si="282">SUM(AV129:AV133)</f>
        <v>-935</v>
      </c>
      <c r="AW134" s="136">
        <f t="shared" si="282"/>
        <v>-51</v>
      </c>
      <c r="AX134" s="136">
        <f t="shared" ref="AX134:AY134" si="283">SUM(AX129:AX133)</f>
        <v>-29</v>
      </c>
      <c r="AY134" s="136">
        <f t="shared" si="283"/>
        <v>-14</v>
      </c>
      <c r="AZ134" s="273"/>
      <c r="BA134" s="138"/>
    </row>
    <row r="135" spans="1:53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281"/>
      <c r="AA135" s="101"/>
      <c r="AB135" s="244"/>
      <c r="AC135" s="245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304"/>
      <c r="AN135" s="247"/>
      <c r="AO135" s="102"/>
      <c r="AP135" s="103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317"/>
      <c r="BA135" s="105"/>
    </row>
    <row r="136" spans="1:53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290">
        <f>'NECO-ELECTRIC'!Z136+'NECO-GAS'!Z136</f>
        <v>10152</v>
      </c>
      <c r="AA136" s="127">
        <f>'NECO-ELECTRIC'!AA136+'NECO-GAS'!AA136</f>
        <v>10362</v>
      </c>
      <c r="AB136" s="236">
        <f t="shared" ref="AB136:AL136" si="284">IF(ISERROR((O136-C136)/C136)=TRUE,0,(O136-C136)/C136)</f>
        <v>-1.7697764894347396E-2</v>
      </c>
      <c r="AC136" s="237">
        <f t="shared" si="284"/>
        <v>-0.37695136335252899</v>
      </c>
      <c r="AD136" s="238">
        <f t="shared" si="284"/>
        <v>-0.52780175070891377</v>
      </c>
      <c r="AE136" s="238">
        <f t="shared" si="284"/>
        <v>-0.50831213394072061</v>
      </c>
      <c r="AF136" s="238">
        <f t="shared" si="284"/>
        <v>-0.45493009565857245</v>
      </c>
      <c r="AG136" s="238">
        <f t="shared" si="284"/>
        <v>-0.49155000630596546</v>
      </c>
      <c r="AH136" s="238">
        <f t="shared" si="284"/>
        <v>-0.49345994214564204</v>
      </c>
      <c r="AI136" s="238">
        <f t="shared" si="284"/>
        <v>-0.36374603174603176</v>
      </c>
      <c r="AJ136" s="238">
        <f t="shared" si="284"/>
        <v>-0.22411624982534581</v>
      </c>
      <c r="AK136" s="238">
        <f t="shared" si="284"/>
        <v>-0.23556682361463238</v>
      </c>
      <c r="AL136" s="238">
        <f t="shared" si="284"/>
        <v>-0.21567732115677321</v>
      </c>
      <c r="AM136" s="309"/>
      <c r="AN136" s="252"/>
      <c r="AO136" s="129">
        <f t="shared" ref="AO136:AY136" si="285">O136-C136</f>
        <v>-232</v>
      </c>
      <c r="AP136" s="72">
        <f t="shared" si="285"/>
        <v>-5433</v>
      </c>
      <c r="AQ136" s="73">
        <f t="shared" si="285"/>
        <v>-8562</v>
      </c>
      <c r="AR136" s="73">
        <f t="shared" si="285"/>
        <v>-8592</v>
      </c>
      <c r="AS136" s="73">
        <f t="shared" si="285"/>
        <v>-7419</v>
      </c>
      <c r="AT136" s="73">
        <f t="shared" si="285"/>
        <v>-7795</v>
      </c>
      <c r="AU136" s="73">
        <f t="shared" si="285"/>
        <v>-7847</v>
      </c>
      <c r="AV136" s="73">
        <f t="shared" si="285"/>
        <v>-5729</v>
      </c>
      <c r="AW136" s="73">
        <f t="shared" si="285"/>
        <v>-3208</v>
      </c>
      <c r="AX136" s="73">
        <f t="shared" si="285"/>
        <v>-3252</v>
      </c>
      <c r="AY136" s="73">
        <f t="shared" si="285"/>
        <v>-2834</v>
      </c>
      <c r="AZ136" s="272"/>
      <c r="BA136" s="127"/>
    </row>
    <row r="137" spans="1:53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290">
        <f>'NECO-ELECTRIC'!Z137+'NECO-GAS'!Z137</f>
        <v>2115</v>
      </c>
      <c r="AA137" s="127">
        <f>'NECO-ELECTRIC'!AA137+'NECO-GAS'!AA137</f>
        <v>2186</v>
      </c>
      <c r="AB137" s="236">
        <f t="shared" ref="AB137:AB141" si="286">IF(ISERROR((O137-C137)/C137)=TRUE,0,(O137-C137)/C137)</f>
        <v>-0.2714716223003516</v>
      </c>
      <c r="AC137" s="237">
        <f t="shared" ref="AC137:AL141" si="287">IF(ISERROR((P137-D137)/D137)=TRUE,0,(P137-D137)/D137)</f>
        <v>-0.4670616113744076</v>
      </c>
      <c r="AD137" s="238">
        <f t="shared" si="287"/>
        <v>-0.58121442125237188</v>
      </c>
      <c r="AE137" s="238">
        <f t="shared" si="287"/>
        <v>-0.57052441229656414</v>
      </c>
      <c r="AF137" s="238">
        <f t="shared" si="287"/>
        <v>-0.52154503105590067</v>
      </c>
      <c r="AG137" s="238">
        <f t="shared" si="287"/>
        <v>-0.5825935932072559</v>
      </c>
      <c r="AH137" s="238">
        <f t="shared" si="287"/>
        <v>-0.59159216283051175</v>
      </c>
      <c r="AI137" s="238">
        <f t="shared" si="287"/>
        <v>-0.5820674323823638</v>
      </c>
      <c r="AJ137" s="238">
        <f t="shared" si="287"/>
        <v>-0.52682729297428632</v>
      </c>
      <c r="AK137" s="238">
        <f t="shared" si="287"/>
        <v>-0.54721124286341682</v>
      </c>
      <c r="AL137" s="238">
        <f t="shared" si="287"/>
        <v>-0.46615776081424937</v>
      </c>
      <c r="AM137" s="309"/>
      <c r="AN137" s="252"/>
      <c r="AO137" s="129">
        <f t="shared" si="205"/>
        <v>-1081</v>
      </c>
      <c r="AP137" s="72">
        <f t="shared" ref="AP137:AY140" si="288">P137-D137</f>
        <v>-1971</v>
      </c>
      <c r="AQ137" s="73">
        <f t="shared" si="288"/>
        <v>-3063</v>
      </c>
      <c r="AR137" s="73">
        <f t="shared" si="288"/>
        <v>-3155</v>
      </c>
      <c r="AS137" s="73">
        <f t="shared" si="288"/>
        <v>-2687</v>
      </c>
      <c r="AT137" s="73">
        <f t="shared" si="288"/>
        <v>-3019</v>
      </c>
      <c r="AU137" s="73">
        <f t="shared" si="288"/>
        <v>-3110</v>
      </c>
      <c r="AV137" s="73">
        <f t="shared" si="288"/>
        <v>-3142</v>
      </c>
      <c r="AW137" s="73">
        <f t="shared" si="288"/>
        <v>-2602</v>
      </c>
      <c r="AX137" s="73">
        <f t="shared" si="288"/>
        <v>-2492</v>
      </c>
      <c r="AY137" s="73">
        <f t="shared" si="288"/>
        <v>-1832</v>
      </c>
      <c r="AZ137" s="272"/>
      <c r="BA137" s="127"/>
    </row>
    <row r="138" spans="1:53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290">
        <f>'NECO-ELECTRIC'!Z138+'NECO-GAS'!Z138</f>
        <v>569</v>
      </c>
      <c r="AA138" s="127">
        <f>'NECO-ELECTRIC'!AA138+'NECO-GAS'!AA138</f>
        <v>583</v>
      </c>
      <c r="AB138" s="236">
        <f t="shared" si="286"/>
        <v>-4.2105263157894736E-2</v>
      </c>
      <c r="AC138" s="237">
        <f t="shared" si="287"/>
        <v>-0.33789954337899542</v>
      </c>
      <c r="AD138" s="238">
        <f t="shared" si="287"/>
        <v>4.0000000000000001E-3</v>
      </c>
      <c r="AE138" s="238">
        <f t="shared" si="287"/>
        <v>0.47302904564315351</v>
      </c>
      <c r="AF138" s="238">
        <f t="shared" si="287"/>
        <v>0.8722466960352423</v>
      </c>
      <c r="AG138" s="238">
        <f t="shared" si="287"/>
        <v>0.99541284403669728</v>
      </c>
      <c r="AH138" s="238">
        <f t="shared" si="287"/>
        <v>2.0804597701149423</v>
      </c>
      <c r="AI138" s="238">
        <f t="shared" si="287"/>
        <v>2.6203208556149731</v>
      </c>
      <c r="AJ138" s="238">
        <f t="shared" si="287"/>
        <v>1.7280701754385965</v>
      </c>
      <c r="AK138" s="238">
        <f t="shared" si="287"/>
        <v>1.3217391304347825</v>
      </c>
      <c r="AL138" s="238">
        <f t="shared" si="287"/>
        <v>1.393574297188755</v>
      </c>
      <c r="AM138" s="309"/>
      <c r="AN138" s="252"/>
      <c r="AO138" s="129">
        <f t="shared" si="205"/>
        <v>-8</v>
      </c>
      <c r="AP138" s="72">
        <f t="shared" si="288"/>
        <v>-74</v>
      </c>
      <c r="AQ138" s="73">
        <f t="shared" si="288"/>
        <v>1</v>
      </c>
      <c r="AR138" s="73">
        <f t="shared" si="288"/>
        <v>114</v>
      </c>
      <c r="AS138" s="73">
        <f t="shared" si="288"/>
        <v>198</v>
      </c>
      <c r="AT138" s="73">
        <f t="shared" si="288"/>
        <v>217</v>
      </c>
      <c r="AU138" s="73">
        <f t="shared" si="288"/>
        <v>362</v>
      </c>
      <c r="AV138" s="73">
        <f t="shared" si="288"/>
        <v>490</v>
      </c>
      <c r="AW138" s="73">
        <f t="shared" si="288"/>
        <v>394</v>
      </c>
      <c r="AX138" s="73">
        <f t="shared" si="288"/>
        <v>304</v>
      </c>
      <c r="AY138" s="73">
        <f t="shared" si="288"/>
        <v>347</v>
      </c>
      <c r="AZ138" s="272"/>
      <c r="BA138" s="127"/>
    </row>
    <row r="139" spans="1:53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290">
        <f>'NECO-ELECTRIC'!Z139+'NECO-GAS'!Z139</f>
        <v>144</v>
      </c>
      <c r="AA139" s="127">
        <f>'NECO-ELECTRIC'!AA139+'NECO-GAS'!AA139</f>
        <v>135</v>
      </c>
      <c r="AB139" s="236">
        <f t="shared" si="286"/>
        <v>-0.16216216216216217</v>
      </c>
      <c r="AC139" s="237">
        <f t="shared" si="287"/>
        <v>-0.29268292682926828</v>
      </c>
      <c r="AD139" s="238">
        <f t="shared" si="287"/>
        <v>0.34782608695652173</v>
      </c>
      <c r="AE139" s="238">
        <f t="shared" si="287"/>
        <v>0.21428571428571427</v>
      </c>
      <c r="AF139" s="238">
        <f t="shared" si="287"/>
        <v>0.72727272727272729</v>
      </c>
      <c r="AG139" s="238">
        <f t="shared" si="287"/>
        <v>1.2777777777777777</v>
      </c>
      <c r="AH139" s="238">
        <f t="shared" si="287"/>
        <v>2.3571428571428572</v>
      </c>
      <c r="AI139" s="238">
        <f t="shared" si="287"/>
        <v>3.4358974358974357</v>
      </c>
      <c r="AJ139" s="238">
        <f t="shared" si="287"/>
        <v>3.0249999999999999</v>
      </c>
      <c r="AK139" s="238">
        <f t="shared" si="287"/>
        <v>1.9111111111111112</v>
      </c>
      <c r="AL139" s="238">
        <f t="shared" si="287"/>
        <v>1.8076923076923077</v>
      </c>
      <c r="AM139" s="309"/>
      <c r="AN139" s="252"/>
      <c r="AO139" s="129">
        <f t="shared" si="205"/>
        <v>-6</v>
      </c>
      <c r="AP139" s="72">
        <f t="shared" si="288"/>
        <v>-12</v>
      </c>
      <c r="AQ139" s="73">
        <f t="shared" si="288"/>
        <v>16</v>
      </c>
      <c r="AR139" s="73">
        <f t="shared" si="288"/>
        <v>12</v>
      </c>
      <c r="AS139" s="73">
        <f t="shared" si="288"/>
        <v>40</v>
      </c>
      <c r="AT139" s="73">
        <f t="shared" si="288"/>
        <v>69</v>
      </c>
      <c r="AU139" s="73">
        <f t="shared" si="288"/>
        <v>99</v>
      </c>
      <c r="AV139" s="73">
        <f t="shared" si="288"/>
        <v>134</v>
      </c>
      <c r="AW139" s="73">
        <f t="shared" si="288"/>
        <v>121</v>
      </c>
      <c r="AX139" s="73">
        <f t="shared" si="288"/>
        <v>86</v>
      </c>
      <c r="AY139" s="73">
        <f t="shared" si="288"/>
        <v>94</v>
      </c>
      <c r="AZ139" s="272"/>
      <c r="BA139" s="127"/>
    </row>
    <row r="140" spans="1:53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290">
        <f>'NECO-ELECTRIC'!Z140+'NECO-GAS'!Z140</f>
        <v>8</v>
      </c>
      <c r="AA140" s="127">
        <f>'NECO-ELECTRIC'!AA140+'NECO-GAS'!AA140</f>
        <v>9</v>
      </c>
      <c r="AB140" s="236">
        <f t="shared" si="286"/>
        <v>-0.5</v>
      </c>
      <c r="AC140" s="237">
        <f t="shared" si="287"/>
        <v>0.25</v>
      </c>
      <c r="AD140" s="238">
        <f t="shared" si="287"/>
        <v>0</v>
      </c>
      <c r="AE140" s="238">
        <f t="shared" si="287"/>
        <v>0</v>
      </c>
      <c r="AF140" s="238">
        <f t="shared" si="287"/>
        <v>4.5</v>
      </c>
      <c r="AG140" s="238">
        <f t="shared" si="287"/>
        <v>4</v>
      </c>
      <c r="AH140" s="238">
        <f t="shared" si="287"/>
        <v>12</v>
      </c>
      <c r="AI140" s="238">
        <f t="shared" si="287"/>
        <v>12</v>
      </c>
      <c r="AJ140" s="238">
        <f t="shared" si="287"/>
        <v>0</v>
      </c>
      <c r="AK140" s="238">
        <f t="shared" si="287"/>
        <v>9</v>
      </c>
      <c r="AL140" s="238">
        <f t="shared" si="287"/>
        <v>6</v>
      </c>
      <c r="AM140" s="309"/>
      <c r="AN140" s="252"/>
      <c r="AO140" s="129">
        <f t="shared" si="205"/>
        <v>-2</v>
      </c>
      <c r="AP140" s="72">
        <f t="shared" si="288"/>
        <v>1</v>
      </c>
      <c r="AQ140" s="73">
        <f t="shared" si="288"/>
        <v>0</v>
      </c>
      <c r="AR140" s="73">
        <f t="shared" si="288"/>
        <v>0</v>
      </c>
      <c r="AS140" s="73">
        <f t="shared" si="288"/>
        <v>9</v>
      </c>
      <c r="AT140" s="73">
        <f t="shared" si="288"/>
        <v>8</v>
      </c>
      <c r="AU140" s="73">
        <f t="shared" si="288"/>
        <v>12</v>
      </c>
      <c r="AV140" s="73">
        <f t="shared" si="288"/>
        <v>12</v>
      </c>
      <c r="AW140" s="73">
        <f t="shared" si="288"/>
        <v>12</v>
      </c>
      <c r="AX140" s="73">
        <f t="shared" si="288"/>
        <v>9</v>
      </c>
      <c r="AY140" s="73">
        <f t="shared" si="288"/>
        <v>6</v>
      </c>
      <c r="AZ140" s="272"/>
      <c r="BA140" s="127"/>
    </row>
    <row r="141" spans="1:53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Q141" si="289">SUM(D136:D140)</f>
        <v>18897</v>
      </c>
      <c r="E141" s="132">
        <f t="shared" si="289"/>
        <v>21791</v>
      </c>
      <c r="F141" s="132">
        <f t="shared" si="289"/>
        <v>22734</v>
      </c>
      <c r="G141" s="132">
        <f t="shared" si="289"/>
        <v>21744</v>
      </c>
      <c r="H141" s="133">
        <f t="shared" si="289"/>
        <v>21314</v>
      </c>
      <c r="I141" s="132">
        <f t="shared" si="289"/>
        <v>21376</v>
      </c>
      <c r="J141" s="133">
        <f t="shared" si="289"/>
        <v>21375</v>
      </c>
      <c r="K141" s="132">
        <f t="shared" si="289"/>
        <v>19521</v>
      </c>
      <c r="L141" s="133">
        <f t="shared" si="289"/>
        <v>18635</v>
      </c>
      <c r="M141" s="133">
        <f t="shared" si="289"/>
        <v>17372</v>
      </c>
      <c r="N141" s="134">
        <f t="shared" si="289"/>
        <v>17432</v>
      </c>
      <c r="O141" s="131">
        <f t="shared" si="289"/>
        <v>15993</v>
      </c>
      <c r="P141" s="133">
        <f t="shared" si="289"/>
        <v>11408</v>
      </c>
      <c r="Q141" s="132">
        <f t="shared" si="289"/>
        <v>10183</v>
      </c>
      <c r="R141" s="133">
        <f t="shared" si="289"/>
        <v>11113</v>
      </c>
      <c r="S141" s="133">
        <f t="shared" ref="S141:T141" si="290">SUM(S136:S140)</f>
        <v>11885</v>
      </c>
      <c r="T141" s="133">
        <f t="shared" si="290"/>
        <v>10794</v>
      </c>
      <c r="U141" s="133">
        <f t="shared" ref="U141:V141" si="291">SUM(U136:U140)</f>
        <v>10892</v>
      </c>
      <c r="V141" s="133">
        <f t="shared" si="291"/>
        <v>13140</v>
      </c>
      <c r="W141" s="133">
        <f t="shared" ref="W141" si="292">SUM(W136:W140)</f>
        <v>14238</v>
      </c>
      <c r="X141" s="133">
        <f t="shared" ref="X141:Y141" si="293">SUM(X136:X140)</f>
        <v>13290</v>
      </c>
      <c r="Y141" s="133">
        <f t="shared" si="293"/>
        <v>13153</v>
      </c>
      <c r="Z141" s="274">
        <f t="shared" ref="Z141:AA141" si="294">SUM(Z136:Z140)</f>
        <v>12988</v>
      </c>
      <c r="AA141" s="134">
        <f t="shared" si="294"/>
        <v>13275</v>
      </c>
      <c r="AB141" s="254">
        <f t="shared" si="286"/>
        <v>-7.6723242119847587E-2</v>
      </c>
      <c r="AC141" s="254">
        <f t="shared" si="287"/>
        <v>-0.39630629200402179</v>
      </c>
      <c r="AD141" s="254">
        <f t="shared" si="287"/>
        <v>-0.5326969849938048</v>
      </c>
      <c r="AE141" s="254">
        <f t="shared" si="287"/>
        <v>-0.51117269288290668</v>
      </c>
      <c r="AF141" s="254">
        <f t="shared" si="287"/>
        <v>-0.45341243561442235</v>
      </c>
      <c r="AG141" s="254">
        <f t="shared" si="287"/>
        <v>-0.49357229989678147</v>
      </c>
      <c r="AH141" s="254">
        <f t="shared" si="287"/>
        <v>-0.4904565868263473</v>
      </c>
      <c r="AI141" s="254">
        <f t="shared" si="287"/>
        <v>-0.38526315789473686</v>
      </c>
      <c r="AJ141" s="254">
        <f t="shared" si="287"/>
        <v>-0.27063162747810049</v>
      </c>
      <c r="AK141" s="254">
        <f t="shared" si="287"/>
        <v>-0.2868258653072176</v>
      </c>
      <c r="AL141" s="254">
        <f t="shared" si="287"/>
        <v>-0.24286207690536496</v>
      </c>
      <c r="AM141" s="311"/>
      <c r="AN141" s="255"/>
      <c r="AO141" s="131">
        <f t="shared" si="279"/>
        <v>-1329</v>
      </c>
      <c r="AP141" s="133">
        <f t="shared" si="289"/>
        <v>-7489</v>
      </c>
      <c r="AQ141" s="132">
        <f t="shared" si="289"/>
        <v>-11608</v>
      </c>
      <c r="AR141" s="132">
        <f t="shared" ref="AR141:AS141" si="295">SUM(AR136:AR140)</f>
        <v>-11621</v>
      </c>
      <c r="AS141" s="132">
        <f t="shared" si="295"/>
        <v>-9859</v>
      </c>
      <c r="AT141" s="132">
        <f t="shared" ref="AT141:AU141" si="296">SUM(AT136:AT140)</f>
        <v>-10520</v>
      </c>
      <c r="AU141" s="132">
        <f t="shared" si="296"/>
        <v>-10484</v>
      </c>
      <c r="AV141" s="132">
        <f t="shared" ref="AV141:AW141" si="297">SUM(AV136:AV140)</f>
        <v>-8235</v>
      </c>
      <c r="AW141" s="132">
        <f t="shared" si="297"/>
        <v>-5283</v>
      </c>
      <c r="AX141" s="132">
        <f t="shared" ref="AX141:AY141" si="298">SUM(AX136:AX140)</f>
        <v>-5345</v>
      </c>
      <c r="AY141" s="132">
        <f t="shared" si="298"/>
        <v>-4219</v>
      </c>
      <c r="AZ141" s="274"/>
      <c r="BA141" s="134"/>
    </row>
    <row r="142" spans="1:53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282"/>
      <c r="AA142" s="108"/>
      <c r="AB142" s="232"/>
      <c r="AC142" s="233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302"/>
      <c r="AN142" s="235"/>
      <c r="AO142" s="109"/>
      <c r="AP142" s="110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318"/>
      <c r="BA142" s="112"/>
    </row>
    <row r="143" spans="1:53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334">
        <f>'NECO-ELECTRIC'!Z143+'NECO-GAS'!Z143</f>
        <v>77543418</v>
      </c>
      <c r="AA143" s="115">
        <f>'NECO-ELECTRIC'!AA143+'NECO-GAS'!AA143</f>
        <v>77345549</v>
      </c>
      <c r="AB143" s="236">
        <f t="shared" ref="AB143:AL143" si="299">IF(ISERROR((O143-C143)/C143)=TRUE,0,(O143-C143)/C143)</f>
        <v>-6.0357858350662777E-2</v>
      </c>
      <c r="AC143" s="237">
        <f t="shared" si="299"/>
        <v>0.16559779510737202</v>
      </c>
      <c r="AD143" s="238">
        <f t="shared" si="299"/>
        <v>0.29048960149959063</v>
      </c>
      <c r="AE143" s="238">
        <f t="shared" si="299"/>
        <v>4.787149959653824E-2</v>
      </c>
      <c r="AF143" s="238">
        <f t="shared" si="299"/>
        <v>0.38291495190943842</v>
      </c>
      <c r="AG143" s="238">
        <f t="shared" si="299"/>
        <v>0.26685882530364735</v>
      </c>
      <c r="AH143" s="238">
        <f t="shared" si="299"/>
        <v>0.10250616866888446</v>
      </c>
      <c r="AI143" s="238">
        <f t="shared" si="299"/>
        <v>0.14176474987143167</v>
      </c>
      <c r="AJ143" s="238">
        <f t="shared" si="299"/>
        <v>5.3658568251966889E-2</v>
      </c>
      <c r="AK143" s="238">
        <f t="shared" si="299"/>
        <v>-5.6290087522048839E-3</v>
      </c>
      <c r="AL143" s="238">
        <f t="shared" si="299"/>
        <v>0.16058001240615905</v>
      </c>
      <c r="AM143" s="307"/>
      <c r="AN143" s="206"/>
      <c r="AO143" s="38">
        <f t="shared" ref="AO143:AY147" si="300">O143-C143</f>
        <v>-3349381.1100000069</v>
      </c>
      <c r="AP143" s="72">
        <f t="shared" si="300"/>
        <v>6950612.3500000015</v>
      </c>
      <c r="AQ143" s="73">
        <f t="shared" si="300"/>
        <v>10343583.390000001</v>
      </c>
      <c r="AR143" s="73">
        <f t="shared" si="300"/>
        <v>1745023.7400000021</v>
      </c>
      <c r="AS143" s="73">
        <f t="shared" si="300"/>
        <v>15818316.160000004</v>
      </c>
      <c r="AT143" s="73">
        <f t="shared" si="300"/>
        <v>13330303.919999994</v>
      </c>
      <c r="AU143" s="73">
        <f t="shared" si="300"/>
        <v>4462770.1499999985</v>
      </c>
      <c r="AV143" s="73">
        <f t="shared" si="300"/>
        <v>5225555.5</v>
      </c>
      <c r="AW143" s="73">
        <f t="shared" si="300"/>
        <v>2324336.950000003</v>
      </c>
      <c r="AX143" s="73">
        <f t="shared" si="300"/>
        <v>-318728.07000000775</v>
      </c>
      <c r="AY143" s="73">
        <f t="shared" si="300"/>
        <v>10631135.560000002</v>
      </c>
      <c r="AZ143" s="326"/>
      <c r="BA143" s="118"/>
    </row>
    <row r="144" spans="1:53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334">
        <f>'NECO-ELECTRIC'!Z144+'NECO-GAS'!Z144</f>
        <v>4541980</v>
      </c>
      <c r="AA144" s="115">
        <f>'NECO-ELECTRIC'!AA144+'NECO-GAS'!AA144</f>
        <v>4154975</v>
      </c>
      <c r="AB144" s="236">
        <f t="shared" ref="AB144:AB148" si="301">IF(ISERROR((O144-C144)/C144)=TRUE,0,(O144-C144)/C144)</f>
        <v>-0.44943193459270731</v>
      </c>
      <c r="AC144" s="237">
        <f t="shared" ref="AC144:AL148" si="302">IF(ISERROR((P144-D144)/D144)=TRUE,0,(P144-D144)/D144)</f>
        <v>-0.13003229608755379</v>
      </c>
      <c r="AD144" s="238">
        <f t="shared" si="302"/>
        <v>-1.1604805057914502E-2</v>
      </c>
      <c r="AE144" s="238">
        <f t="shared" si="302"/>
        <v>-0.11150032630621459</v>
      </c>
      <c r="AF144" s="238">
        <f t="shared" si="302"/>
        <v>0.24478026432606073</v>
      </c>
      <c r="AG144" s="238">
        <f t="shared" si="302"/>
        <v>9.3562786055645081E-2</v>
      </c>
      <c r="AH144" s="238">
        <f t="shared" si="302"/>
        <v>-2.7102726309718363E-2</v>
      </c>
      <c r="AI144" s="238">
        <f t="shared" si="302"/>
        <v>-0.21050754753675627</v>
      </c>
      <c r="AJ144" s="238">
        <f t="shared" si="302"/>
        <v>-0.16684902570963409</v>
      </c>
      <c r="AK144" s="238">
        <f t="shared" si="302"/>
        <v>-0.28743859983751707</v>
      </c>
      <c r="AL144" s="238">
        <f t="shared" si="302"/>
        <v>-0.1220175294716387</v>
      </c>
      <c r="AM144" s="307"/>
      <c r="AN144" s="206"/>
      <c r="AO144" s="38">
        <f t="shared" si="300"/>
        <v>-2728071.9999999995</v>
      </c>
      <c r="AP144" s="72">
        <f t="shared" si="300"/>
        <v>-483760.2200000002</v>
      </c>
      <c r="AQ144" s="73">
        <f t="shared" si="300"/>
        <v>-34128.120000000112</v>
      </c>
      <c r="AR144" s="73">
        <f t="shared" si="300"/>
        <v>-297838.25</v>
      </c>
      <c r="AS144" s="73">
        <f t="shared" si="300"/>
        <v>665244.56999999983</v>
      </c>
      <c r="AT144" s="73">
        <f t="shared" si="300"/>
        <v>320010.58999999985</v>
      </c>
      <c r="AU144" s="73">
        <f t="shared" si="300"/>
        <v>-83959.349999999627</v>
      </c>
      <c r="AV144" s="73">
        <f t="shared" si="300"/>
        <v>-592271.7799999998</v>
      </c>
      <c r="AW144" s="73">
        <f t="shared" si="300"/>
        <v>-533292.64000000013</v>
      </c>
      <c r="AX144" s="73">
        <f t="shared" si="300"/>
        <v>-1214021.0999999996</v>
      </c>
      <c r="AY144" s="73">
        <f t="shared" si="300"/>
        <v>-616197.62999999989</v>
      </c>
      <c r="AZ144" s="326"/>
      <c r="BA144" s="118"/>
    </row>
    <row r="145" spans="1:53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334">
        <f>'NECO-ELECTRIC'!Z145+'NECO-GAS'!Z145</f>
        <v>14339142</v>
      </c>
      <c r="AA145" s="115">
        <f>'NECO-ELECTRIC'!AA145+'NECO-GAS'!AA145</f>
        <v>13594513</v>
      </c>
      <c r="AB145" s="236">
        <f t="shared" si="301"/>
        <v>-9.0257020467362628E-2</v>
      </c>
      <c r="AC145" s="237">
        <f t="shared" si="302"/>
        <v>5.9345664112600532E-2</v>
      </c>
      <c r="AD145" s="238">
        <f t="shared" si="302"/>
        <v>3.9056216099192825E-2</v>
      </c>
      <c r="AE145" s="238">
        <f t="shared" si="302"/>
        <v>-7.6459623200572216E-2</v>
      </c>
      <c r="AF145" s="238">
        <f t="shared" si="302"/>
        <v>0.1115264941833692</v>
      </c>
      <c r="AG145" s="238">
        <f t="shared" si="302"/>
        <v>0.13965784232408859</v>
      </c>
      <c r="AH145" s="238">
        <f t="shared" si="302"/>
        <v>4.303762535239895E-3</v>
      </c>
      <c r="AI145" s="238">
        <f t="shared" si="302"/>
        <v>3.0812625728890371E-2</v>
      </c>
      <c r="AJ145" s="238">
        <f t="shared" si="302"/>
        <v>5.057507416694868E-4</v>
      </c>
      <c r="AK145" s="238">
        <f t="shared" si="302"/>
        <v>-6.6650747570059329E-2</v>
      </c>
      <c r="AL145" s="238">
        <f t="shared" si="302"/>
        <v>9.8023752508895542E-2</v>
      </c>
      <c r="AM145" s="307"/>
      <c r="AN145" s="206"/>
      <c r="AO145" s="38">
        <f t="shared" si="300"/>
        <v>-1001379.9100000001</v>
      </c>
      <c r="AP145" s="72">
        <f t="shared" si="300"/>
        <v>522324.53999999911</v>
      </c>
      <c r="AQ145" s="73">
        <f t="shared" si="300"/>
        <v>281126.91999999993</v>
      </c>
      <c r="AR145" s="73">
        <f t="shared" si="300"/>
        <v>-558711.12000000011</v>
      </c>
      <c r="AS145" s="73">
        <f t="shared" si="300"/>
        <v>870476.69999999925</v>
      </c>
      <c r="AT145" s="73">
        <f t="shared" si="300"/>
        <v>1198707.8599999994</v>
      </c>
      <c r="AU145" s="73">
        <f t="shared" si="300"/>
        <v>35405.519999999553</v>
      </c>
      <c r="AV145" s="73">
        <f t="shared" si="300"/>
        <v>223626.01999999955</v>
      </c>
      <c r="AW145" s="73">
        <f t="shared" si="300"/>
        <v>4125.6299999998882</v>
      </c>
      <c r="AX145" s="73">
        <f t="shared" si="300"/>
        <v>-717725.25999999978</v>
      </c>
      <c r="AY145" s="73">
        <f t="shared" si="300"/>
        <v>1185340.7800000012</v>
      </c>
      <c r="AZ145" s="326"/>
      <c r="BA145" s="118"/>
    </row>
    <row r="146" spans="1:53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334">
        <f>'NECO-ELECTRIC'!Z146+'NECO-GAS'!Z146</f>
        <v>21394324</v>
      </c>
      <c r="AA146" s="115">
        <f>'NECO-ELECTRIC'!AA146+'NECO-GAS'!AA146</f>
        <v>20037632</v>
      </c>
      <c r="AB146" s="236">
        <f t="shared" si="301"/>
        <v>-0.12796755123486939</v>
      </c>
      <c r="AC146" s="237">
        <f t="shared" si="302"/>
        <v>3.3386728759315504E-2</v>
      </c>
      <c r="AD146" s="238">
        <f t="shared" si="302"/>
        <v>4.9167936047023999E-4</v>
      </c>
      <c r="AE146" s="238">
        <f t="shared" si="302"/>
        <v>-2.8139613117094928E-2</v>
      </c>
      <c r="AF146" s="238">
        <f t="shared" si="302"/>
        <v>4.6572852969579137E-2</v>
      </c>
      <c r="AG146" s="238">
        <f t="shared" si="302"/>
        <v>0.27713998022614128</v>
      </c>
      <c r="AH146" s="238">
        <f t="shared" si="302"/>
        <v>-1.0451213167106316E-2</v>
      </c>
      <c r="AI146" s="238">
        <f t="shared" si="302"/>
        <v>1.344592363550472E-2</v>
      </c>
      <c r="AJ146" s="238">
        <f t="shared" si="302"/>
        <v>-4.1397743933547938E-3</v>
      </c>
      <c r="AK146" s="238">
        <f t="shared" si="302"/>
        <v>1.2872824800889372E-2</v>
      </c>
      <c r="AL146" s="238">
        <f t="shared" si="302"/>
        <v>5.526467608947417E-2</v>
      </c>
      <c r="AM146" s="307"/>
      <c r="AN146" s="206"/>
      <c r="AO146" s="38">
        <f t="shared" si="300"/>
        <v>-2261884.820000004</v>
      </c>
      <c r="AP146" s="72">
        <f t="shared" si="300"/>
        <v>507237.25</v>
      </c>
      <c r="AQ146" s="73">
        <f t="shared" si="300"/>
        <v>6518.2900000009686</v>
      </c>
      <c r="AR146" s="73">
        <f t="shared" si="300"/>
        <v>-369666.50999999978</v>
      </c>
      <c r="AS146" s="73">
        <f t="shared" si="300"/>
        <v>627421.80000000075</v>
      </c>
      <c r="AT146" s="73">
        <f t="shared" si="300"/>
        <v>3839048.25</v>
      </c>
      <c r="AU146" s="73">
        <f t="shared" si="300"/>
        <v>-145272.01999999955</v>
      </c>
      <c r="AV146" s="73">
        <f t="shared" si="300"/>
        <v>174347.49000000022</v>
      </c>
      <c r="AW146" s="73">
        <f t="shared" si="300"/>
        <v>-55070.559999998659</v>
      </c>
      <c r="AX146" s="73">
        <f t="shared" si="300"/>
        <v>213355.66999999993</v>
      </c>
      <c r="AY146" s="73">
        <f t="shared" si="300"/>
        <v>1010836.2300000004</v>
      </c>
      <c r="AZ146" s="326"/>
      <c r="BA146" s="118"/>
    </row>
    <row r="147" spans="1:53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334">
        <f>'NECO-ELECTRIC'!Z147+'NECO-GAS'!Z147</f>
        <v>21693786</v>
      </c>
      <c r="AA147" s="115">
        <f>'NECO-ELECTRIC'!AA147+'NECO-GAS'!AA147</f>
        <v>22915625</v>
      </c>
      <c r="AB147" s="236">
        <f t="shared" si="301"/>
        <v>-0.15667977030211275</v>
      </c>
      <c r="AC147" s="237">
        <f t="shared" si="302"/>
        <v>0.10232730786990056</v>
      </c>
      <c r="AD147" s="238">
        <f t="shared" si="302"/>
        <v>0.11095075352280778</v>
      </c>
      <c r="AE147" s="238">
        <f t="shared" si="302"/>
        <v>0.10392341315436146</v>
      </c>
      <c r="AF147" s="238">
        <f t="shared" si="302"/>
        <v>0.12593279910238311</v>
      </c>
      <c r="AG147" s="238">
        <f t="shared" si="302"/>
        <v>0.32843144391302692</v>
      </c>
      <c r="AH147" s="238">
        <f t="shared" si="302"/>
        <v>9.5906514776777051E-3</v>
      </c>
      <c r="AI147" s="238">
        <f t="shared" si="302"/>
        <v>9.1083352090079346E-3</v>
      </c>
      <c r="AJ147" s="238">
        <f t="shared" si="302"/>
        <v>5.8578499272737929E-2</v>
      </c>
      <c r="AK147" s="238">
        <f t="shared" si="302"/>
        <v>0.19888641287273862</v>
      </c>
      <c r="AL147" s="238">
        <f t="shared" si="302"/>
        <v>0.12504473518727272</v>
      </c>
      <c r="AM147" s="307"/>
      <c r="AN147" s="206"/>
      <c r="AO147" s="38">
        <f t="shared" si="300"/>
        <v>-2802938.0600000024</v>
      </c>
      <c r="AP147" s="72">
        <f t="shared" si="300"/>
        <v>1722642.2400000021</v>
      </c>
      <c r="AQ147" s="73">
        <f t="shared" si="300"/>
        <v>1563930.6799999997</v>
      </c>
      <c r="AR147" s="73">
        <f t="shared" si="300"/>
        <v>1612362.2699999996</v>
      </c>
      <c r="AS147" s="73">
        <f t="shared" si="300"/>
        <v>1932235.1500000004</v>
      </c>
      <c r="AT147" s="73">
        <f t="shared" si="300"/>
        <v>5087687.1199999992</v>
      </c>
      <c r="AU147" s="73">
        <f t="shared" si="300"/>
        <v>161766.53000000119</v>
      </c>
      <c r="AV147" s="73">
        <f t="shared" si="300"/>
        <v>141759.69999999925</v>
      </c>
      <c r="AW147" s="73">
        <f t="shared" si="300"/>
        <v>932387.5</v>
      </c>
      <c r="AX147" s="73">
        <f t="shared" si="300"/>
        <v>3465933.7100000009</v>
      </c>
      <c r="AY147" s="73">
        <f t="shared" si="300"/>
        <v>2234436.7800000012</v>
      </c>
      <c r="AZ147" s="326"/>
      <c r="BA147" s="118"/>
    </row>
    <row r="148" spans="1:53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303">SUM(E143:E147)</f>
        <v>73099197.840000004</v>
      </c>
      <c r="F148" s="153">
        <f t="shared" si="303"/>
        <v>75082485.86999999</v>
      </c>
      <c r="G148" s="152">
        <f t="shared" si="303"/>
        <v>80648310.61999999</v>
      </c>
      <c r="H148" s="152">
        <f t="shared" si="303"/>
        <v>91299341.260000005</v>
      </c>
      <c r="I148" s="152">
        <f t="shared" si="303"/>
        <v>85628184.170000002</v>
      </c>
      <c r="J148" s="152">
        <f t="shared" si="303"/>
        <v>75462207.070000008</v>
      </c>
      <c r="K148" s="152">
        <f t="shared" si="303"/>
        <v>83890541.11999999</v>
      </c>
      <c r="L148" s="152">
        <f t="shared" si="303"/>
        <v>105615263.05000001</v>
      </c>
      <c r="M148" s="152">
        <f t="shared" si="303"/>
        <v>119506977.27999999</v>
      </c>
      <c r="N148" s="154">
        <f t="shared" si="303"/>
        <v>111810239.44</v>
      </c>
      <c r="O148" s="151">
        <f t="shared" si="303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288">
        <v>659843</v>
      </c>
      <c r="AA148" s="154">
        <v>659843</v>
      </c>
      <c r="AB148" s="240">
        <f t="shared" si="301"/>
        <v>-0.11221070198585881</v>
      </c>
      <c r="AC148" s="241">
        <f t="shared" si="302"/>
        <v>-0.99204367370343061</v>
      </c>
      <c r="AD148" s="242">
        <f t="shared" si="302"/>
        <v>-0.99053406849259074</v>
      </c>
      <c r="AE148" s="242">
        <f t="shared" si="302"/>
        <v>-0.99121175874301137</v>
      </c>
      <c r="AF148" s="242">
        <f t="shared" si="302"/>
        <v>-0.99181826631051129</v>
      </c>
      <c r="AG148" s="242">
        <f t="shared" si="302"/>
        <v>-0.99277275179761793</v>
      </c>
      <c r="AH148" s="242">
        <f t="shared" si="302"/>
        <v>-0.99229409094218335</v>
      </c>
      <c r="AI148" s="242">
        <f t="shared" si="302"/>
        <v>-0.99125598063428066</v>
      </c>
      <c r="AJ148" s="242">
        <f t="shared" si="302"/>
        <v>-0.99213447676948296</v>
      </c>
      <c r="AK148" s="242">
        <f t="shared" si="302"/>
        <v>-0.99375238974988289</v>
      </c>
      <c r="AL148" s="242">
        <f t="shared" si="302"/>
        <v>-0.99447862363337991</v>
      </c>
      <c r="AM148" s="308"/>
      <c r="AN148" s="251"/>
      <c r="AO148" s="153">
        <f t="shared" ref="AO148:AQ148" si="304">SUM(AO143:AO147)</f>
        <v>-12143655.900000013</v>
      </c>
      <c r="AP148" s="155">
        <f t="shared" si="304"/>
        <v>9219056.160000002</v>
      </c>
      <c r="AQ148" s="156">
        <f t="shared" si="304"/>
        <v>12161031.16</v>
      </c>
      <c r="AR148" s="156">
        <f t="shared" ref="AR148:AS148" si="305">SUM(AR143:AR147)</f>
        <v>2131170.1300000018</v>
      </c>
      <c r="AS148" s="156">
        <f t="shared" si="305"/>
        <v>19913694.380000003</v>
      </c>
      <c r="AT148" s="156">
        <f t="shared" ref="AT148:AU148" si="306">SUM(AT143:AT147)</f>
        <v>23775757.739999995</v>
      </c>
      <c r="AU148" s="156">
        <f t="shared" si="306"/>
        <v>4430710.83</v>
      </c>
      <c r="AV148" s="156">
        <f t="shared" ref="AV148:AW148" si="307">SUM(AV143:AV147)</f>
        <v>5173016.93</v>
      </c>
      <c r="AW148" s="156">
        <f t="shared" si="307"/>
        <v>2672486.8800000041</v>
      </c>
      <c r="AX148" s="156">
        <f t="shared" ref="AX148:AY148" si="308">SUM(AX143:AX147)</f>
        <v>1428814.9499999937</v>
      </c>
      <c r="AY148" s="156">
        <f t="shared" si="308"/>
        <v>14445551.720000006</v>
      </c>
      <c r="AZ148" s="325"/>
      <c r="BA148" s="157"/>
    </row>
    <row r="149" spans="1:53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281"/>
      <c r="AA149" s="101"/>
      <c r="AB149" s="244"/>
      <c r="AC149" s="245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304"/>
      <c r="AN149" s="247"/>
      <c r="AO149" s="102"/>
      <c r="AP149" s="103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317"/>
      <c r="BA149" s="105"/>
    </row>
    <row r="150" spans="1:53" x14ac:dyDescent="0.35">
      <c r="A150" s="172"/>
      <c r="B150" s="67" t="s">
        <v>30</v>
      </c>
      <c r="C150" s="258"/>
      <c r="D150" s="201">
        <f t="shared" ref="D150:Z155" si="309">(C66+C143+D94-D66-D143)/(C66+C143+D94-D143)</f>
        <v>0.62661716595583949</v>
      </c>
      <c r="E150" s="201">
        <f t="shared" si="309"/>
        <v>0.61561294207812478</v>
      </c>
      <c r="F150" s="202">
        <f t="shared" si="309"/>
        <v>0.57442702878793717</v>
      </c>
      <c r="G150" s="201">
        <f t="shared" si="309"/>
        <v>0.61733953597318136</v>
      </c>
      <c r="H150" s="201">
        <f t="shared" si="309"/>
        <v>0.61816882355997449</v>
      </c>
      <c r="I150" s="201">
        <f t="shared" si="309"/>
        <v>0.615656090242654</v>
      </c>
      <c r="J150" s="201">
        <f t="shared" si="309"/>
        <v>0.61785437505537155</v>
      </c>
      <c r="K150" s="201">
        <f t="shared" si="309"/>
        <v>0.52339844026251947</v>
      </c>
      <c r="L150" s="201">
        <f t="shared" si="309"/>
        <v>0.60912824762738516</v>
      </c>
      <c r="M150" s="201">
        <f t="shared" si="309"/>
        <v>0.64225246394782365</v>
      </c>
      <c r="N150" s="203">
        <f t="shared" si="309"/>
        <v>0.56986556101500052</v>
      </c>
      <c r="O150" s="200">
        <f t="shared" si="309"/>
        <v>0.57464729706303919</v>
      </c>
      <c r="P150" s="201">
        <f t="shared" si="309"/>
        <v>0.50544216401178166</v>
      </c>
      <c r="Q150" s="201">
        <f t="shared" si="309"/>
        <v>0.49199476411915227</v>
      </c>
      <c r="R150" s="201">
        <f t="shared" si="309"/>
        <v>0.46122024470135964</v>
      </c>
      <c r="S150" s="201">
        <f t="shared" si="309"/>
        <v>0.48692198586733493</v>
      </c>
      <c r="T150" s="201">
        <f t="shared" si="309"/>
        <v>0.49325800011581894</v>
      </c>
      <c r="U150" s="201">
        <f t="shared" si="309"/>
        <v>0.48284952396611774</v>
      </c>
      <c r="V150" s="201">
        <f t="shared" si="309"/>
        <v>0.42560483892808054</v>
      </c>
      <c r="W150" s="201">
        <f t="shared" si="309"/>
        <v>0.38566146460752582</v>
      </c>
      <c r="X150" s="201">
        <f t="shared" si="309"/>
        <v>0.42777682410787504</v>
      </c>
      <c r="Y150" s="201">
        <f t="shared" si="309"/>
        <v>0.46031756691450976</v>
      </c>
      <c r="Z150" s="330">
        <f t="shared" si="309"/>
        <v>0.45426315129597611</v>
      </c>
      <c r="AA150" s="203">
        <f t="shared" ref="AA150:AA155" si="310">(Y66+Y143+AA94-AA66-AA143)/(Y66+Y143+AA94-AA143)</f>
        <v>0.11454248320028734</v>
      </c>
      <c r="AB150" s="244"/>
      <c r="AC150" s="237">
        <f t="shared" ref="AC150:AL155" si="311">IF(ISERROR((P150-D150)/D150)=TRUE,0,(P150-D150)/D150)</f>
        <v>-0.19337963995802435</v>
      </c>
      <c r="AD150" s="238">
        <f t="shared" si="311"/>
        <v>-0.20080503431535177</v>
      </c>
      <c r="AE150" s="238">
        <f t="shared" si="311"/>
        <v>-0.19707774602014835</v>
      </c>
      <c r="AF150" s="238">
        <f t="shared" si="311"/>
        <v>-0.21125740780598906</v>
      </c>
      <c r="AG150" s="238">
        <f t="shared" si="311"/>
        <v>-0.20206587372816084</v>
      </c>
      <c r="AH150" s="238">
        <f t="shared" si="311"/>
        <v>-0.21571550802687914</v>
      </c>
      <c r="AI150" s="238">
        <f t="shared" si="311"/>
        <v>-0.31115671246976567</v>
      </c>
      <c r="AJ150" s="238">
        <f t="shared" si="311"/>
        <v>-0.26315893411128494</v>
      </c>
      <c r="AK150" s="238">
        <f t="shared" si="311"/>
        <v>-0.29772289206073083</v>
      </c>
      <c r="AL150" s="238">
        <f t="shared" si="311"/>
        <v>-0.28327629280702021</v>
      </c>
      <c r="AM150" s="307"/>
      <c r="AN150" s="206"/>
      <c r="AO150" s="256"/>
      <c r="AP150" s="204">
        <f t="shared" ref="AP150:AY155" si="312">P150-D150</f>
        <v>-0.12117500194405784</v>
      </c>
      <c r="AQ150" s="204">
        <f t="shared" si="312"/>
        <v>-0.12361817795897251</v>
      </c>
      <c r="AR150" s="204">
        <f t="shared" si="312"/>
        <v>-0.11320678408657753</v>
      </c>
      <c r="AS150" s="204">
        <f t="shared" si="312"/>
        <v>-0.13041755010584644</v>
      </c>
      <c r="AT150" s="204">
        <f t="shared" si="312"/>
        <v>-0.12491082344415555</v>
      </c>
      <c r="AU150" s="204">
        <f t="shared" si="312"/>
        <v>-0.13280656627653625</v>
      </c>
      <c r="AV150" s="204">
        <f t="shared" si="312"/>
        <v>-0.19224953612729101</v>
      </c>
      <c r="AW150" s="204">
        <f t="shared" si="312"/>
        <v>-0.13773697565499365</v>
      </c>
      <c r="AX150" s="204">
        <f t="shared" si="312"/>
        <v>-0.18135142351951011</v>
      </c>
      <c r="AY150" s="204">
        <f t="shared" si="312"/>
        <v>-0.18193489703331389</v>
      </c>
      <c r="AZ150" s="327"/>
      <c r="BA150" s="206"/>
    </row>
    <row r="151" spans="1:53" x14ac:dyDescent="0.35">
      <c r="A151" s="172"/>
      <c r="B151" s="67" t="s">
        <v>31</v>
      </c>
      <c r="C151" s="258"/>
      <c r="D151" s="201">
        <f t="shared" si="309"/>
        <v>0.24155399143536727</v>
      </c>
      <c r="E151" s="201">
        <f t="shared" si="309"/>
        <v>0.24794774458217878</v>
      </c>
      <c r="F151" s="202">
        <f t="shared" si="309"/>
        <v>0.24582577905548442</v>
      </c>
      <c r="G151" s="201">
        <f t="shared" si="309"/>
        <v>0.22494347241798501</v>
      </c>
      <c r="H151" s="201">
        <f t="shared" si="309"/>
        <v>0.18479454682850135</v>
      </c>
      <c r="I151" s="201">
        <f t="shared" si="309"/>
        <v>0.1800507690090149</v>
      </c>
      <c r="J151" s="201">
        <f t="shared" si="309"/>
        <v>0.18812135680047248</v>
      </c>
      <c r="K151" s="201">
        <f t="shared" si="309"/>
        <v>0.14340597307398101</v>
      </c>
      <c r="L151" s="201">
        <f t="shared" si="309"/>
        <v>0.18539700768315678</v>
      </c>
      <c r="M151" s="201">
        <f t="shared" si="309"/>
        <v>0.17198034609263643</v>
      </c>
      <c r="N151" s="203">
        <f t="shared" si="309"/>
        <v>0.2590139495666578</v>
      </c>
      <c r="O151" s="200">
        <f t="shared" si="309"/>
        <v>0.17508872931949421</v>
      </c>
      <c r="P151" s="201">
        <f t="shared" si="309"/>
        <v>0.15216632209682829</v>
      </c>
      <c r="Q151" s="201">
        <f t="shared" si="309"/>
        <v>0.16429707561765208</v>
      </c>
      <c r="R151" s="201">
        <f t="shared" si="309"/>
        <v>0.14433450447134694</v>
      </c>
      <c r="S151" s="201">
        <f t="shared" si="309"/>
        <v>0.11306126692675945</v>
      </c>
      <c r="T151" s="201">
        <f t="shared" si="309"/>
        <v>0.15421410502552607</v>
      </c>
      <c r="U151" s="201">
        <f t="shared" si="309"/>
        <v>0.17418412800318084</v>
      </c>
      <c r="V151" s="201">
        <f t="shared" si="309"/>
        <v>0.19863351339302618</v>
      </c>
      <c r="W151" s="201">
        <f t="shared" si="309"/>
        <v>0.12763328428816445</v>
      </c>
      <c r="X151" s="201">
        <f t="shared" si="309"/>
        <v>0.15797191988133749</v>
      </c>
      <c r="Y151" s="201">
        <f t="shared" si="309"/>
        <v>0.15889763657392514</v>
      </c>
      <c r="Z151" s="330">
        <f t="shared" si="309"/>
        <v>0.13614365754674995</v>
      </c>
      <c r="AA151" s="203">
        <f t="shared" si="310"/>
        <v>-3.2853205082384172E-2</v>
      </c>
      <c r="AB151" s="244"/>
      <c r="AC151" s="237">
        <f t="shared" si="311"/>
        <v>-0.37005254521930137</v>
      </c>
      <c r="AD151" s="238">
        <f t="shared" si="311"/>
        <v>-0.33737217132379221</v>
      </c>
      <c r="AE151" s="238">
        <f t="shared" si="311"/>
        <v>-0.41285854955525336</v>
      </c>
      <c r="AF151" s="238">
        <f t="shared" si="311"/>
        <v>-0.49737920504458338</v>
      </c>
      <c r="AG151" s="238">
        <f t="shared" si="311"/>
        <v>-0.1654834643543647</v>
      </c>
      <c r="AH151" s="238">
        <f t="shared" si="311"/>
        <v>-3.2583259922318503E-2</v>
      </c>
      <c r="AI151" s="238">
        <f t="shared" si="311"/>
        <v>5.587965540618136E-2</v>
      </c>
      <c r="AJ151" s="238">
        <f t="shared" si="311"/>
        <v>-0.10998627496275669</v>
      </c>
      <c r="AK151" s="238">
        <f t="shared" si="311"/>
        <v>-0.1479262699249641</v>
      </c>
      <c r="AL151" s="238">
        <f t="shared" si="311"/>
        <v>-7.6070957036360146E-2</v>
      </c>
      <c r="AM151" s="307"/>
      <c r="AN151" s="206"/>
      <c r="AO151" s="256"/>
      <c r="AP151" s="204">
        <f t="shared" si="312"/>
        <v>-8.9387669338538978E-2</v>
      </c>
      <c r="AQ151" s="204">
        <f t="shared" si="312"/>
        <v>-8.3650668964526692E-2</v>
      </c>
      <c r="AR151" s="204">
        <f t="shared" si="312"/>
        <v>-0.10149127458413748</v>
      </c>
      <c r="AS151" s="204">
        <f t="shared" si="312"/>
        <v>-0.11188220549122556</v>
      </c>
      <c r="AT151" s="204">
        <f t="shared" si="312"/>
        <v>-3.0580441802975283E-2</v>
      </c>
      <c r="AU151" s="204">
        <f t="shared" si="312"/>
        <v>-5.8666410058340612E-3</v>
      </c>
      <c r="AV151" s="204">
        <f t="shared" si="312"/>
        <v>1.0512156592553695E-2</v>
      </c>
      <c r="AW151" s="204">
        <f t="shared" si="312"/>
        <v>-1.5772688785816558E-2</v>
      </c>
      <c r="AX151" s="204">
        <f t="shared" si="312"/>
        <v>-2.7425087801819292E-2</v>
      </c>
      <c r="AY151" s="204">
        <f t="shared" si="312"/>
        <v>-1.3082709518711294E-2</v>
      </c>
      <c r="AZ151" s="327"/>
      <c r="BA151" s="206"/>
    </row>
    <row r="152" spans="1:53" x14ac:dyDescent="0.35">
      <c r="A152" s="172"/>
      <c r="B152" s="67" t="s">
        <v>32</v>
      </c>
      <c r="C152" s="258"/>
      <c r="D152" s="201">
        <f t="shared" si="309"/>
        <v>0.76505075958174906</v>
      </c>
      <c r="E152" s="201">
        <f t="shared" si="309"/>
        <v>0.7633690641912878</v>
      </c>
      <c r="F152" s="202">
        <f t="shared" si="309"/>
        <v>0.76377300448518648</v>
      </c>
      <c r="G152" s="201">
        <f t="shared" si="309"/>
        <v>0.76133295718335814</v>
      </c>
      <c r="H152" s="201">
        <f t="shared" si="309"/>
        <v>0.77957457007135078</v>
      </c>
      <c r="I152" s="201">
        <f t="shared" si="309"/>
        <v>0.75210912097842397</v>
      </c>
      <c r="J152" s="201">
        <f t="shared" si="309"/>
        <v>0.7741828807535166</v>
      </c>
      <c r="K152" s="201">
        <f t="shared" si="309"/>
        <v>0.72505095706031819</v>
      </c>
      <c r="L152" s="201">
        <f t="shared" si="309"/>
        <v>0.76616273303707971</v>
      </c>
      <c r="M152" s="201">
        <f t="shared" si="309"/>
        <v>0.78465062282997999</v>
      </c>
      <c r="N152" s="203">
        <f t="shared" si="309"/>
        <v>0.75813799041162944</v>
      </c>
      <c r="O152" s="200">
        <f t="shared" si="309"/>
        <v>0.71186822786801918</v>
      </c>
      <c r="P152" s="201">
        <f t="shared" si="309"/>
        <v>0.58066998467147657</v>
      </c>
      <c r="Q152" s="201">
        <f t="shared" si="309"/>
        <v>0.62861488560647238</v>
      </c>
      <c r="R152" s="201">
        <f t="shared" si="309"/>
        <v>0.59168894049154808</v>
      </c>
      <c r="S152" s="201">
        <f t="shared" si="309"/>
        <v>0.60722326442306152</v>
      </c>
      <c r="T152" s="201">
        <f t="shared" si="309"/>
        <v>0.6200785292766684</v>
      </c>
      <c r="U152" s="201">
        <f t="shared" si="309"/>
        <v>0.65770752869541693</v>
      </c>
      <c r="V152" s="201">
        <f t="shared" si="309"/>
        <v>0.64399200547403901</v>
      </c>
      <c r="W152" s="201">
        <f t="shared" si="309"/>
        <v>0.58302878114935797</v>
      </c>
      <c r="X152" s="201">
        <f t="shared" si="309"/>
        <v>0.61752729967088493</v>
      </c>
      <c r="Y152" s="201">
        <f t="shared" si="309"/>
        <v>0.63220086443676271</v>
      </c>
      <c r="Z152" s="330">
        <f t="shared" si="309"/>
        <v>0.64476205985907264</v>
      </c>
      <c r="AA152" s="203">
        <f t="shared" si="310"/>
        <v>0.27252358098474649</v>
      </c>
      <c r="AB152" s="244"/>
      <c r="AC152" s="237">
        <f t="shared" si="311"/>
        <v>-0.24100462956349838</v>
      </c>
      <c r="AD152" s="238">
        <f t="shared" si="311"/>
        <v>-0.17652559542424454</v>
      </c>
      <c r="AE152" s="238">
        <f t="shared" si="311"/>
        <v>-0.22530786370176822</v>
      </c>
      <c r="AF152" s="238">
        <f t="shared" si="311"/>
        <v>-0.20242088734795322</v>
      </c>
      <c r="AG152" s="238">
        <f t="shared" si="311"/>
        <v>-0.20459369368614019</v>
      </c>
      <c r="AH152" s="238">
        <f t="shared" si="311"/>
        <v>-0.12551581898142566</v>
      </c>
      <c r="AI152" s="238">
        <f t="shared" si="311"/>
        <v>-0.16816553106000234</v>
      </c>
      <c r="AJ152" s="238">
        <f t="shared" si="311"/>
        <v>-0.19587888896358654</v>
      </c>
      <c r="AK152" s="238">
        <f t="shared" si="311"/>
        <v>-0.19399982139173208</v>
      </c>
      <c r="AL152" s="238">
        <f t="shared" si="311"/>
        <v>-0.19428998583265061</v>
      </c>
      <c r="AM152" s="307"/>
      <c r="AN152" s="206"/>
      <c r="AO152" s="256"/>
      <c r="AP152" s="204">
        <f t="shared" si="312"/>
        <v>-0.18438077491027249</v>
      </c>
      <c r="AQ152" s="204">
        <f t="shared" si="312"/>
        <v>-0.13475417858481542</v>
      </c>
      <c r="AR152" s="204">
        <f t="shared" si="312"/>
        <v>-0.1720840639936384</v>
      </c>
      <c r="AS152" s="204">
        <f t="shared" si="312"/>
        <v>-0.15410969276029662</v>
      </c>
      <c r="AT152" s="204">
        <f t="shared" si="312"/>
        <v>-0.15949604079468238</v>
      </c>
      <c r="AU152" s="204">
        <f t="shared" si="312"/>
        <v>-9.4401592283007041E-2</v>
      </c>
      <c r="AV152" s="204">
        <f t="shared" si="312"/>
        <v>-0.13019087527947759</v>
      </c>
      <c r="AW152" s="204">
        <f t="shared" si="312"/>
        <v>-0.14202217591096022</v>
      </c>
      <c r="AX152" s="204">
        <f t="shared" si="312"/>
        <v>-0.14863543336619478</v>
      </c>
      <c r="AY152" s="204">
        <f t="shared" si="312"/>
        <v>-0.15244975839321728</v>
      </c>
      <c r="AZ152" s="327"/>
      <c r="BA152" s="206"/>
    </row>
    <row r="153" spans="1:53" x14ac:dyDescent="0.35">
      <c r="A153" s="172"/>
      <c r="B153" s="67" t="s">
        <v>33</v>
      </c>
      <c r="C153" s="258"/>
      <c r="D153" s="201">
        <f t="shared" si="309"/>
        <v>0.83929657531411173</v>
      </c>
      <c r="E153" s="201">
        <f t="shared" si="309"/>
        <v>0.85675917932868551</v>
      </c>
      <c r="F153" s="202">
        <f t="shared" si="309"/>
        <v>0.86061974021104048</v>
      </c>
      <c r="G153" s="201">
        <f t="shared" si="309"/>
        <v>0.86313666251141019</v>
      </c>
      <c r="H153" s="201">
        <f t="shared" si="309"/>
        <v>0.86542930045062272</v>
      </c>
      <c r="I153" s="201">
        <f t="shared" si="309"/>
        <v>0.84543238656083841</v>
      </c>
      <c r="J153" s="201">
        <f t="shared" si="309"/>
        <v>0.86315977243803488</v>
      </c>
      <c r="K153" s="201">
        <f t="shared" si="309"/>
        <v>0.80109350576903315</v>
      </c>
      <c r="L153" s="201">
        <f t="shared" si="309"/>
        <v>0.82740108235665155</v>
      </c>
      <c r="M153" s="201">
        <f t="shared" si="309"/>
        <v>0.8683777969988824</v>
      </c>
      <c r="N153" s="203">
        <f t="shared" si="309"/>
        <v>0.84581938319294891</v>
      </c>
      <c r="O153" s="200">
        <f t="shared" si="309"/>
        <v>0.81520768903802598</v>
      </c>
      <c r="P153" s="201">
        <f t="shared" si="309"/>
        <v>0.67696101677180487</v>
      </c>
      <c r="Q153" s="201">
        <f t="shared" si="309"/>
        <v>0.75651720623796914</v>
      </c>
      <c r="R153" s="201">
        <f t="shared" si="309"/>
        <v>0.73449864969231649</v>
      </c>
      <c r="S153" s="201">
        <f t="shared" si="309"/>
        <v>0.76055253231344111</v>
      </c>
      <c r="T153" s="201">
        <f t="shared" si="309"/>
        <v>0.77016991483890807</v>
      </c>
      <c r="U153" s="201">
        <f t="shared" si="309"/>
        <v>0.83213692982947218</v>
      </c>
      <c r="V153" s="201">
        <f t="shared" si="309"/>
        <v>0.77940175157339198</v>
      </c>
      <c r="W153" s="201">
        <f t="shared" si="309"/>
        <v>0.72092998720362944</v>
      </c>
      <c r="X153" s="201">
        <f t="shared" si="309"/>
        <v>0.75319378365869383</v>
      </c>
      <c r="Y153" s="201">
        <f t="shared" si="309"/>
        <v>0.77127241181622919</v>
      </c>
      <c r="Z153" s="330">
        <f t="shared" si="309"/>
        <v>0.78430095150401402</v>
      </c>
      <c r="AA153" s="203">
        <f t="shared" si="310"/>
        <v>0.46673548288586947</v>
      </c>
      <c r="AB153" s="244"/>
      <c r="AC153" s="237">
        <f t="shared" si="311"/>
        <v>-0.1934185880379076</v>
      </c>
      <c r="AD153" s="238">
        <f t="shared" si="311"/>
        <v>-0.11700134122783611</v>
      </c>
      <c r="AE153" s="238">
        <f t="shared" si="311"/>
        <v>-0.14654682506794078</v>
      </c>
      <c r="AF153" s="238">
        <f t="shared" si="311"/>
        <v>-0.11885039143104754</v>
      </c>
      <c r="AG153" s="238">
        <f t="shared" si="311"/>
        <v>-0.11007182858508925</v>
      </c>
      <c r="AH153" s="238">
        <f t="shared" si="311"/>
        <v>-1.5726221212616711E-2</v>
      </c>
      <c r="AI153" s="238">
        <f t="shared" si="311"/>
        <v>-9.7036520397683138E-2</v>
      </c>
      <c r="AJ153" s="238">
        <f t="shared" si="311"/>
        <v>-0.10006761756038504</v>
      </c>
      <c r="AK153" s="238">
        <f t="shared" si="311"/>
        <v>-8.9687214919511843E-2</v>
      </c>
      <c r="AL153" s="238">
        <f t="shared" si="311"/>
        <v>-0.11182389222553808</v>
      </c>
      <c r="AM153" s="307"/>
      <c r="AN153" s="206"/>
      <c r="AO153" s="256"/>
      <c r="AP153" s="204">
        <f t="shared" si="312"/>
        <v>-0.16233555854230686</v>
      </c>
      <c r="AQ153" s="204">
        <f t="shared" si="312"/>
        <v>-0.10024197309071636</v>
      </c>
      <c r="AR153" s="204">
        <f t="shared" si="312"/>
        <v>-0.126121090518724</v>
      </c>
      <c r="AS153" s="204">
        <f t="shared" si="312"/>
        <v>-0.10258413019796908</v>
      </c>
      <c r="AT153" s="204">
        <f t="shared" si="312"/>
        <v>-9.5259385611714653E-2</v>
      </c>
      <c r="AU153" s="204">
        <f t="shared" si="312"/>
        <v>-1.3295456731366229E-2</v>
      </c>
      <c r="AV153" s="204">
        <f t="shared" si="312"/>
        <v>-8.3758020864642901E-2</v>
      </c>
      <c r="AW153" s="204">
        <f t="shared" si="312"/>
        <v>-8.0163518565403713E-2</v>
      </c>
      <c r="AX153" s="204">
        <f t="shared" si="312"/>
        <v>-7.4207298697957724E-2</v>
      </c>
      <c r="AY153" s="204">
        <f t="shared" si="312"/>
        <v>-9.7105385182653214E-2</v>
      </c>
      <c r="AZ153" s="327"/>
      <c r="BA153" s="206"/>
    </row>
    <row r="154" spans="1:53" x14ac:dyDescent="0.35">
      <c r="A154" s="172"/>
      <c r="B154" s="67" t="s">
        <v>34</v>
      </c>
      <c r="C154" s="258"/>
      <c r="D154" s="201">
        <f t="shared" si="309"/>
        <v>0.88263380116626444</v>
      </c>
      <c r="E154" s="201">
        <f t="shared" si="309"/>
        <v>0.9059643220338166</v>
      </c>
      <c r="F154" s="202">
        <f t="shared" si="309"/>
        <v>0.91249940672804042</v>
      </c>
      <c r="G154" s="201">
        <f t="shared" si="309"/>
        <v>0.89817141078009777</v>
      </c>
      <c r="H154" s="201">
        <f t="shared" si="309"/>
        <v>0.93152166046152052</v>
      </c>
      <c r="I154" s="201">
        <f t="shared" si="309"/>
        <v>0.87078377268124696</v>
      </c>
      <c r="J154" s="201">
        <f t="shared" si="309"/>
        <v>0.94127732615944182</v>
      </c>
      <c r="K154" s="201">
        <f t="shared" si="309"/>
        <v>0.88988093430015536</v>
      </c>
      <c r="L154" s="201">
        <f t="shared" si="309"/>
        <v>0.875329375826008</v>
      </c>
      <c r="M154" s="201">
        <f t="shared" si="309"/>
        <v>0.88515189349907486</v>
      </c>
      <c r="N154" s="203">
        <f t="shared" si="309"/>
        <v>0.89945127549690784</v>
      </c>
      <c r="O154" s="200">
        <f t="shared" si="309"/>
        <v>0.85058094329907674</v>
      </c>
      <c r="P154" s="201">
        <f t="shared" si="309"/>
        <v>0.811020527069228</v>
      </c>
      <c r="Q154" s="201">
        <f t="shared" si="309"/>
        <v>0.87275683892376132</v>
      </c>
      <c r="R154" s="201">
        <f t="shared" si="309"/>
        <v>0.86300954087632797</v>
      </c>
      <c r="S154" s="201">
        <f t="shared" si="309"/>
        <v>0.80427611139855859</v>
      </c>
      <c r="T154" s="201">
        <f t="shared" si="309"/>
        <v>0.81694281776675337</v>
      </c>
      <c r="U154" s="201">
        <f t="shared" si="309"/>
        <v>0.88828799857261487</v>
      </c>
      <c r="V154" s="201">
        <f t="shared" si="309"/>
        <v>0.85211946322387155</v>
      </c>
      <c r="W154" s="201">
        <f t="shared" si="309"/>
        <v>0.81921781668982907</v>
      </c>
      <c r="X154" s="201">
        <f t="shared" si="309"/>
        <v>0.83147922093972626</v>
      </c>
      <c r="Y154" s="201">
        <f t="shared" si="309"/>
        <v>0.82335024783546917</v>
      </c>
      <c r="Z154" s="330">
        <f t="shared" si="309"/>
        <v>0.85026295896399173</v>
      </c>
      <c r="AA154" s="270">
        <f t="shared" si="310"/>
        <v>0.55377469043562988</v>
      </c>
      <c r="AB154" s="244"/>
      <c r="AC154" s="237">
        <f t="shared" si="311"/>
        <v>-8.1135884443141126E-2</v>
      </c>
      <c r="AD154" s="238">
        <f t="shared" si="311"/>
        <v>-3.6654294548274451E-2</v>
      </c>
      <c r="AE154" s="238">
        <f t="shared" si="311"/>
        <v>-5.4235504688346946E-2</v>
      </c>
      <c r="AF154" s="238">
        <f t="shared" si="311"/>
        <v>-0.10454051226144835</v>
      </c>
      <c r="AG154" s="238">
        <f t="shared" si="311"/>
        <v>-0.12300180184537984</v>
      </c>
      <c r="AH154" s="238">
        <f t="shared" si="311"/>
        <v>2.010169050058238E-2</v>
      </c>
      <c r="AI154" s="238">
        <f t="shared" si="311"/>
        <v>-9.4720079255864204E-2</v>
      </c>
      <c r="AJ154" s="238">
        <f t="shared" si="311"/>
        <v>-7.9407384613649601E-2</v>
      </c>
      <c r="AK154" s="238">
        <f t="shared" si="311"/>
        <v>-5.0095605262764513E-2</v>
      </c>
      <c r="AL154" s="238">
        <f t="shared" si="311"/>
        <v>-6.9820384633985169E-2</v>
      </c>
      <c r="AM154" s="307"/>
      <c r="AN154" s="206"/>
      <c r="AO154" s="256"/>
      <c r="AP154" s="204">
        <f t="shared" si="312"/>
        <v>-7.1613274097036439E-2</v>
      </c>
      <c r="AQ154" s="204">
        <f t="shared" si="312"/>
        <v>-3.320748311005528E-2</v>
      </c>
      <c r="AR154" s="204">
        <f t="shared" si="312"/>
        <v>-4.9489865851712445E-2</v>
      </c>
      <c r="AS154" s="204">
        <f t="shared" si="312"/>
        <v>-9.3895299381539177E-2</v>
      </c>
      <c r="AT154" s="204">
        <f t="shared" si="312"/>
        <v>-0.11457884269476715</v>
      </c>
      <c r="AU154" s="204">
        <f t="shared" si="312"/>
        <v>1.7504225891367908E-2</v>
      </c>
      <c r="AV154" s="204">
        <f t="shared" si="312"/>
        <v>-8.9157862935570265E-2</v>
      </c>
      <c r="AW154" s="204">
        <f t="shared" si="312"/>
        <v>-7.0663117610326287E-2</v>
      </c>
      <c r="AX154" s="204">
        <f t="shared" si="312"/>
        <v>-4.3850154886281745E-2</v>
      </c>
      <c r="AY154" s="204">
        <f t="shared" si="312"/>
        <v>-6.1801645663605687E-2</v>
      </c>
      <c r="AZ154" s="327"/>
      <c r="BA154" s="206"/>
    </row>
    <row r="155" spans="1:53" ht="15" thickBot="1" x14ac:dyDescent="0.4">
      <c r="A155" s="172"/>
      <c r="B155" s="75" t="s">
        <v>35</v>
      </c>
      <c r="C155" s="259"/>
      <c r="D155" s="209">
        <f t="shared" si="309"/>
        <v>0.65848321244047647</v>
      </c>
      <c r="E155" s="209">
        <f t="shared" si="309"/>
        <v>0.6604888453559149</v>
      </c>
      <c r="F155" s="210">
        <f t="shared" si="309"/>
        <v>0.63219296236192701</v>
      </c>
      <c r="G155" s="209">
        <f t="shared" si="309"/>
        <v>0.66220486856301786</v>
      </c>
      <c r="H155" s="209">
        <f t="shared" si="309"/>
        <v>0.66480878563136825</v>
      </c>
      <c r="I155" s="209">
        <f t="shared" si="309"/>
        <v>0.64341135031137409</v>
      </c>
      <c r="J155" s="209">
        <f t="shared" si="309"/>
        <v>0.66624546403879958</v>
      </c>
      <c r="K155" s="209">
        <f t="shared" si="309"/>
        <v>0.57629131681050949</v>
      </c>
      <c r="L155" s="209">
        <f t="shared" si="309"/>
        <v>0.63623913170655577</v>
      </c>
      <c r="M155" s="209">
        <f t="shared" si="309"/>
        <v>0.66918368623872737</v>
      </c>
      <c r="N155" s="211">
        <f t="shared" si="309"/>
        <v>0.62490944399519943</v>
      </c>
      <c r="O155" s="208">
        <f t="shared" si="309"/>
        <v>0.60842927730362717</v>
      </c>
      <c r="P155" s="209">
        <f t="shared" si="309"/>
        <v>0.66488802039448658</v>
      </c>
      <c r="Q155" s="209">
        <f t="shared" si="309"/>
        <v>0.52915759428865283</v>
      </c>
      <c r="R155" s="209">
        <f t="shared" si="309"/>
        <v>0.50254976744910773</v>
      </c>
      <c r="S155" s="209">
        <f t="shared" si="309"/>
        <v>0.57112493474248538</v>
      </c>
      <c r="T155" s="209">
        <f t="shared" si="309"/>
        <v>0.56117851681271147</v>
      </c>
      <c r="U155" s="209">
        <f t="shared" si="309"/>
        <v>0.52314483434119552</v>
      </c>
      <c r="V155" s="209">
        <f t="shared" si="309"/>
        <v>0.48834363071828418</v>
      </c>
      <c r="W155" s="209">
        <f t="shared" si="309"/>
        <v>0.46927236372770575</v>
      </c>
      <c r="X155" s="209">
        <f t="shared" si="309"/>
        <v>0.53331351053321452</v>
      </c>
      <c r="Y155" s="209">
        <f t="shared" si="309"/>
        <v>0.56229909973137748</v>
      </c>
      <c r="Z155" s="209">
        <f t="shared" si="309"/>
        <v>0.52910837314189263</v>
      </c>
      <c r="AA155" s="209">
        <f t="shared" si="310"/>
        <v>0.18487854624450556</v>
      </c>
      <c r="AB155" s="259"/>
      <c r="AC155" s="212">
        <f t="shared" si="311"/>
        <v>9.7266078056455658E-3</v>
      </c>
      <c r="AD155" s="213">
        <f t="shared" si="311"/>
        <v>-0.19883946866126428</v>
      </c>
      <c r="AE155" s="213">
        <f t="shared" si="311"/>
        <v>-0.20506902580576222</v>
      </c>
      <c r="AF155" s="213">
        <f t="shared" si="311"/>
        <v>-0.13754041708901296</v>
      </c>
      <c r="AG155" s="213">
        <f t="shared" si="311"/>
        <v>-0.15587981244898744</v>
      </c>
      <c r="AH155" s="213">
        <f t="shared" si="311"/>
        <v>-0.18692010315325722</v>
      </c>
      <c r="AI155" s="213">
        <f t="shared" si="311"/>
        <v>-0.26702145518870668</v>
      </c>
      <c r="AJ155" s="213">
        <f t="shared" si="311"/>
        <v>-0.1857028727677198</v>
      </c>
      <c r="AK155" s="213">
        <f t="shared" si="311"/>
        <v>-0.16177191254688855</v>
      </c>
      <c r="AL155" s="213">
        <f t="shared" si="311"/>
        <v>-0.1597238377225165</v>
      </c>
      <c r="AM155" s="301"/>
      <c r="AN155" s="214"/>
      <c r="AO155" s="257"/>
      <c r="AP155" s="212">
        <f t="shared" si="312"/>
        <v>6.4048079540101055E-3</v>
      </c>
      <c r="AQ155" s="213">
        <f t="shared" si="312"/>
        <v>-0.13133125106726207</v>
      </c>
      <c r="AR155" s="213">
        <f t="shared" si="312"/>
        <v>-0.12964319491281928</v>
      </c>
      <c r="AS155" s="213">
        <f t="shared" si="312"/>
        <v>-9.1079933820532477E-2</v>
      </c>
      <c r="AT155" s="213">
        <f t="shared" si="312"/>
        <v>-0.10363026881865678</v>
      </c>
      <c r="AU155" s="213">
        <f t="shared" si="312"/>
        <v>-0.12026651597017857</v>
      </c>
      <c r="AV155" s="213">
        <f t="shared" si="312"/>
        <v>-0.1779018333205154</v>
      </c>
      <c r="AW155" s="213">
        <f t="shared" si="312"/>
        <v>-0.10701895308280374</v>
      </c>
      <c r="AX155" s="213">
        <f t="shared" si="312"/>
        <v>-0.10292562117334125</v>
      </c>
      <c r="AY155" s="213">
        <f t="shared" si="312"/>
        <v>-0.10688458650734989</v>
      </c>
      <c r="AZ155" s="301"/>
      <c r="BA155" s="214"/>
    </row>
    <row r="156" spans="1:53" x14ac:dyDescent="0.35">
      <c r="A156" s="172"/>
    </row>
    <row r="157" spans="1:53" x14ac:dyDescent="0.35">
      <c r="B157" s="1" t="s">
        <v>22</v>
      </c>
    </row>
    <row r="158" spans="1:53" x14ac:dyDescent="0.35">
      <c r="B158" s="32" t="s">
        <v>189</v>
      </c>
    </row>
    <row r="159" spans="1:53" x14ac:dyDescent="0.35">
      <c r="B159" s="2" t="s">
        <v>167</v>
      </c>
    </row>
    <row r="161" spans="2:2" x14ac:dyDescent="0.35">
      <c r="B161" s="33"/>
    </row>
  </sheetData>
  <mergeCells count="4">
    <mergeCell ref="B1:AP1"/>
    <mergeCell ref="C4:I4"/>
    <mergeCell ref="C3:I3"/>
    <mergeCell ref="C2:I2"/>
  </mergeCells>
  <pageMargins left="0.25" right="0.25" top="0.25" bottom="0.25" header="0.3" footer="0"/>
  <pageSetup paperSize="3" scale="2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BB161"/>
  <sheetViews>
    <sheetView workbookViewId="0">
      <pane xSplit="2" ySplit="8" topLeftCell="C9" activePane="bottomRight" state="frozen"/>
      <selection activeCell="AZ13" sqref="AZ13"/>
      <selection pane="topRight" activeCell="AZ13" sqref="AZ13"/>
      <selection pane="bottomLeft" activeCell="AZ13" sqref="AZ13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3" width="13.7265625" style="2" customWidth="1"/>
    <col min="54" max="54" width="13.7265625" style="2" hidden="1" customWidth="1"/>
    <col min="55" max="16384" width="9.1796875" style="2"/>
  </cols>
  <sheetData>
    <row r="1" spans="1:54" ht="15.5" thickTop="1" thickBot="1" x14ac:dyDescent="0.4">
      <c r="B1" s="340" t="s">
        <v>16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4" ht="27.65" customHeight="1" thickTop="1" x14ac:dyDescent="0.5">
      <c r="B2" s="265" t="s">
        <v>165</v>
      </c>
      <c r="C2" s="344" t="s">
        <v>572</v>
      </c>
      <c r="D2" s="344"/>
      <c r="E2" s="344"/>
      <c r="F2" s="344"/>
      <c r="G2" s="344"/>
      <c r="H2" s="344"/>
      <c r="I2" s="34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O2" s="6"/>
      <c r="AP2" s="7"/>
      <c r="BB2" s="6"/>
    </row>
    <row r="3" spans="1:54" ht="27.65" customHeight="1" x14ac:dyDescent="0.5">
      <c r="B3" s="265" t="s">
        <v>575</v>
      </c>
      <c r="C3" s="343" t="s">
        <v>577</v>
      </c>
      <c r="D3" s="343"/>
      <c r="E3" s="343"/>
      <c r="F3" s="343"/>
      <c r="G3" s="343"/>
      <c r="H3" s="343"/>
      <c r="I3" s="343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O3" s="8"/>
      <c r="AP3" s="9"/>
      <c r="BB3" s="8"/>
    </row>
    <row r="4" spans="1:54" ht="27.65" customHeight="1" x14ac:dyDescent="0.5">
      <c r="B4" s="265" t="s">
        <v>0</v>
      </c>
      <c r="C4" s="342">
        <f>'NECO-COMBINED'!C4:I4</f>
        <v>44261</v>
      </c>
      <c r="D4" s="342"/>
      <c r="E4" s="342"/>
      <c r="F4" s="342"/>
      <c r="G4" s="342"/>
      <c r="H4" s="342"/>
      <c r="I4" s="342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0"/>
      <c r="AO4" s="8"/>
      <c r="AP4" s="10"/>
      <c r="BB4" s="8"/>
    </row>
    <row r="5" spans="1:54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0"/>
      <c r="AO5" s="8"/>
      <c r="AP5" s="10"/>
      <c r="BB5" s="8"/>
    </row>
    <row r="6" spans="1:54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/>
      <c r="AO6" s="17"/>
      <c r="AP6" s="19"/>
      <c r="BB6" s="17" t="s">
        <v>415</v>
      </c>
    </row>
    <row r="7" spans="1:54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1" t="s">
        <v>581</v>
      </c>
      <c r="AC7" s="22"/>
      <c r="AD7" s="22"/>
      <c r="AE7" s="22"/>
      <c r="AF7" s="22"/>
      <c r="AG7" s="22"/>
      <c r="AH7" s="25"/>
      <c r="AI7" s="25"/>
      <c r="AJ7" s="25"/>
      <c r="AK7" s="25"/>
      <c r="AL7" s="25"/>
      <c r="AM7" s="25"/>
      <c r="AN7" s="23"/>
      <c r="AO7" s="21" t="s">
        <v>580</v>
      </c>
      <c r="AP7" s="22"/>
      <c r="AQ7" s="22"/>
      <c r="AR7" s="22"/>
      <c r="AS7" s="22"/>
      <c r="AT7" s="22"/>
      <c r="AU7" s="25"/>
      <c r="AV7" s="25"/>
      <c r="AW7" s="25"/>
      <c r="AX7" s="25"/>
      <c r="AY7" s="25"/>
      <c r="AZ7" s="25"/>
      <c r="BA7" s="23"/>
      <c r="BB7" s="21" t="s">
        <v>79</v>
      </c>
    </row>
    <row r="8" spans="1:54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180">
        <v>44261</v>
      </c>
      <c r="AB8" s="27" t="s">
        <v>7</v>
      </c>
      <c r="AC8" s="28" t="s">
        <v>8</v>
      </c>
      <c r="AD8" s="28" t="s">
        <v>13</v>
      </c>
      <c r="AE8" s="28" t="s">
        <v>9</v>
      </c>
      <c r="AF8" s="28" t="s">
        <v>10</v>
      </c>
      <c r="AG8" s="28" t="s">
        <v>1</v>
      </c>
      <c r="AH8" s="271" t="s">
        <v>11</v>
      </c>
      <c r="AI8" s="271" t="s">
        <v>2</v>
      </c>
      <c r="AJ8" s="271" t="s">
        <v>3</v>
      </c>
      <c r="AK8" s="271" t="s">
        <v>4</v>
      </c>
      <c r="AL8" s="271" t="s">
        <v>5</v>
      </c>
      <c r="AM8" s="271" t="s">
        <v>6</v>
      </c>
      <c r="AN8" s="31" t="s">
        <v>7</v>
      </c>
      <c r="AO8" s="27" t="s">
        <v>4</v>
      </c>
      <c r="AP8" s="28" t="s">
        <v>8</v>
      </c>
      <c r="AQ8" s="28" t="s">
        <v>13</v>
      </c>
      <c r="AR8" s="28" t="s">
        <v>9</v>
      </c>
      <c r="AS8" s="28" t="s">
        <v>10</v>
      </c>
      <c r="AT8" s="28" t="s">
        <v>1</v>
      </c>
      <c r="AU8" s="271" t="s">
        <v>11</v>
      </c>
      <c r="AV8" s="271" t="s">
        <v>2</v>
      </c>
      <c r="AW8" s="271" t="s">
        <v>3</v>
      </c>
      <c r="AX8" s="271" t="s">
        <v>4</v>
      </c>
      <c r="AY8" s="271" t="s">
        <v>5</v>
      </c>
      <c r="AZ8" s="271" t="s">
        <v>6</v>
      </c>
      <c r="BA8" s="31" t="s">
        <v>7</v>
      </c>
      <c r="BB8" s="36">
        <v>44261</v>
      </c>
    </row>
    <row r="9" spans="1:54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61"/>
      <c r="AB9" s="227"/>
      <c r="AC9" s="228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62"/>
      <c r="AP9" s="63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62"/>
    </row>
    <row r="10" spans="1:54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6">
        <v>409538</v>
      </c>
      <c r="V10" s="276">
        <v>411519</v>
      </c>
      <c r="W10" s="276">
        <v>412275</v>
      </c>
      <c r="X10" s="276">
        <v>412575</v>
      </c>
      <c r="Y10" s="276">
        <v>411563</v>
      </c>
      <c r="Z10" s="276">
        <v>411456</v>
      </c>
      <c r="AA10" s="70">
        <v>411429</v>
      </c>
      <c r="AB10" s="207">
        <f t="shared" ref="AB10:AB15" si="0">IF(ISERROR((O10-C10)/C10)=TRUE,0,(O10-C10)/C10)</f>
        <v>1.246648560402943E-2</v>
      </c>
      <c r="AC10" s="207">
        <f t="shared" ref="AC10:AC15" si="1">IF(ISERROR((P10-D10)/D10)=TRUE,0,(P10-D10)/D10)</f>
        <v>1.4366959717876123E-2</v>
      </c>
      <c r="AD10" s="207">
        <f t="shared" ref="AD10:AM15" si="2">IF(ISERROR((Q10-E10)/E10)=TRUE,0,(Q10-E10)/E10)</f>
        <v>1.4503776947570152E-2</v>
      </c>
      <c r="AE10" s="207">
        <f t="shared" si="2"/>
        <v>1.5517485769421102E-2</v>
      </c>
      <c r="AF10" s="207">
        <f t="shared" si="2"/>
        <v>1.4090387224715582E-2</v>
      </c>
      <c r="AG10" s="207">
        <f t="shared" si="2"/>
        <v>1.6813361256232347E-2</v>
      </c>
      <c r="AH10" s="207">
        <f t="shared" si="2"/>
        <v>1.6225846714259837E-2</v>
      </c>
      <c r="AI10" s="207">
        <f t="shared" si="2"/>
        <v>2.0015169391538849E-2</v>
      </c>
      <c r="AJ10" s="207">
        <f t="shared" si="2"/>
        <v>1.8772950345706956E-2</v>
      </c>
      <c r="AK10" s="207">
        <f t="shared" si="2"/>
        <v>1.6179563848810117E-2</v>
      </c>
      <c r="AL10" s="207">
        <f t="shared" si="2"/>
        <v>1.3781874433452882E-2</v>
      </c>
      <c r="AM10" s="207">
        <f t="shared" si="2"/>
        <v>1.183344645439254E-2</v>
      </c>
      <c r="AN10" s="231"/>
      <c r="AO10" s="71">
        <f t="shared" ref="AO10:AZ10" si="3">O10-C10</f>
        <v>5017</v>
      </c>
      <c r="AP10" s="72">
        <f t="shared" si="3"/>
        <v>5785</v>
      </c>
      <c r="AQ10" s="73">
        <f t="shared" si="3"/>
        <v>5835</v>
      </c>
      <c r="AR10" s="73">
        <f t="shared" si="3"/>
        <v>6240</v>
      </c>
      <c r="AS10" s="73">
        <f t="shared" si="3"/>
        <v>5670</v>
      </c>
      <c r="AT10" s="73">
        <f t="shared" si="3"/>
        <v>6768</v>
      </c>
      <c r="AU10" s="73">
        <f t="shared" si="3"/>
        <v>6539</v>
      </c>
      <c r="AV10" s="73">
        <f t="shared" si="3"/>
        <v>8075</v>
      </c>
      <c r="AW10" s="73">
        <f t="shared" si="3"/>
        <v>7597</v>
      </c>
      <c r="AX10" s="73">
        <f t="shared" si="3"/>
        <v>6569</v>
      </c>
      <c r="AY10" s="73">
        <f t="shared" si="3"/>
        <v>5595</v>
      </c>
      <c r="AZ10" s="73">
        <f t="shared" si="3"/>
        <v>4812</v>
      </c>
      <c r="BA10" s="74"/>
      <c r="BB10" s="71">
        <f>IF(ISERROR(GETPIVOTDATA("VALUE",'CSS WK pvt'!$J$2,"DT_FILE",BB$8,"COMMODITY",BB$6,"TRIM_CAT",TRIM(B10),"TRIM_LINE",A9))=TRUE,0,GETPIVOTDATA("VALUE",'CSS WK pvt'!$J$2,"DT_FILE",BB$8,"COMMODITY",BB$6,"TRIM_CAT",TRIM(B10),"TRIM_LINE",A9))</f>
        <v>411429</v>
      </c>
    </row>
    <row r="11" spans="1:54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6">
        <v>33286</v>
      </c>
      <c r="V11" s="276">
        <v>31441</v>
      </c>
      <c r="W11" s="276">
        <v>30980</v>
      </c>
      <c r="X11" s="276">
        <v>30773</v>
      </c>
      <c r="Y11" s="276">
        <v>32042</v>
      </c>
      <c r="Z11" s="276">
        <v>32487</v>
      </c>
      <c r="AA11" s="70">
        <v>32437</v>
      </c>
      <c r="AB11" s="207">
        <f t="shared" si="0"/>
        <v>7.8268603616958206E-3</v>
      </c>
      <c r="AC11" s="207">
        <f t="shared" si="1"/>
        <v>8.1546718856566735E-3</v>
      </c>
      <c r="AD11" s="207">
        <f t="shared" si="2"/>
        <v>1.5690810939075754E-2</v>
      </c>
      <c r="AE11" s="207">
        <f t="shared" si="2"/>
        <v>1.5051656572853581E-2</v>
      </c>
      <c r="AF11" s="207">
        <f t="shared" si="2"/>
        <v>2.2435231622993143E-2</v>
      </c>
      <c r="AG11" s="207">
        <f t="shared" si="2"/>
        <v>-5.9643916913946588E-3</v>
      </c>
      <c r="AH11" s="207">
        <f t="shared" si="2"/>
        <v>-1.266573725269184E-2</v>
      </c>
      <c r="AI11" s="207">
        <f t="shared" si="2"/>
        <v>-6.8663171302467491E-2</v>
      </c>
      <c r="AJ11" s="207">
        <f t="shared" si="2"/>
        <v>-8.5434256361811414E-2</v>
      </c>
      <c r="AK11" s="207">
        <f t="shared" si="2"/>
        <v>-9.3552092845150078E-2</v>
      </c>
      <c r="AL11" s="207">
        <f t="shared" si="2"/>
        <v>-5.6144691881701424E-2</v>
      </c>
      <c r="AM11" s="207">
        <f t="shared" si="2"/>
        <v>-4.396574556369736E-2</v>
      </c>
      <c r="AN11" s="231"/>
      <c r="AO11" s="71">
        <f t="shared" ref="AO11:AO14" si="4">O11-C11</f>
        <v>264</v>
      </c>
      <c r="AP11" s="72">
        <f t="shared" ref="AP11:AZ14" si="5">P11-D11</f>
        <v>275</v>
      </c>
      <c r="AQ11" s="73">
        <f t="shared" si="5"/>
        <v>529</v>
      </c>
      <c r="AR11" s="73">
        <f t="shared" si="5"/>
        <v>507</v>
      </c>
      <c r="AS11" s="73">
        <f t="shared" si="5"/>
        <v>756</v>
      </c>
      <c r="AT11" s="73">
        <f t="shared" si="5"/>
        <v>-201</v>
      </c>
      <c r="AU11" s="73">
        <f t="shared" si="5"/>
        <v>-427</v>
      </c>
      <c r="AV11" s="73">
        <f t="shared" si="5"/>
        <v>-2318</v>
      </c>
      <c r="AW11" s="73">
        <f t="shared" si="5"/>
        <v>-2894</v>
      </c>
      <c r="AX11" s="73">
        <f t="shared" si="5"/>
        <v>-3176</v>
      </c>
      <c r="AY11" s="73">
        <f t="shared" si="5"/>
        <v>-1906</v>
      </c>
      <c r="AZ11" s="73">
        <f t="shared" si="5"/>
        <v>-1494</v>
      </c>
      <c r="BA11" s="74"/>
      <c r="BB11" s="71">
        <f>IF(ISERROR(GETPIVOTDATA("VALUE",'CSS WK pvt'!$J$2,"DT_FILE",BB$8,"COMMODITY",BB$6,"TRIM_CAT",TRIM(B11),"TRIM_LINE",A9))=TRUE,0,GETPIVOTDATA("VALUE",'CSS WK pvt'!$J$2,"DT_FILE",BB$8,"COMMODITY",BB$6,"TRIM_CAT",TRIM(B11),"TRIM_LINE",A9))</f>
        <v>32437</v>
      </c>
    </row>
    <row r="12" spans="1:54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6">
        <v>52718</v>
      </c>
      <c r="V12" s="276">
        <v>52723</v>
      </c>
      <c r="W12" s="276">
        <v>52768</v>
      </c>
      <c r="X12" s="276">
        <v>52816</v>
      </c>
      <c r="Y12" s="276">
        <v>52814</v>
      </c>
      <c r="Z12" s="276">
        <v>52883</v>
      </c>
      <c r="AA12" s="70">
        <v>52892</v>
      </c>
      <c r="AB12" s="207">
        <f t="shared" si="0"/>
        <v>2.9074786157105861E-2</v>
      </c>
      <c r="AC12" s="207">
        <f t="shared" si="1"/>
        <v>3.1651771715271247E-2</v>
      </c>
      <c r="AD12" s="207">
        <f t="shared" si="2"/>
        <v>3.0793625934771543E-2</v>
      </c>
      <c r="AE12" s="207">
        <f t="shared" si="2"/>
        <v>2.8467110529706935E-2</v>
      </c>
      <c r="AF12" s="207">
        <f t="shared" si="2"/>
        <v>2.8391474757716983E-2</v>
      </c>
      <c r="AG12" s="207">
        <f t="shared" si="2"/>
        <v>2.6318863149698269E-2</v>
      </c>
      <c r="AH12" s="207">
        <f t="shared" si="2"/>
        <v>2.3829407080849081E-2</v>
      </c>
      <c r="AI12" s="207">
        <f t="shared" si="2"/>
        <v>2.2139935247474846E-2</v>
      </c>
      <c r="AJ12" s="207">
        <f t="shared" si="2"/>
        <v>1.8117270254104846E-2</v>
      </c>
      <c r="AK12" s="207">
        <f t="shared" si="2"/>
        <v>1.4326867678125601E-2</v>
      </c>
      <c r="AL12" s="207">
        <f t="shared" si="2"/>
        <v>1.2965591315355404E-2</v>
      </c>
      <c r="AM12" s="207">
        <f t="shared" si="2"/>
        <v>1.0644803730459045E-2</v>
      </c>
      <c r="AN12" s="231"/>
      <c r="AO12" s="71">
        <f t="shared" si="4"/>
        <v>1482</v>
      </c>
      <c r="AP12" s="72">
        <f t="shared" si="5"/>
        <v>1615</v>
      </c>
      <c r="AQ12" s="73">
        <f t="shared" si="5"/>
        <v>1573</v>
      </c>
      <c r="AR12" s="73">
        <f t="shared" si="5"/>
        <v>1458</v>
      </c>
      <c r="AS12" s="73">
        <f t="shared" si="5"/>
        <v>1456</v>
      </c>
      <c r="AT12" s="73">
        <f t="shared" si="5"/>
        <v>1352</v>
      </c>
      <c r="AU12" s="73">
        <f t="shared" si="5"/>
        <v>1227</v>
      </c>
      <c r="AV12" s="73">
        <f t="shared" si="5"/>
        <v>1142</v>
      </c>
      <c r="AW12" s="73">
        <f t="shared" si="5"/>
        <v>939</v>
      </c>
      <c r="AX12" s="73">
        <f t="shared" si="5"/>
        <v>746</v>
      </c>
      <c r="AY12" s="73">
        <f t="shared" si="5"/>
        <v>676</v>
      </c>
      <c r="AZ12" s="73">
        <f t="shared" si="5"/>
        <v>557</v>
      </c>
      <c r="BA12" s="74"/>
      <c r="BB12" s="71">
        <f>IF(ISERROR(GETPIVOTDATA("VALUE",'CSS WK pvt'!$J$2,"DT_FILE",BB$8,"COMMODITY",BB$6,"TRIM_CAT",TRIM(B12),"TRIM_LINE",A9))=TRUE,0,GETPIVOTDATA("VALUE",'CSS WK pvt'!$J$2,"DT_FILE",BB$8,"COMMODITY",BB$6,"TRIM_CAT",TRIM(B12),"TRIM_LINE",A9))</f>
        <v>52892</v>
      </c>
    </row>
    <row r="13" spans="1:54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6">
        <v>8161</v>
      </c>
      <c r="V13" s="276">
        <v>8149</v>
      </c>
      <c r="W13" s="276">
        <v>8148</v>
      </c>
      <c r="X13" s="276">
        <v>8146</v>
      </c>
      <c r="Y13" s="276">
        <v>8141</v>
      </c>
      <c r="Z13" s="276">
        <v>8134</v>
      </c>
      <c r="AA13" s="70">
        <v>8130</v>
      </c>
      <c r="AB13" s="207">
        <f t="shared" si="0"/>
        <v>1.5237859266600595E-2</v>
      </c>
      <c r="AC13" s="207">
        <f t="shared" si="1"/>
        <v>1.5226541223075018E-2</v>
      </c>
      <c r="AD13" s="207">
        <f t="shared" si="2"/>
        <v>1.4602153198861528E-2</v>
      </c>
      <c r="AE13" s="207">
        <f t="shared" si="2"/>
        <v>1.124289597232518E-2</v>
      </c>
      <c r="AF13" s="207">
        <f t="shared" si="2"/>
        <v>9.990133201776023E-3</v>
      </c>
      <c r="AG13" s="207">
        <f t="shared" si="2"/>
        <v>9.2478421701602965E-3</v>
      </c>
      <c r="AH13" s="207">
        <f t="shared" si="2"/>
        <v>4.9255017854943975E-3</v>
      </c>
      <c r="AI13" s="207">
        <f t="shared" si="2"/>
        <v>2.8304208712773811E-3</v>
      </c>
      <c r="AJ13" s="207">
        <f t="shared" si="2"/>
        <v>6.1402431536288838E-4</v>
      </c>
      <c r="AK13" s="207">
        <f t="shared" si="2"/>
        <v>-1.9603038470962998E-3</v>
      </c>
      <c r="AL13" s="207">
        <f t="shared" si="2"/>
        <v>-2.9393753827311698E-3</v>
      </c>
      <c r="AM13" s="207">
        <f t="shared" si="2"/>
        <v>-6.2309102015882713E-3</v>
      </c>
      <c r="AN13" s="231"/>
      <c r="AO13" s="71">
        <f t="shared" si="4"/>
        <v>123</v>
      </c>
      <c r="AP13" s="72">
        <f t="shared" si="5"/>
        <v>123</v>
      </c>
      <c r="AQ13" s="73">
        <f t="shared" si="5"/>
        <v>118</v>
      </c>
      <c r="AR13" s="73">
        <f t="shared" si="5"/>
        <v>91</v>
      </c>
      <c r="AS13" s="73">
        <f t="shared" si="5"/>
        <v>81</v>
      </c>
      <c r="AT13" s="73">
        <f t="shared" si="5"/>
        <v>75</v>
      </c>
      <c r="AU13" s="73">
        <f t="shared" si="5"/>
        <v>40</v>
      </c>
      <c r="AV13" s="73">
        <f t="shared" si="5"/>
        <v>23</v>
      </c>
      <c r="AW13" s="73">
        <f t="shared" si="5"/>
        <v>5</v>
      </c>
      <c r="AX13" s="73">
        <f t="shared" si="5"/>
        <v>-16</v>
      </c>
      <c r="AY13" s="73">
        <f t="shared" si="5"/>
        <v>-24</v>
      </c>
      <c r="AZ13" s="73">
        <f t="shared" si="5"/>
        <v>-51</v>
      </c>
      <c r="BA13" s="74"/>
      <c r="BB13" s="71">
        <f>IF(ISERROR(GETPIVOTDATA("VALUE",'CSS WK pvt'!$J$2,"DT_FILE",BB$8,"COMMODITY",BB$6,"TRIM_CAT",TRIM(B13),"TRIM_LINE",A9))=TRUE,0,GETPIVOTDATA("VALUE",'CSS WK pvt'!$J$2,"DT_FILE",BB$8,"COMMODITY",BB$6,"TRIM_CAT",TRIM(B13),"TRIM_LINE",A9))</f>
        <v>8130</v>
      </c>
    </row>
    <row r="14" spans="1:54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6">
        <v>1050</v>
      </c>
      <c r="V14" s="276">
        <v>1046</v>
      </c>
      <c r="W14" s="276">
        <v>1047</v>
      </c>
      <c r="X14" s="276">
        <v>1046</v>
      </c>
      <c r="Y14" s="276">
        <v>1044</v>
      </c>
      <c r="Z14" s="276">
        <v>1040</v>
      </c>
      <c r="AA14" s="70">
        <v>1041</v>
      </c>
      <c r="AB14" s="207">
        <f t="shared" si="0"/>
        <v>1.1516314779270634E-2</v>
      </c>
      <c r="AC14" s="207">
        <f t="shared" si="1"/>
        <v>1.2464046021093002E-2</v>
      </c>
      <c r="AD14" s="207">
        <f t="shared" si="2"/>
        <v>1.0536398467432951E-2</v>
      </c>
      <c r="AE14" s="207">
        <f t="shared" si="2"/>
        <v>9.5693779904306216E-3</v>
      </c>
      <c r="AF14" s="207">
        <f t="shared" si="2"/>
        <v>6.6985645933014355E-3</v>
      </c>
      <c r="AG14" s="207">
        <f t="shared" si="2"/>
        <v>3.8204393505253103E-3</v>
      </c>
      <c r="AH14" s="207">
        <f t="shared" si="2"/>
        <v>9.5328884652049568E-4</v>
      </c>
      <c r="AI14" s="207">
        <f t="shared" si="2"/>
        <v>-2.859866539561487E-3</v>
      </c>
      <c r="AJ14" s="207">
        <f t="shared" si="2"/>
        <v>-2.8571428571428571E-3</v>
      </c>
      <c r="AK14" s="207">
        <f t="shared" si="2"/>
        <v>-5.7034220532319393E-3</v>
      </c>
      <c r="AL14" s="207">
        <f t="shared" si="2"/>
        <v>-7.6045627376425855E-3</v>
      </c>
      <c r="AM14" s="207">
        <f t="shared" si="2"/>
        <v>-1.2345679012345678E-2</v>
      </c>
      <c r="AN14" s="231"/>
      <c r="AO14" s="71">
        <f t="shared" si="4"/>
        <v>12</v>
      </c>
      <c r="AP14" s="72">
        <f t="shared" si="5"/>
        <v>13</v>
      </c>
      <c r="AQ14" s="73">
        <f t="shared" si="5"/>
        <v>11</v>
      </c>
      <c r="AR14" s="73">
        <f t="shared" si="5"/>
        <v>10</v>
      </c>
      <c r="AS14" s="73">
        <f t="shared" si="5"/>
        <v>7</v>
      </c>
      <c r="AT14" s="73">
        <f t="shared" si="5"/>
        <v>4</v>
      </c>
      <c r="AU14" s="73">
        <f t="shared" si="5"/>
        <v>1</v>
      </c>
      <c r="AV14" s="73">
        <f t="shared" si="5"/>
        <v>-3</v>
      </c>
      <c r="AW14" s="73">
        <f t="shared" si="5"/>
        <v>-3</v>
      </c>
      <c r="AX14" s="73">
        <f t="shared" si="5"/>
        <v>-6</v>
      </c>
      <c r="AY14" s="73">
        <f t="shared" si="5"/>
        <v>-8</v>
      </c>
      <c r="AZ14" s="73">
        <f t="shared" si="5"/>
        <v>-13</v>
      </c>
      <c r="BA14" s="74"/>
      <c r="BB14" s="71">
        <f>IF(ISERROR(GETPIVOTDATA("VALUE",'CSS WK pvt'!$J$2,"DT_FILE",BB$8,"COMMODITY",BB$6,"TRIM_CAT",TRIM(B14),"TRIM_LINE",A9))=TRUE,0,GETPIVOTDATA("VALUE",'CSS WK pvt'!$J$2,"DT_FILE",BB$8,"COMMODITY",BB$6,"TRIM_CAT",TRIM(B14),"TRIM_LINE",A9))</f>
        <v>1041</v>
      </c>
    </row>
    <row r="15" spans="1:54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BB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7">
        <v>504753</v>
      </c>
      <c r="V15" s="277">
        <v>504878</v>
      </c>
      <c r="W15" s="277">
        <v>505218</v>
      </c>
      <c r="X15" s="277">
        <v>505356</v>
      </c>
      <c r="Y15" s="277">
        <v>505604</v>
      </c>
      <c r="Z15" s="277">
        <v>506000</v>
      </c>
      <c r="AA15" s="78">
        <v>505929</v>
      </c>
      <c r="AB15" s="210">
        <f t="shared" si="0"/>
        <v>1.3900111837664104E-2</v>
      </c>
      <c r="AC15" s="212">
        <f t="shared" si="1"/>
        <v>1.5731237714690812E-2</v>
      </c>
      <c r="AD15" s="213">
        <f t="shared" si="2"/>
        <v>1.6254559377707919E-2</v>
      </c>
      <c r="AE15" s="213">
        <f t="shared" si="2"/>
        <v>1.6740331380361854E-2</v>
      </c>
      <c r="AF15" s="213">
        <f t="shared" si="2"/>
        <v>1.6051235058958582E-2</v>
      </c>
      <c r="AG15" s="213">
        <f t="shared" si="2"/>
        <v>1.61002004976206E-2</v>
      </c>
      <c r="AH15" s="213">
        <f t="shared" si="2"/>
        <v>1.4837958634666538E-2</v>
      </c>
      <c r="AI15" s="213">
        <f t="shared" si="2"/>
        <v>1.3894718239855089E-2</v>
      </c>
      <c r="AJ15" s="213">
        <f t="shared" si="2"/>
        <v>1.1297625576991597E-2</v>
      </c>
      <c r="AK15" s="213">
        <f t="shared" si="2"/>
        <v>8.2136465837654299E-3</v>
      </c>
      <c r="AL15" s="213">
        <f t="shared" si="2"/>
        <v>8.6440268836617314E-3</v>
      </c>
      <c r="AM15" s="213">
        <f t="shared" si="2"/>
        <v>7.5887763371957568E-3</v>
      </c>
      <c r="AN15" s="214"/>
      <c r="AO15" s="79">
        <f t="shared" si="6"/>
        <v>6898</v>
      </c>
      <c r="AP15" s="80">
        <f t="shared" si="6"/>
        <v>7811</v>
      </c>
      <c r="AQ15" s="81">
        <f t="shared" si="6"/>
        <v>8066</v>
      </c>
      <c r="AR15" s="81">
        <f t="shared" si="6"/>
        <v>8306</v>
      </c>
      <c r="AS15" s="81">
        <f t="shared" ref="AS15:AT15" si="7">SUM(AS10:AS14)</f>
        <v>7970</v>
      </c>
      <c r="AT15" s="81">
        <f t="shared" si="7"/>
        <v>7998</v>
      </c>
      <c r="AU15" s="81">
        <f t="shared" ref="AU15:AV15" si="8">SUM(AU10:AU14)</f>
        <v>7380</v>
      </c>
      <c r="AV15" s="81">
        <f t="shared" si="8"/>
        <v>6919</v>
      </c>
      <c r="AW15" s="81">
        <f t="shared" ref="AW15:AX15" si="9">SUM(AW10:AW14)</f>
        <v>5644</v>
      </c>
      <c r="AX15" s="81">
        <f t="shared" si="9"/>
        <v>4117</v>
      </c>
      <c r="AY15" s="81">
        <f t="shared" ref="AY15:AZ15" si="10">SUM(AY10:AY14)</f>
        <v>4333</v>
      </c>
      <c r="AZ15" s="81">
        <f t="shared" si="10"/>
        <v>3811</v>
      </c>
      <c r="BA15" s="82"/>
      <c r="BB15" s="79">
        <f t="shared" si="6"/>
        <v>505929</v>
      </c>
    </row>
    <row r="16" spans="1:54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87"/>
      <c r="AB16" s="232"/>
      <c r="AC16" s="233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5"/>
      <c r="AO16" s="88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8"/>
    </row>
    <row r="17" spans="1:54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79">
        <v>90003</v>
      </c>
      <c r="V17" s="279">
        <v>91765</v>
      </c>
      <c r="W17" s="279">
        <v>92495</v>
      </c>
      <c r="X17" s="279">
        <v>94828</v>
      </c>
      <c r="Y17" s="279">
        <v>81182</v>
      </c>
      <c r="Z17" s="279">
        <v>84758</v>
      </c>
      <c r="AA17" s="94">
        <v>82836</v>
      </c>
      <c r="AB17" s="207">
        <f t="shared" ref="AB17:AB22" si="11">IF(ISERROR((O17-C17)/C17)=TRUE,0,(O17-C17)/C17)</f>
        <v>0.35069989534275248</v>
      </c>
      <c r="AC17" s="207">
        <f t="shared" ref="AC17:AC22" si="12">IF(ISERROR((P17-D17)/D17)=TRUE,0,(P17-D17)/D17)</f>
        <v>0.31038871425285591</v>
      </c>
      <c r="AD17" s="207">
        <f t="shared" ref="AD17:AM22" si="13">IF(ISERROR((Q17-E17)/E17)=TRUE,0,(Q17-E17)/E17)</f>
        <v>0.30605745482906538</v>
      </c>
      <c r="AE17" s="207">
        <f t="shared" si="13"/>
        <v>0.36805255280226179</v>
      </c>
      <c r="AF17" s="207">
        <f t="shared" si="13"/>
        <v>0.18152112504008183</v>
      </c>
      <c r="AG17" s="207">
        <f t="shared" si="13"/>
        <v>0.23489883106865247</v>
      </c>
      <c r="AH17" s="207">
        <f t="shared" si="13"/>
        <v>0.25739392838681735</v>
      </c>
      <c r="AI17" s="207">
        <f t="shared" si="13"/>
        <v>0.27234030753019151</v>
      </c>
      <c r="AJ17" s="207">
        <f t="shared" si="13"/>
        <v>0.1598846322653458</v>
      </c>
      <c r="AK17" s="207">
        <f t="shared" si="13"/>
        <v>0.25663247727332961</v>
      </c>
      <c r="AL17" s="207">
        <f t="shared" si="13"/>
        <v>0.10910432264058145</v>
      </c>
      <c r="AM17" s="207">
        <f t="shared" si="13"/>
        <v>7.3402396089258123E-2</v>
      </c>
      <c r="AN17" s="239"/>
      <c r="AO17" s="95">
        <f t="shared" ref="AO17:AO21" si="14">O17-C17</f>
        <v>21446</v>
      </c>
      <c r="AP17" s="72">
        <f t="shared" ref="AP17:AP21" si="15">P17-D17</f>
        <v>20242</v>
      </c>
      <c r="AQ17" s="73">
        <f t="shared" ref="AQ17:AZ21" si="16">Q17-E17</f>
        <v>18836</v>
      </c>
      <c r="AR17" s="73">
        <f t="shared" si="16"/>
        <v>22131</v>
      </c>
      <c r="AS17" s="73">
        <f t="shared" si="16"/>
        <v>11888</v>
      </c>
      <c r="AT17" s="73">
        <f t="shared" si="16"/>
        <v>15835</v>
      </c>
      <c r="AU17" s="73">
        <f t="shared" si="16"/>
        <v>18424</v>
      </c>
      <c r="AV17" s="73">
        <f t="shared" si="16"/>
        <v>19642</v>
      </c>
      <c r="AW17" s="73">
        <f t="shared" si="16"/>
        <v>12750</v>
      </c>
      <c r="AX17" s="73">
        <f t="shared" si="16"/>
        <v>19366</v>
      </c>
      <c r="AY17" s="73">
        <f t="shared" si="16"/>
        <v>7986</v>
      </c>
      <c r="AZ17" s="73">
        <f t="shared" si="16"/>
        <v>5796</v>
      </c>
      <c r="BA17" s="96"/>
      <c r="BB17" s="71">
        <f>IF(ISERROR(GETPIVOTDATA("VALUE",'CSS WK pvt'!$J$2,"DT_FILE",BB$8,"COMMODITY",BB$6,"TRIM_CAT",TRIM(B17),"TRIM_LINE",A16))=TRUE,0,GETPIVOTDATA("VALUE",'CSS WK pvt'!$J$2,"DT_FILE",BB$8,"COMMODITY",BB$6,"TRIM_CAT",TRIM(B17),"TRIM_LINE",A16))</f>
        <v>82836</v>
      </c>
    </row>
    <row r="18" spans="1:54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79">
        <v>14564</v>
      </c>
      <c r="V18" s="279">
        <v>13403</v>
      </c>
      <c r="W18" s="279">
        <v>13260</v>
      </c>
      <c r="X18" s="279">
        <v>13257</v>
      </c>
      <c r="Y18" s="279">
        <v>12697</v>
      </c>
      <c r="Z18" s="279">
        <v>13538</v>
      </c>
      <c r="AA18" s="94">
        <v>13370</v>
      </c>
      <c r="AB18" s="207">
        <f t="shared" si="11"/>
        <v>0.11684303350970017</v>
      </c>
      <c r="AC18" s="207">
        <f t="shared" si="12"/>
        <v>8.24045444740059E-2</v>
      </c>
      <c r="AD18" s="207">
        <f t="shared" si="13"/>
        <v>7.1915215745647243E-2</v>
      </c>
      <c r="AE18" s="207">
        <f t="shared" si="13"/>
        <v>7.9493439121147397E-2</v>
      </c>
      <c r="AF18" s="207">
        <f t="shared" si="13"/>
        <v>2.6078533641308396E-2</v>
      </c>
      <c r="AG18" s="207">
        <f t="shared" si="13"/>
        <v>3.4806184509415986E-2</v>
      </c>
      <c r="AH18" s="207">
        <f t="shared" si="13"/>
        <v>6.5657612827424152E-3</v>
      </c>
      <c r="AI18" s="207">
        <f t="shared" si="13"/>
        <v>-8.7424252740518821E-2</v>
      </c>
      <c r="AJ18" s="207">
        <f t="shared" si="13"/>
        <v>-0.13924050632911392</v>
      </c>
      <c r="AK18" s="207">
        <f t="shared" si="13"/>
        <v>-0.1463618802318094</v>
      </c>
      <c r="AL18" s="207">
        <f t="shared" si="13"/>
        <v>-0.1848356445814073</v>
      </c>
      <c r="AM18" s="207">
        <f t="shared" si="13"/>
        <v>-0.11278589684776198</v>
      </c>
      <c r="AN18" s="239"/>
      <c r="AO18" s="95">
        <f t="shared" si="14"/>
        <v>1590</v>
      </c>
      <c r="AP18" s="72">
        <f t="shared" si="15"/>
        <v>1146</v>
      </c>
      <c r="AQ18" s="73">
        <f t="shared" si="16"/>
        <v>950</v>
      </c>
      <c r="AR18" s="73">
        <f t="shared" si="16"/>
        <v>1042</v>
      </c>
      <c r="AS18" s="73">
        <f t="shared" si="16"/>
        <v>350</v>
      </c>
      <c r="AT18" s="73">
        <f t="shared" si="16"/>
        <v>475</v>
      </c>
      <c r="AU18" s="73">
        <f t="shared" si="16"/>
        <v>95</v>
      </c>
      <c r="AV18" s="73">
        <f t="shared" si="16"/>
        <v>-1284</v>
      </c>
      <c r="AW18" s="73">
        <f t="shared" si="16"/>
        <v>-2145</v>
      </c>
      <c r="AX18" s="73">
        <f t="shared" si="16"/>
        <v>-2273</v>
      </c>
      <c r="AY18" s="73">
        <f t="shared" si="16"/>
        <v>-2879</v>
      </c>
      <c r="AZ18" s="73">
        <f t="shared" si="16"/>
        <v>-1721</v>
      </c>
      <c r="BA18" s="96"/>
      <c r="BB18" s="71">
        <f>IF(ISERROR(GETPIVOTDATA("VALUE",'CSS WK pvt'!$J$2,"DT_FILE",BB$8,"COMMODITY",BB$6,"TRIM_CAT",TRIM(B18),"TRIM_LINE",A16))=TRUE,0,GETPIVOTDATA("VALUE",'CSS WK pvt'!$J$2,"DT_FILE",BB$8,"COMMODITY",BB$6,"TRIM_CAT",TRIM(B18),"TRIM_LINE",A16))</f>
        <v>13370</v>
      </c>
    </row>
    <row r="19" spans="1:54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79">
        <v>8744</v>
      </c>
      <c r="V19" s="279">
        <v>9666</v>
      </c>
      <c r="W19" s="279">
        <v>9829</v>
      </c>
      <c r="X19" s="279">
        <v>9758</v>
      </c>
      <c r="Y19" s="279">
        <v>8842</v>
      </c>
      <c r="Z19" s="279">
        <v>8926</v>
      </c>
      <c r="AA19" s="94">
        <v>9490</v>
      </c>
      <c r="AB19" s="207">
        <f t="shared" si="11"/>
        <v>0.53785631368502518</v>
      </c>
      <c r="AC19" s="207">
        <f t="shared" si="12"/>
        <v>0.28580829129195001</v>
      </c>
      <c r="AD19" s="207">
        <f t="shared" si="13"/>
        <v>6.5857705870151426E-2</v>
      </c>
      <c r="AE19" s="207">
        <f t="shared" si="13"/>
        <v>0.36988950276243093</v>
      </c>
      <c r="AF19" s="207">
        <f t="shared" si="13"/>
        <v>-2.2452146921883083E-2</v>
      </c>
      <c r="AG19" s="207">
        <f t="shared" si="13"/>
        <v>0.16403112449799198</v>
      </c>
      <c r="AH19" s="207">
        <f t="shared" si="13"/>
        <v>-0.11372390026353132</v>
      </c>
      <c r="AI19" s="207">
        <f t="shared" si="13"/>
        <v>0.2135593220338983</v>
      </c>
      <c r="AJ19" s="207">
        <f t="shared" si="13"/>
        <v>-1.2260074364385488E-2</v>
      </c>
      <c r="AK19" s="207">
        <f t="shared" si="13"/>
        <v>2.543085329970576E-2</v>
      </c>
      <c r="AL19" s="207">
        <f t="shared" si="13"/>
        <v>-6.4041494654387632E-2</v>
      </c>
      <c r="AM19" s="207">
        <f t="shared" si="13"/>
        <v>-1.0640656173797385E-2</v>
      </c>
      <c r="AN19" s="239"/>
      <c r="AO19" s="95">
        <f t="shared" si="14"/>
        <v>4170</v>
      </c>
      <c r="AP19" s="72">
        <f t="shared" si="15"/>
        <v>2606</v>
      </c>
      <c r="AQ19" s="73">
        <f t="shared" si="16"/>
        <v>635</v>
      </c>
      <c r="AR19" s="73">
        <f t="shared" si="16"/>
        <v>2678</v>
      </c>
      <c r="AS19" s="73">
        <f t="shared" si="16"/>
        <v>-217</v>
      </c>
      <c r="AT19" s="73">
        <f t="shared" si="16"/>
        <v>1307</v>
      </c>
      <c r="AU19" s="73">
        <f t="shared" si="16"/>
        <v>-1122</v>
      </c>
      <c r="AV19" s="73">
        <f t="shared" si="16"/>
        <v>1701</v>
      </c>
      <c r="AW19" s="73">
        <f t="shared" si="16"/>
        <v>-122</v>
      </c>
      <c r="AX19" s="73">
        <f t="shared" si="16"/>
        <v>242</v>
      </c>
      <c r="AY19" s="73">
        <f t="shared" si="16"/>
        <v>-605</v>
      </c>
      <c r="AZ19" s="73">
        <f t="shared" si="16"/>
        <v>-96</v>
      </c>
      <c r="BA19" s="96"/>
      <c r="BB19" s="71">
        <f>IF(ISERROR(GETPIVOTDATA("VALUE",'CSS WK pvt'!$J$2,"DT_FILE",BB$8,"COMMODITY",BB$6,"TRIM_CAT",TRIM(B19),"TRIM_LINE",A16))=TRUE,0,GETPIVOTDATA("VALUE",'CSS WK pvt'!$J$2,"DT_FILE",BB$8,"COMMODITY",BB$6,"TRIM_CAT",TRIM(B19),"TRIM_LINE",A16))</f>
        <v>9490</v>
      </c>
    </row>
    <row r="20" spans="1:54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79">
        <v>1204</v>
      </c>
      <c r="V20" s="279">
        <v>1254</v>
      </c>
      <c r="W20" s="279">
        <v>1413</v>
      </c>
      <c r="X20" s="279">
        <v>1337</v>
      </c>
      <c r="Y20" s="279">
        <v>1304</v>
      </c>
      <c r="Z20" s="279">
        <v>1207</v>
      </c>
      <c r="AA20" s="94">
        <v>1234</v>
      </c>
      <c r="AB20" s="207">
        <f t="shared" si="11"/>
        <v>0.50382409177820264</v>
      </c>
      <c r="AC20" s="207">
        <f t="shared" si="12"/>
        <v>0.42846212700841624</v>
      </c>
      <c r="AD20" s="207">
        <f t="shared" si="13"/>
        <v>9.0069284064665134E-2</v>
      </c>
      <c r="AE20" s="207">
        <f t="shared" si="13"/>
        <v>0.40292275574112735</v>
      </c>
      <c r="AF20" s="207">
        <f t="shared" si="13"/>
        <v>-1.5115354017501989E-2</v>
      </c>
      <c r="AG20" s="207">
        <f t="shared" si="13"/>
        <v>0.1318051575931232</v>
      </c>
      <c r="AH20" s="207">
        <f t="shared" si="13"/>
        <v>-2.8248587570621469E-2</v>
      </c>
      <c r="AI20" s="207">
        <f t="shared" si="13"/>
        <v>0.20809248554913296</v>
      </c>
      <c r="AJ20" s="207">
        <f t="shared" si="13"/>
        <v>8.6087624903920065E-2</v>
      </c>
      <c r="AK20" s="207">
        <f t="shared" si="13"/>
        <v>-3.7257824143070045E-3</v>
      </c>
      <c r="AL20" s="207">
        <f t="shared" si="13"/>
        <v>8.4858569051580693E-2</v>
      </c>
      <c r="AM20" s="207">
        <f t="shared" si="13"/>
        <v>2.3748939779474131E-2</v>
      </c>
      <c r="AN20" s="239"/>
      <c r="AO20" s="95">
        <f t="shared" si="14"/>
        <v>527</v>
      </c>
      <c r="AP20" s="72">
        <f t="shared" si="15"/>
        <v>560</v>
      </c>
      <c r="AQ20" s="73">
        <f t="shared" si="16"/>
        <v>117</v>
      </c>
      <c r="AR20" s="73">
        <f t="shared" si="16"/>
        <v>386</v>
      </c>
      <c r="AS20" s="73">
        <f t="shared" si="16"/>
        <v>-19</v>
      </c>
      <c r="AT20" s="73">
        <f t="shared" si="16"/>
        <v>138</v>
      </c>
      <c r="AU20" s="73">
        <f t="shared" si="16"/>
        <v>-35</v>
      </c>
      <c r="AV20" s="73">
        <f t="shared" si="16"/>
        <v>216</v>
      </c>
      <c r="AW20" s="73">
        <f t="shared" si="16"/>
        <v>112</v>
      </c>
      <c r="AX20" s="73">
        <f t="shared" si="16"/>
        <v>-5</v>
      </c>
      <c r="AY20" s="73">
        <f t="shared" si="16"/>
        <v>102</v>
      </c>
      <c r="AZ20" s="73">
        <f t="shared" si="16"/>
        <v>28</v>
      </c>
      <c r="BA20" s="96"/>
      <c r="BB20" s="71">
        <f>IF(ISERROR(GETPIVOTDATA("VALUE",'CSS WK pvt'!$J$2,"DT_FILE",BB$8,"COMMODITY",BB$6,"TRIM_CAT",TRIM(B20),"TRIM_LINE",A16))=TRUE,0,GETPIVOTDATA("VALUE",'CSS WK pvt'!$J$2,"DT_FILE",BB$8,"COMMODITY",BB$6,"TRIM_CAT",TRIM(B20),"TRIM_LINE",A16))</f>
        <v>1234</v>
      </c>
    </row>
    <row r="21" spans="1:54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79">
        <v>101</v>
      </c>
      <c r="V21" s="279">
        <v>116</v>
      </c>
      <c r="W21" s="279">
        <v>136</v>
      </c>
      <c r="X21" s="279">
        <v>145</v>
      </c>
      <c r="Y21" s="279">
        <v>155</v>
      </c>
      <c r="Z21" s="279">
        <v>138</v>
      </c>
      <c r="AA21" s="94">
        <v>129</v>
      </c>
      <c r="AB21" s="207">
        <f t="shared" si="11"/>
        <v>0.6071428571428571</v>
      </c>
      <c r="AC21" s="207">
        <f t="shared" si="12"/>
        <v>0.3247863247863248</v>
      </c>
      <c r="AD21" s="207">
        <f t="shared" si="13"/>
        <v>3.8167938931297711E-2</v>
      </c>
      <c r="AE21" s="207">
        <f t="shared" si="13"/>
        <v>0.35416666666666669</v>
      </c>
      <c r="AF21" s="207">
        <f t="shared" si="13"/>
        <v>-0.15</v>
      </c>
      <c r="AG21" s="207">
        <f t="shared" si="13"/>
        <v>0.25961538461538464</v>
      </c>
      <c r="AH21" s="207">
        <f t="shared" si="13"/>
        <v>-0.1721311475409836</v>
      </c>
      <c r="AI21" s="207">
        <f t="shared" si="13"/>
        <v>8.4112149532710276E-2</v>
      </c>
      <c r="AJ21" s="207">
        <f t="shared" si="13"/>
        <v>0.33333333333333331</v>
      </c>
      <c r="AK21" s="207">
        <f t="shared" si="13"/>
        <v>6.9444444444444441E-3</v>
      </c>
      <c r="AL21" s="207">
        <f t="shared" si="13"/>
        <v>0.29166666666666669</v>
      </c>
      <c r="AM21" s="207">
        <f t="shared" si="13"/>
        <v>0.40816326530612246</v>
      </c>
      <c r="AN21" s="239"/>
      <c r="AO21" s="95">
        <f t="shared" si="14"/>
        <v>51</v>
      </c>
      <c r="AP21" s="72">
        <f t="shared" si="15"/>
        <v>38</v>
      </c>
      <c r="AQ21" s="73">
        <f t="shared" si="16"/>
        <v>5</v>
      </c>
      <c r="AR21" s="73">
        <f t="shared" si="16"/>
        <v>34</v>
      </c>
      <c r="AS21" s="73">
        <f t="shared" si="16"/>
        <v>-21</v>
      </c>
      <c r="AT21" s="73">
        <f t="shared" si="16"/>
        <v>27</v>
      </c>
      <c r="AU21" s="73">
        <f t="shared" si="16"/>
        <v>-21</v>
      </c>
      <c r="AV21" s="73">
        <f t="shared" si="16"/>
        <v>9</v>
      </c>
      <c r="AW21" s="73">
        <f t="shared" si="16"/>
        <v>34</v>
      </c>
      <c r="AX21" s="73">
        <f t="shared" si="16"/>
        <v>1</v>
      </c>
      <c r="AY21" s="73">
        <f t="shared" si="16"/>
        <v>35</v>
      </c>
      <c r="AZ21" s="73">
        <f t="shared" si="16"/>
        <v>40</v>
      </c>
      <c r="BA21" s="96"/>
      <c r="BB21" s="71">
        <f>IF(ISERROR(GETPIVOTDATA("VALUE",'CSS WK pvt'!$J$2,"DT_FILE",BB$8,"COMMODITY",BB$6,"TRIM_CAT",TRIM(B21),"TRIM_LINE",A16))=TRUE,0,GETPIVOTDATA("VALUE",'CSS WK pvt'!$J$2,"DT_FILE",BB$8,"COMMODITY",BB$6,"TRIM_CAT",TRIM(B21),"TRIM_LINE",A16))</f>
        <v>129</v>
      </c>
    </row>
    <row r="22" spans="1:54" s="83" customFormat="1" x14ac:dyDescent="0.35">
      <c r="A22" s="174"/>
      <c r="B22" s="67" t="s">
        <v>35</v>
      </c>
      <c r="C22" s="158">
        <f t="shared" ref="C22:O22" si="17">SUM(C17:C21)</f>
        <v>83643</v>
      </c>
      <c r="D22" s="159">
        <f t="shared" si="17"/>
        <v>89664</v>
      </c>
      <c r="E22" s="159">
        <f t="shared" si="17"/>
        <v>85826</v>
      </c>
      <c r="F22" s="159">
        <f t="shared" si="17"/>
        <v>81532</v>
      </c>
      <c r="G22" s="159">
        <f t="shared" si="17"/>
        <v>89974</v>
      </c>
      <c r="H22" s="159">
        <f t="shared" si="17"/>
        <v>90178</v>
      </c>
      <c r="I22" s="159">
        <f t="shared" si="17"/>
        <v>97275</v>
      </c>
      <c r="J22" s="159">
        <f t="shared" si="17"/>
        <v>95920</v>
      </c>
      <c r="K22" s="159">
        <f t="shared" si="17"/>
        <v>106504</v>
      </c>
      <c r="L22" s="159">
        <f t="shared" si="17"/>
        <v>101994</v>
      </c>
      <c r="M22" s="159">
        <f t="shared" si="17"/>
        <v>99541</v>
      </c>
      <c r="N22" s="160">
        <f t="shared" si="17"/>
        <v>104520</v>
      </c>
      <c r="O22" s="158">
        <f t="shared" si="17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0">
        <v>114616</v>
      </c>
      <c r="V22" s="280">
        <v>116204</v>
      </c>
      <c r="W22" s="280">
        <v>117133</v>
      </c>
      <c r="X22" s="280">
        <v>119325</v>
      </c>
      <c r="Y22" s="280">
        <v>104180</v>
      </c>
      <c r="Z22" s="280">
        <v>108567</v>
      </c>
      <c r="AA22" s="160">
        <v>107059</v>
      </c>
      <c r="AB22" s="240">
        <f t="shared" si="11"/>
        <v>0.33217364274356492</v>
      </c>
      <c r="AC22" s="241">
        <f t="shared" si="12"/>
        <v>0.27426837972876517</v>
      </c>
      <c r="AD22" s="242">
        <f t="shared" si="13"/>
        <v>0.23935637219490596</v>
      </c>
      <c r="AE22" s="242">
        <f t="shared" si="13"/>
        <v>0.32221704361477704</v>
      </c>
      <c r="AF22" s="242">
        <f t="shared" si="13"/>
        <v>0.13316069086625024</v>
      </c>
      <c r="AG22" s="242">
        <f t="shared" si="13"/>
        <v>0.19718778416021646</v>
      </c>
      <c r="AH22" s="242">
        <f t="shared" si="13"/>
        <v>0.17826779748136726</v>
      </c>
      <c r="AI22" s="242">
        <f t="shared" si="13"/>
        <v>0.21146788990825688</v>
      </c>
      <c r="AJ22" s="242">
        <f t="shared" si="13"/>
        <v>9.9799068579583872E-2</v>
      </c>
      <c r="AK22" s="242">
        <f t="shared" si="13"/>
        <v>0.16992176010353549</v>
      </c>
      <c r="AL22" s="242">
        <f t="shared" si="13"/>
        <v>4.6603911955877479E-2</v>
      </c>
      <c r="AM22" s="242">
        <f t="shared" si="13"/>
        <v>3.8719862227324917E-2</v>
      </c>
      <c r="AN22" s="243"/>
      <c r="AO22" s="97">
        <f t="shared" ref="AO22:BB22" si="18">SUM(AO17:AO21)</f>
        <v>27784</v>
      </c>
      <c r="AP22" s="161">
        <f t="shared" si="18"/>
        <v>24592</v>
      </c>
      <c r="AQ22" s="162">
        <f t="shared" si="18"/>
        <v>20543</v>
      </c>
      <c r="AR22" s="162">
        <f t="shared" si="18"/>
        <v>26271</v>
      </c>
      <c r="AS22" s="162">
        <f t="shared" ref="AS22:AT22" si="19">SUM(AS17:AS21)</f>
        <v>11981</v>
      </c>
      <c r="AT22" s="162">
        <f t="shared" si="19"/>
        <v>17782</v>
      </c>
      <c r="AU22" s="162">
        <f t="shared" ref="AU22:AV22" si="20">SUM(AU17:AU21)</f>
        <v>17341</v>
      </c>
      <c r="AV22" s="162">
        <f t="shared" si="20"/>
        <v>20284</v>
      </c>
      <c r="AW22" s="162">
        <f t="shared" ref="AW22:AX22" si="21">SUM(AW17:AW21)</f>
        <v>10629</v>
      </c>
      <c r="AX22" s="162">
        <f t="shared" si="21"/>
        <v>17331</v>
      </c>
      <c r="AY22" s="162">
        <f t="shared" ref="AY22:AZ22" si="22">SUM(AY17:AY21)</f>
        <v>4639</v>
      </c>
      <c r="AZ22" s="162">
        <f t="shared" si="22"/>
        <v>4047</v>
      </c>
      <c r="BA22" s="163"/>
      <c r="BB22" s="97">
        <f t="shared" si="18"/>
        <v>107059</v>
      </c>
    </row>
    <row r="23" spans="1:54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101"/>
      <c r="AB23" s="244"/>
      <c r="AC23" s="245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7"/>
      <c r="AO23" s="102"/>
      <c r="AP23" s="103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5"/>
      <c r="BB23" s="102"/>
    </row>
    <row r="24" spans="1:54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79">
        <v>37692</v>
      </c>
      <c r="V24" s="279">
        <v>33769</v>
      </c>
      <c r="W24" s="279">
        <v>31171</v>
      </c>
      <c r="X24" s="279">
        <v>33751</v>
      </c>
      <c r="Y24" s="279">
        <v>24718</v>
      </c>
      <c r="Z24" s="279">
        <v>29220</v>
      </c>
      <c r="AA24" s="94">
        <v>28557</v>
      </c>
      <c r="AB24" s="207">
        <f t="shared" ref="AB24:AB29" si="23">IF(ISERROR((O24-C24)/C24)=TRUE,0,(O24-C24)/C24)</f>
        <v>0.17908492450790947</v>
      </c>
      <c r="AC24" s="207">
        <f t="shared" ref="AC24:AC29" si="24">IF(ISERROR((P24-D24)/D24)=TRUE,0,(P24-D24)/D24)</f>
        <v>-3.849714780634949E-2</v>
      </c>
      <c r="AD24" s="207">
        <f t="shared" ref="AD24:AM29" si="25">IF(ISERROR((Q24-E24)/E24)=TRUE,0,(Q24-E24)/E24)</f>
        <v>-0.10393780632077067</v>
      </c>
      <c r="AE24" s="207">
        <f t="shared" si="25"/>
        <v>9.7448781005626123E-2</v>
      </c>
      <c r="AF24" s="207">
        <f t="shared" si="25"/>
        <v>-0.21460366375620613</v>
      </c>
      <c r="AG24" s="207">
        <f t="shared" si="25"/>
        <v>-8.215460526315789E-2</v>
      </c>
      <c r="AH24" s="207">
        <f t="shared" si="25"/>
        <v>-3.9400581069371526E-2</v>
      </c>
      <c r="AI24" s="207">
        <f t="shared" si="25"/>
        <v>-6.207643595156094E-2</v>
      </c>
      <c r="AJ24" s="207">
        <f t="shared" si="25"/>
        <v>-0.18218549127640038</v>
      </c>
      <c r="AK24" s="207">
        <f t="shared" si="25"/>
        <v>1.1175025465875727E-2</v>
      </c>
      <c r="AL24" s="207">
        <f t="shared" si="25"/>
        <v>-0.17156550591547406</v>
      </c>
      <c r="AM24" s="207">
        <f t="shared" si="25"/>
        <v>-0.22757672684977134</v>
      </c>
      <c r="AN24" s="239"/>
      <c r="AO24" s="95">
        <f t="shared" ref="AO24:AO28" si="26">O24-C24</f>
        <v>5468</v>
      </c>
      <c r="AP24" s="72">
        <f t="shared" ref="AP24:AP28" si="27">P24-D24</f>
        <v>-1289</v>
      </c>
      <c r="AQ24" s="73">
        <f t="shared" ref="AQ24:AZ28" si="28">Q24-E24</f>
        <v>-3075</v>
      </c>
      <c r="AR24" s="73">
        <f t="shared" si="28"/>
        <v>2754</v>
      </c>
      <c r="AS24" s="73">
        <f t="shared" si="28"/>
        <v>-7521</v>
      </c>
      <c r="AT24" s="73">
        <f t="shared" si="28"/>
        <v>-2997</v>
      </c>
      <c r="AU24" s="73">
        <f t="shared" si="28"/>
        <v>-1546</v>
      </c>
      <c r="AV24" s="73">
        <f t="shared" si="28"/>
        <v>-2235</v>
      </c>
      <c r="AW24" s="73">
        <f t="shared" si="28"/>
        <v>-6944</v>
      </c>
      <c r="AX24" s="73">
        <f t="shared" si="28"/>
        <v>373</v>
      </c>
      <c r="AY24" s="73">
        <f t="shared" si="28"/>
        <v>-5119</v>
      </c>
      <c r="AZ24" s="73">
        <f t="shared" si="28"/>
        <v>-8609</v>
      </c>
      <c r="BA24" s="96"/>
      <c r="BB24" s="71">
        <f>IF(ISERROR(GETPIVOTDATA("VALUE",'CSS WK pvt'!$J$2,"DT_FILE",BB$8,"COMMODITY",BB$6,"TRIM_CAT",TRIM(B24),"TRIM_LINE",A23))=TRUE,0,GETPIVOTDATA("VALUE",'CSS WK pvt'!$J$2,"DT_FILE",BB$8,"COMMODITY",BB$6,"TRIM_CAT",TRIM(B24),"TRIM_LINE",A23))</f>
        <v>28557</v>
      </c>
    </row>
    <row r="25" spans="1:54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79">
        <v>3558</v>
      </c>
      <c r="V25" s="279">
        <v>2668</v>
      </c>
      <c r="W25" s="279">
        <v>2308</v>
      </c>
      <c r="X25" s="279">
        <v>2457</v>
      </c>
      <c r="Y25" s="279">
        <v>2047</v>
      </c>
      <c r="Z25" s="279">
        <v>2622</v>
      </c>
      <c r="AA25" s="94">
        <v>2661</v>
      </c>
      <c r="AB25" s="207">
        <f t="shared" si="23"/>
        <v>-4.8788368336025852E-2</v>
      </c>
      <c r="AC25" s="207">
        <f t="shared" si="24"/>
        <v>-0.17105661519830456</v>
      </c>
      <c r="AD25" s="207">
        <f t="shared" si="25"/>
        <v>-0.22715404699738903</v>
      </c>
      <c r="AE25" s="207">
        <f t="shared" si="25"/>
        <v>-7.8490313961255845E-2</v>
      </c>
      <c r="AF25" s="207">
        <f t="shared" si="25"/>
        <v>-0.32513966480446926</v>
      </c>
      <c r="AG25" s="207">
        <f t="shared" si="25"/>
        <v>-0.18932421772285038</v>
      </c>
      <c r="AH25" s="207">
        <f t="shared" si="25"/>
        <v>-0.16732974490989938</v>
      </c>
      <c r="AI25" s="207">
        <f t="shared" si="25"/>
        <v>-0.28663101604278074</v>
      </c>
      <c r="AJ25" s="207">
        <f t="shared" si="25"/>
        <v>-0.35059088351153628</v>
      </c>
      <c r="AK25" s="207">
        <f t="shared" si="25"/>
        <v>-0.27329192546583853</v>
      </c>
      <c r="AL25" s="207">
        <f t="shared" si="25"/>
        <v>-0.32819166393173616</v>
      </c>
      <c r="AM25" s="207">
        <f t="shared" si="25"/>
        <v>-0.21379310344827587</v>
      </c>
      <c r="AN25" s="239"/>
      <c r="AO25" s="95">
        <f t="shared" si="26"/>
        <v>-151</v>
      </c>
      <c r="AP25" s="72">
        <f t="shared" si="27"/>
        <v>-565</v>
      </c>
      <c r="AQ25" s="73">
        <f t="shared" si="28"/>
        <v>-696</v>
      </c>
      <c r="AR25" s="73">
        <f t="shared" si="28"/>
        <v>-235</v>
      </c>
      <c r="AS25" s="73">
        <f t="shared" si="28"/>
        <v>-1164</v>
      </c>
      <c r="AT25" s="73">
        <f t="shared" si="28"/>
        <v>-720</v>
      </c>
      <c r="AU25" s="73">
        <f t="shared" si="28"/>
        <v>-715</v>
      </c>
      <c r="AV25" s="73">
        <f t="shared" si="28"/>
        <v>-1072</v>
      </c>
      <c r="AW25" s="73">
        <f t="shared" si="28"/>
        <v>-1246</v>
      </c>
      <c r="AX25" s="73">
        <f t="shared" si="28"/>
        <v>-924</v>
      </c>
      <c r="AY25" s="73">
        <f t="shared" si="28"/>
        <v>-1000</v>
      </c>
      <c r="AZ25" s="73">
        <f t="shared" si="28"/>
        <v>-713</v>
      </c>
      <c r="BA25" s="96"/>
      <c r="BB25" s="71">
        <f>IF(ISERROR(GETPIVOTDATA("VALUE",'CSS WK pvt'!$J$2,"DT_FILE",BB$8,"COMMODITY",BB$6,"TRIM_CAT",TRIM(B25),"TRIM_LINE",A23))=TRUE,0,GETPIVOTDATA("VALUE",'CSS WK pvt'!$J$2,"DT_FILE",BB$8,"COMMODITY",BB$6,"TRIM_CAT",TRIM(B25),"TRIM_LINE",A23))</f>
        <v>2661</v>
      </c>
    </row>
    <row r="26" spans="1:54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79">
        <v>3922</v>
      </c>
      <c r="V26" s="279">
        <v>5176</v>
      </c>
      <c r="W26" s="279">
        <v>5007</v>
      </c>
      <c r="X26" s="279">
        <v>4828</v>
      </c>
      <c r="Y26" s="279">
        <v>4306</v>
      </c>
      <c r="Z26" s="279">
        <v>4468</v>
      </c>
      <c r="AA26" s="94">
        <v>5184</v>
      </c>
      <c r="AB26" s="207">
        <f t="shared" si="23"/>
        <v>0.64318813716404077</v>
      </c>
      <c r="AC26" s="207">
        <f t="shared" si="24"/>
        <v>-0.13142257951765118</v>
      </c>
      <c r="AD26" s="207">
        <f t="shared" si="25"/>
        <v>-0.3427501701837985</v>
      </c>
      <c r="AE26" s="207">
        <f t="shared" si="25"/>
        <v>0.13311148086522462</v>
      </c>
      <c r="AF26" s="207">
        <f t="shared" si="25"/>
        <v>-0.34585726004922068</v>
      </c>
      <c r="AG26" s="207">
        <f t="shared" si="25"/>
        <v>-4.267161410018553E-2</v>
      </c>
      <c r="AH26" s="207">
        <f t="shared" si="25"/>
        <v>-0.35461576435741321</v>
      </c>
      <c r="AI26" s="207">
        <f t="shared" si="25"/>
        <v>0.27205701646596214</v>
      </c>
      <c r="AJ26" s="207">
        <f t="shared" si="25"/>
        <v>-0.16937624419376243</v>
      </c>
      <c r="AK26" s="207">
        <f t="shared" si="25"/>
        <v>-0.12631197973217517</v>
      </c>
      <c r="AL26" s="207">
        <f t="shared" si="25"/>
        <v>-0.15601724813798509</v>
      </c>
      <c r="AM26" s="207">
        <f t="shared" si="25"/>
        <v>-0.13124635426793702</v>
      </c>
      <c r="AN26" s="239"/>
      <c r="AO26" s="95">
        <f t="shared" si="26"/>
        <v>2776</v>
      </c>
      <c r="AP26" s="72">
        <f t="shared" si="27"/>
        <v>-752</v>
      </c>
      <c r="AQ26" s="73">
        <f t="shared" si="28"/>
        <v>-2014</v>
      </c>
      <c r="AR26" s="73">
        <f t="shared" si="28"/>
        <v>480</v>
      </c>
      <c r="AS26" s="73">
        <f t="shared" si="28"/>
        <v>-2108</v>
      </c>
      <c r="AT26" s="73">
        <f t="shared" si="28"/>
        <v>-184</v>
      </c>
      <c r="AU26" s="73">
        <f t="shared" si="28"/>
        <v>-2155</v>
      </c>
      <c r="AV26" s="73">
        <f t="shared" si="28"/>
        <v>1107</v>
      </c>
      <c r="AW26" s="73">
        <f t="shared" si="28"/>
        <v>-1021</v>
      </c>
      <c r="AX26" s="73">
        <f t="shared" si="28"/>
        <v>-698</v>
      </c>
      <c r="AY26" s="73">
        <f t="shared" si="28"/>
        <v>-796</v>
      </c>
      <c r="AZ26" s="73">
        <f t="shared" si="28"/>
        <v>-675</v>
      </c>
      <c r="BA26" s="96"/>
      <c r="BB26" s="71">
        <f>IF(ISERROR(GETPIVOTDATA("VALUE",'CSS WK pvt'!$J$2,"DT_FILE",BB$8,"COMMODITY",BB$6,"TRIM_CAT",TRIM(B26),"TRIM_LINE",A23))=TRUE,0,GETPIVOTDATA("VALUE",'CSS WK pvt'!$J$2,"DT_FILE",BB$8,"COMMODITY",BB$6,"TRIM_CAT",TRIM(B26),"TRIM_LINE",A23))</f>
        <v>5184</v>
      </c>
    </row>
    <row r="27" spans="1:54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79">
        <v>685</v>
      </c>
      <c r="V27" s="279">
        <v>755</v>
      </c>
      <c r="W27" s="279">
        <v>846</v>
      </c>
      <c r="X27" s="279">
        <v>757</v>
      </c>
      <c r="Y27" s="279">
        <v>769</v>
      </c>
      <c r="Z27" s="279">
        <v>696</v>
      </c>
      <c r="AA27" s="94">
        <v>756</v>
      </c>
      <c r="AB27" s="207">
        <f t="shared" si="23"/>
        <v>0.72019077901430839</v>
      </c>
      <c r="AC27" s="207">
        <f t="shared" si="24"/>
        <v>0.13091309130913092</v>
      </c>
      <c r="AD27" s="207">
        <f t="shared" si="25"/>
        <v>-0.25652667423382519</v>
      </c>
      <c r="AE27" s="207">
        <f t="shared" si="25"/>
        <v>0.19686411149825783</v>
      </c>
      <c r="AF27" s="207">
        <f t="shared" si="25"/>
        <v>-0.28886310904872392</v>
      </c>
      <c r="AG27" s="207">
        <f t="shared" si="25"/>
        <v>-9.5384615384615387E-2</v>
      </c>
      <c r="AH27" s="207">
        <f t="shared" si="25"/>
        <v>-0.1746987951807229</v>
      </c>
      <c r="AI27" s="207">
        <f t="shared" si="25"/>
        <v>0.18524332810047095</v>
      </c>
      <c r="AJ27" s="207">
        <f t="shared" si="25"/>
        <v>1.1834319526627219E-3</v>
      </c>
      <c r="AK27" s="207">
        <f t="shared" si="25"/>
        <v>-0.16168327796234774</v>
      </c>
      <c r="AL27" s="207">
        <f t="shared" si="25"/>
        <v>5.631868131868132E-2</v>
      </c>
      <c r="AM27" s="207">
        <f t="shared" si="25"/>
        <v>-0.13967861557478367</v>
      </c>
      <c r="AN27" s="239"/>
      <c r="AO27" s="95">
        <f t="shared" si="26"/>
        <v>453</v>
      </c>
      <c r="AP27" s="72">
        <f t="shared" si="27"/>
        <v>119</v>
      </c>
      <c r="AQ27" s="73">
        <f t="shared" si="28"/>
        <v>-226</v>
      </c>
      <c r="AR27" s="73">
        <f t="shared" si="28"/>
        <v>113</v>
      </c>
      <c r="AS27" s="73">
        <f t="shared" si="28"/>
        <v>-249</v>
      </c>
      <c r="AT27" s="73">
        <f t="shared" si="28"/>
        <v>-62</v>
      </c>
      <c r="AU27" s="73">
        <f t="shared" si="28"/>
        <v>-145</v>
      </c>
      <c r="AV27" s="73">
        <f t="shared" si="28"/>
        <v>118</v>
      </c>
      <c r="AW27" s="73">
        <f t="shared" si="28"/>
        <v>1</v>
      </c>
      <c r="AX27" s="73">
        <f t="shared" si="28"/>
        <v>-146</v>
      </c>
      <c r="AY27" s="73">
        <f t="shared" si="28"/>
        <v>41</v>
      </c>
      <c r="AZ27" s="73">
        <f t="shared" si="28"/>
        <v>-113</v>
      </c>
      <c r="BA27" s="96"/>
      <c r="BB27" s="71">
        <f>IF(ISERROR(GETPIVOTDATA("VALUE",'CSS WK pvt'!$J$2,"DT_FILE",BB$8,"COMMODITY",BB$6,"TRIM_CAT",TRIM(B27),"TRIM_LINE",A23))=TRUE,0,GETPIVOTDATA("VALUE",'CSS WK pvt'!$J$2,"DT_FILE",BB$8,"COMMODITY",BB$6,"TRIM_CAT",TRIM(B27),"TRIM_LINE",A23))</f>
        <v>756</v>
      </c>
    </row>
    <row r="28" spans="1:54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79">
        <v>70</v>
      </c>
      <c r="V28" s="279">
        <v>80</v>
      </c>
      <c r="W28" s="279">
        <v>98</v>
      </c>
      <c r="X28" s="279">
        <v>105</v>
      </c>
      <c r="Y28" s="279">
        <v>114</v>
      </c>
      <c r="Z28" s="279">
        <v>101</v>
      </c>
      <c r="AA28" s="94">
        <v>87</v>
      </c>
      <c r="AB28" s="207">
        <f t="shared" si="23"/>
        <v>0.8771929824561403</v>
      </c>
      <c r="AC28" s="207">
        <f t="shared" si="24"/>
        <v>0.18181818181818182</v>
      </c>
      <c r="AD28" s="207">
        <f t="shared" si="25"/>
        <v>-0.1111111111111111</v>
      </c>
      <c r="AE28" s="207">
        <f t="shared" si="25"/>
        <v>0.27692307692307694</v>
      </c>
      <c r="AF28" s="207">
        <f t="shared" si="25"/>
        <v>-0.35087719298245612</v>
      </c>
      <c r="AG28" s="207">
        <f t="shared" si="25"/>
        <v>0.20833333333333334</v>
      </c>
      <c r="AH28" s="207">
        <f t="shared" si="25"/>
        <v>-0.24731182795698925</v>
      </c>
      <c r="AI28" s="207">
        <f t="shared" si="25"/>
        <v>8.1081081081081086E-2</v>
      </c>
      <c r="AJ28" s="207">
        <f t="shared" si="25"/>
        <v>0.30666666666666664</v>
      </c>
      <c r="AK28" s="207">
        <f t="shared" si="25"/>
        <v>-0.10256410256410256</v>
      </c>
      <c r="AL28" s="207">
        <f t="shared" si="25"/>
        <v>0.46153846153846156</v>
      </c>
      <c r="AM28" s="207">
        <f t="shared" si="25"/>
        <v>0.40277777777777779</v>
      </c>
      <c r="AN28" s="239"/>
      <c r="AO28" s="95">
        <f t="shared" si="26"/>
        <v>50</v>
      </c>
      <c r="AP28" s="72">
        <f t="shared" si="27"/>
        <v>16</v>
      </c>
      <c r="AQ28" s="73">
        <f t="shared" si="28"/>
        <v>-11</v>
      </c>
      <c r="AR28" s="73">
        <f t="shared" si="28"/>
        <v>18</v>
      </c>
      <c r="AS28" s="73">
        <f t="shared" si="28"/>
        <v>-40</v>
      </c>
      <c r="AT28" s="73">
        <f t="shared" si="28"/>
        <v>15</v>
      </c>
      <c r="AU28" s="73">
        <f t="shared" si="28"/>
        <v>-23</v>
      </c>
      <c r="AV28" s="73">
        <f t="shared" si="28"/>
        <v>6</v>
      </c>
      <c r="AW28" s="73">
        <f t="shared" si="28"/>
        <v>23</v>
      </c>
      <c r="AX28" s="73">
        <f t="shared" si="28"/>
        <v>-12</v>
      </c>
      <c r="AY28" s="73">
        <f t="shared" si="28"/>
        <v>36</v>
      </c>
      <c r="AZ28" s="73">
        <f t="shared" si="28"/>
        <v>29</v>
      </c>
      <c r="BA28" s="96"/>
      <c r="BB28" s="71">
        <f>IF(ISERROR(GETPIVOTDATA("VALUE",'CSS WK pvt'!$J$2,"DT_FILE",BB$8,"COMMODITY",BB$6,"TRIM_CAT",TRIM(B28),"TRIM_LINE",A23))=TRUE,0,GETPIVOTDATA("VALUE",'CSS WK pvt'!$J$2,"DT_FILE",BB$8,"COMMODITY",BB$6,"TRIM_CAT",TRIM(B28),"TRIM_LINE",A23))</f>
        <v>87</v>
      </c>
    </row>
    <row r="29" spans="1:54" s="83" customFormat="1" x14ac:dyDescent="0.35">
      <c r="A29" s="174"/>
      <c r="B29" s="67" t="s">
        <v>35</v>
      </c>
      <c r="C29" s="158">
        <f t="shared" ref="C29:O29" si="29">SUM(C24:C28)</f>
        <v>38630</v>
      </c>
      <c r="D29" s="159">
        <f t="shared" si="29"/>
        <v>43505</v>
      </c>
      <c r="E29" s="159">
        <f t="shared" si="29"/>
        <v>39505</v>
      </c>
      <c r="F29" s="159">
        <f t="shared" si="29"/>
        <v>35500</v>
      </c>
      <c r="G29" s="159">
        <f t="shared" si="29"/>
        <v>45697</v>
      </c>
      <c r="H29" s="159">
        <f t="shared" si="29"/>
        <v>45317</v>
      </c>
      <c r="I29" s="159">
        <f t="shared" si="29"/>
        <v>50511</v>
      </c>
      <c r="J29" s="159">
        <f t="shared" si="29"/>
        <v>44524</v>
      </c>
      <c r="K29" s="159">
        <f t="shared" si="29"/>
        <v>48617</v>
      </c>
      <c r="L29" s="159">
        <f t="shared" si="29"/>
        <v>43305</v>
      </c>
      <c r="M29" s="159">
        <f t="shared" si="29"/>
        <v>38792</v>
      </c>
      <c r="N29" s="160">
        <f t="shared" si="29"/>
        <v>47188</v>
      </c>
      <c r="O29" s="158">
        <f t="shared" si="29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0">
        <v>45927</v>
      </c>
      <c r="V29" s="280">
        <v>42448</v>
      </c>
      <c r="W29" s="280">
        <v>39430</v>
      </c>
      <c r="X29" s="280">
        <v>41898</v>
      </c>
      <c r="Y29" s="280">
        <v>31954</v>
      </c>
      <c r="Z29" s="280">
        <v>37107</v>
      </c>
      <c r="AA29" s="160">
        <v>37245</v>
      </c>
      <c r="AB29" s="240">
        <f t="shared" si="23"/>
        <v>0.22252135645871085</v>
      </c>
      <c r="AC29" s="241">
        <f t="shared" si="24"/>
        <v>-5.6798069187449715E-2</v>
      </c>
      <c r="AD29" s="242">
        <f t="shared" si="25"/>
        <v>-0.15243640045563853</v>
      </c>
      <c r="AE29" s="242">
        <f t="shared" si="25"/>
        <v>8.8169014084507044E-2</v>
      </c>
      <c r="AF29" s="242">
        <f t="shared" si="25"/>
        <v>-0.2425104492636278</v>
      </c>
      <c r="AG29" s="242">
        <f t="shared" si="25"/>
        <v>-8.7119623982170047E-2</v>
      </c>
      <c r="AH29" s="242">
        <f t="shared" si="25"/>
        <v>-9.0752509354398048E-2</v>
      </c>
      <c r="AI29" s="242">
        <f t="shared" si="25"/>
        <v>-4.6626538496091996E-2</v>
      </c>
      <c r="AJ29" s="242">
        <f t="shared" si="25"/>
        <v>-0.18896682230495507</v>
      </c>
      <c r="AK29" s="242">
        <f t="shared" si="25"/>
        <v>-3.2490474541046067E-2</v>
      </c>
      <c r="AL29" s="242">
        <f t="shared" si="25"/>
        <v>-0.17627345844504022</v>
      </c>
      <c r="AM29" s="242">
        <f t="shared" si="25"/>
        <v>-0.21363482241247775</v>
      </c>
      <c r="AN29" s="243"/>
      <c r="AO29" s="97">
        <f t="shared" ref="AO29:BB29" si="30">SUM(AO24:AO28)</f>
        <v>8596</v>
      </c>
      <c r="AP29" s="161">
        <f t="shared" si="30"/>
        <v>-2471</v>
      </c>
      <c r="AQ29" s="162">
        <f t="shared" si="30"/>
        <v>-6022</v>
      </c>
      <c r="AR29" s="162">
        <f t="shared" si="30"/>
        <v>3130</v>
      </c>
      <c r="AS29" s="162">
        <f t="shared" ref="AS29:AT29" si="31">SUM(AS24:AS28)</f>
        <v>-11082</v>
      </c>
      <c r="AT29" s="162">
        <f t="shared" si="31"/>
        <v>-3948</v>
      </c>
      <c r="AU29" s="162">
        <f t="shared" ref="AU29:AV29" si="32">SUM(AU24:AU28)</f>
        <v>-4584</v>
      </c>
      <c r="AV29" s="162">
        <f t="shared" si="32"/>
        <v>-2076</v>
      </c>
      <c r="AW29" s="162">
        <f t="shared" ref="AW29:AX29" si="33">SUM(AW24:AW28)</f>
        <v>-9187</v>
      </c>
      <c r="AX29" s="162">
        <f t="shared" si="33"/>
        <v>-1407</v>
      </c>
      <c r="AY29" s="162">
        <f t="shared" ref="AY29:AZ29" si="34">SUM(AY24:AY28)</f>
        <v>-6838</v>
      </c>
      <c r="AZ29" s="162">
        <f t="shared" si="34"/>
        <v>-10081</v>
      </c>
      <c r="BA29" s="163"/>
      <c r="BB29" s="97">
        <f t="shared" si="30"/>
        <v>37245</v>
      </c>
    </row>
    <row r="30" spans="1:54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101"/>
      <c r="AB30" s="244"/>
      <c r="AC30" s="245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7"/>
      <c r="AO30" s="102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5"/>
      <c r="BB30" s="102"/>
    </row>
    <row r="31" spans="1:54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79">
        <v>13846</v>
      </c>
      <c r="V31" s="279">
        <v>15814</v>
      </c>
      <c r="W31" s="279">
        <v>14310</v>
      </c>
      <c r="X31" s="279">
        <v>11778</v>
      </c>
      <c r="Y31" s="279">
        <v>10071</v>
      </c>
      <c r="Z31" s="279">
        <v>10056</v>
      </c>
      <c r="AA31" s="94">
        <v>9298</v>
      </c>
      <c r="AB31" s="207">
        <f t="shared" ref="AB31:AB36" si="35">IF(ISERROR((O31-C31)/C31)=TRUE,0,(O31-C31)/C31)</f>
        <v>0.54717486387574754</v>
      </c>
      <c r="AC31" s="207">
        <f t="shared" ref="AC31:AC36" si="36">IF(ISERROR((P31-D31)/D31)=TRUE,0,(P31-D31)/D31)</f>
        <v>0.50103229003220739</v>
      </c>
      <c r="AD31" s="207">
        <f t="shared" ref="AD31:AM36" si="37">IF(ISERROR((Q31-E31)/E31)=TRUE,0,(Q31-E31)/E31)</f>
        <v>0.17219917012448133</v>
      </c>
      <c r="AE31" s="207">
        <f t="shared" si="37"/>
        <v>5.7663916630481982E-2</v>
      </c>
      <c r="AF31" s="207">
        <f t="shared" si="37"/>
        <v>0.14191775444106389</v>
      </c>
      <c r="AG31" s="207">
        <f t="shared" si="37"/>
        <v>-5.6607034828450434E-2</v>
      </c>
      <c r="AH31" s="207">
        <f t="shared" si="37"/>
        <v>6.5568724026473763E-2</v>
      </c>
      <c r="AI31" s="207">
        <f t="shared" si="37"/>
        <v>-1.1872031992002E-2</v>
      </c>
      <c r="AJ31" s="207">
        <f t="shared" si="37"/>
        <v>-0.12073732718894009</v>
      </c>
      <c r="AK31" s="207">
        <f t="shared" si="37"/>
        <v>-0.18794815223386652</v>
      </c>
      <c r="AL31" s="207">
        <f t="shared" si="37"/>
        <v>-0.29583275066424275</v>
      </c>
      <c r="AM31" s="207">
        <f t="shared" si="37"/>
        <v>-0.24122840111672827</v>
      </c>
      <c r="AN31" s="239"/>
      <c r="AO31" s="95">
        <f t="shared" ref="AO31:AO35" si="38">O31-C31</f>
        <v>6130</v>
      </c>
      <c r="AP31" s="72">
        <f t="shared" ref="AP31:AP35" si="39">P31-D31</f>
        <v>6067</v>
      </c>
      <c r="AQ31" s="73">
        <f t="shared" ref="AQ31:AZ35" si="40">Q31-E31</f>
        <v>2158</v>
      </c>
      <c r="AR31" s="73">
        <f t="shared" si="40"/>
        <v>664</v>
      </c>
      <c r="AS31" s="73">
        <f t="shared" si="40"/>
        <v>1446</v>
      </c>
      <c r="AT31" s="73">
        <f t="shared" si="40"/>
        <v>-655</v>
      </c>
      <c r="AU31" s="73">
        <f t="shared" si="40"/>
        <v>852</v>
      </c>
      <c r="AV31" s="73">
        <f t="shared" si="40"/>
        <v>-190</v>
      </c>
      <c r="AW31" s="73">
        <f t="shared" si="40"/>
        <v>-1965</v>
      </c>
      <c r="AX31" s="73">
        <f t="shared" si="40"/>
        <v>-2726</v>
      </c>
      <c r="AY31" s="73">
        <f t="shared" si="40"/>
        <v>-4231</v>
      </c>
      <c r="AZ31" s="73">
        <f t="shared" si="40"/>
        <v>-3197</v>
      </c>
      <c r="BA31" s="96"/>
      <c r="BB31" s="71">
        <f>IF(ISERROR(GETPIVOTDATA("VALUE",'CSS WK pvt'!$J$2,"DT_FILE",BB$8,"COMMODITY",BB$6,"TRIM_CAT",TRIM(B31),"TRIM_LINE",A30))=TRUE,0,GETPIVOTDATA("VALUE",'CSS WK pvt'!$J$2,"DT_FILE",BB$8,"COMMODITY",BB$6,"TRIM_CAT",TRIM(B31),"TRIM_LINE",A30))</f>
        <v>9298</v>
      </c>
    </row>
    <row r="32" spans="1:54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79">
        <v>1635</v>
      </c>
      <c r="V32" s="279">
        <v>1718</v>
      </c>
      <c r="W32" s="279">
        <v>1555</v>
      </c>
      <c r="X32" s="279">
        <v>1255</v>
      </c>
      <c r="Y32" s="279">
        <v>1121</v>
      </c>
      <c r="Z32" s="279">
        <v>1193</v>
      </c>
      <c r="AA32" s="94">
        <v>1069</v>
      </c>
      <c r="AB32" s="207">
        <f t="shared" si="35"/>
        <v>0.14036016949152541</v>
      </c>
      <c r="AC32" s="207">
        <f t="shared" si="36"/>
        <v>-4.214963119072708E-2</v>
      </c>
      <c r="AD32" s="207">
        <f t="shared" si="37"/>
        <v>-0.11806699615595827</v>
      </c>
      <c r="AE32" s="207">
        <f t="shared" si="37"/>
        <v>-0.13937918441874619</v>
      </c>
      <c r="AF32" s="207">
        <f t="shared" si="37"/>
        <v>-0.10662020905923345</v>
      </c>
      <c r="AG32" s="207">
        <f t="shared" si="37"/>
        <v>-0.1859452736318408</v>
      </c>
      <c r="AH32" s="207">
        <f t="shared" si="37"/>
        <v>-0.1430817610062893</v>
      </c>
      <c r="AI32" s="207">
        <f t="shared" si="37"/>
        <v>-0.30162601626016261</v>
      </c>
      <c r="AJ32" s="207">
        <f t="shared" si="37"/>
        <v>-0.33175762784701335</v>
      </c>
      <c r="AK32" s="207">
        <f t="shared" si="37"/>
        <v>-0.40885539331135184</v>
      </c>
      <c r="AL32" s="207">
        <f t="shared" si="37"/>
        <v>-0.44669299111549854</v>
      </c>
      <c r="AM32" s="207">
        <f t="shared" si="37"/>
        <v>-0.38473439917483238</v>
      </c>
      <c r="AN32" s="239"/>
      <c r="AO32" s="95">
        <f t="shared" si="38"/>
        <v>265</v>
      </c>
      <c r="AP32" s="72">
        <f t="shared" si="39"/>
        <v>-80</v>
      </c>
      <c r="AQ32" s="73">
        <f t="shared" si="40"/>
        <v>-215</v>
      </c>
      <c r="AR32" s="73">
        <f t="shared" si="40"/>
        <v>-229</v>
      </c>
      <c r="AS32" s="73">
        <f t="shared" si="40"/>
        <v>-153</v>
      </c>
      <c r="AT32" s="73">
        <f t="shared" si="40"/>
        <v>-299</v>
      </c>
      <c r="AU32" s="73">
        <f t="shared" si="40"/>
        <v>-273</v>
      </c>
      <c r="AV32" s="73">
        <f t="shared" si="40"/>
        <v>-742</v>
      </c>
      <c r="AW32" s="73">
        <f t="shared" si="40"/>
        <v>-772</v>
      </c>
      <c r="AX32" s="73">
        <f t="shared" si="40"/>
        <v>-868</v>
      </c>
      <c r="AY32" s="73">
        <f t="shared" si="40"/>
        <v>-905</v>
      </c>
      <c r="AZ32" s="73">
        <f t="shared" si="40"/>
        <v>-746</v>
      </c>
      <c r="BA32" s="96"/>
      <c r="BB32" s="71">
        <f>IF(ISERROR(GETPIVOTDATA("VALUE",'CSS WK pvt'!$J$2,"DT_FILE",BB$8,"COMMODITY",BB$6,"TRIM_CAT",TRIM(B32),"TRIM_LINE",A30))=TRUE,0,GETPIVOTDATA("VALUE",'CSS WK pvt'!$J$2,"DT_FILE",BB$8,"COMMODITY",BB$6,"TRIM_CAT",TRIM(B32),"TRIM_LINE",A30))</f>
        <v>1069</v>
      </c>
    </row>
    <row r="33" spans="1:54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79">
        <v>1181</v>
      </c>
      <c r="V33" s="279">
        <v>1242</v>
      </c>
      <c r="W33" s="279">
        <v>1506</v>
      </c>
      <c r="X33" s="279">
        <v>1472</v>
      </c>
      <c r="Y33" s="279">
        <v>1162</v>
      </c>
      <c r="Z33" s="279">
        <v>1171</v>
      </c>
      <c r="AA33" s="94">
        <v>1039</v>
      </c>
      <c r="AB33" s="207">
        <f t="shared" si="35"/>
        <v>0.25270964061608669</v>
      </c>
      <c r="AC33" s="207">
        <f t="shared" si="36"/>
        <v>0.96592317224287483</v>
      </c>
      <c r="AD33" s="207">
        <f t="shared" si="37"/>
        <v>-8.8730239673635899E-2</v>
      </c>
      <c r="AE33" s="207">
        <f t="shared" si="37"/>
        <v>-0.18658536585365854</v>
      </c>
      <c r="AF33" s="207">
        <f t="shared" si="37"/>
        <v>-0.17328042328042328</v>
      </c>
      <c r="AG33" s="207">
        <f t="shared" si="37"/>
        <v>-0.34673659673659674</v>
      </c>
      <c r="AH33" s="207">
        <f t="shared" si="37"/>
        <v>-0.32320916905444125</v>
      </c>
      <c r="AI33" s="207">
        <f t="shared" si="37"/>
        <v>-0.2910958904109589</v>
      </c>
      <c r="AJ33" s="207">
        <f t="shared" si="37"/>
        <v>-0.11045481393975191</v>
      </c>
      <c r="AK33" s="207">
        <f t="shared" si="37"/>
        <v>-0.16125356125356125</v>
      </c>
      <c r="AL33" s="207">
        <f t="shared" si="37"/>
        <v>-0.39886187273667872</v>
      </c>
      <c r="AM33" s="207">
        <f t="shared" si="37"/>
        <v>-0.24548969072164947</v>
      </c>
      <c r="AN33" s="239"/>
      <c r="AO33" s="95">
        <f t="shared" si="38"/>
        <v>443</v>
      </c>
      <c r="AP33" s="72">
        <f t="shared" si="39"/>
        <v>1559</v>
      </c>
      <c r="AQ33" s="73">
        <f t="shared" si="40"/>
        <v>-174</v>
      </c>
      <c r="AR33" s="73">
        <f t="shared" si="40"/>
        <v>-306</v>
      </c>
      <c r="AS33" s="73">
        <f t="shared" si="40"/>
        <v>-262</v>
      </c>
      <c r="AT33" s="73">
        <f t="shared" si="40"/>
        <v>-595</v>
      </c>
      <c r="AU33" s="73">
        <f t="shared" si="40"/>
        <v>-564</v>
      </c>
      <c r="AV33" s="73">
        <f t="shared" si="40"/>
        <v>-510</v>
      </c>
      <c r="AW33" s="73">
        <f t="shared" si="40"/>
        <v>-187</v>
      </c>
      <c r="AX33" s="73">
        <f t="shared" si="40"/>
        <v>-283</v>
      </c>
      <c r="AY33" s="73">
        <f t="shared" si="40"/>
        <v>-771</v>
      </c>
      <c r="AZ33" s="73">
        <f t="shared" si="40"/>
        <v>-381</v>
      </c>
      <c r="BA33" s="96"/>
      <c r="BB33" s="71">
        <f>IF(ISERROR(GETPIVOTDATA("VALUE",'CSS WK pvt'!$J$2,"DT_FILE",BB$8,"COMMODITY",BB$6,"TRIM_CAT",TRIM(B33),"TRIM_LINE",A30))=TRUE,0,GETPIVOTDATA("VALUE",'CSS WK pvt'!$J$2,"DT_FILE",BB$8,"COMMODITY",BB$6,"TRIM_CAT",TRIM(B33),"TRIM_LINE",A30))</f>
        <v>1039</v>
      </c>
    </row>
    <row r="34" spans="1:54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79">
        <v>148</v>
      </c>
      <c r="V34" s="279">
        <v>164</v>
      </c>
      <c r="W34" s="279">
        <v>200</v>
      </c>
      <c r="X34" s="279">
        <v>215</v>
      </c>
      <c r="Y34" s="279">
        <v>156</v>
      </c>
      <c r="Z34" s="279">
        <v>176</v>
      </c>
      <c r="AA34" s="94">
        <v>149</v>
      </c>
      <c r="AB34" s="207">
        <f t="shared" si="35"/>
        <v>0.1078838174273859</v>
      </c>
      <c r="AC34" s="207">
        <f t="shared" si="36"/>
        <v>1.3037383177570094</v>
      </c>
      <c r="AD34" s="207">
        <f t="shared" si="37"/>
        <v>0.16666666666666666</v>
      </c>
      <c r="AE34" s="207">
        <f t="shared" si="37"/>
        <v>-6.3725490196078427E-2</v>
      </c>
      <c r="AF34" s="207">
        <f t="shared" si="37"/>
        <v>-0.11650485436893204</v>
      </c>
      <c r="AG34" s="207">
        <f t="shared" si="37"/>
        <v>-0.30416666666666664</v>
      </c>
      <c r="AH34" s="207">
        <f t="shared" si="37"/>
        <v>-0.39344262295081966</v>
      </c>
      <c r="AI34" s="207">
        <f t="shared" si="37"/>
        <v>-0.26785714285714285</v>
      </c>
      <c r="AJ34" s="207">
        <f t="shared" si="37"/>
        <v>-0.14163090128755365</v>
      </c>
      <c r="AK34" s="207">
        <f t="shared" si="37"/>
        <v>-3.1531531531531529E-2</v>
      </c>
      <c r="AL34" s="207">
        <f t="shared" si="37"/>
        <v>-0.390625</v>
      </c>
      <c r="AM34" s="207">
        <f t="shared" si="37"/>
        <v>0</v>
      </c>
      <c r="AN34" s="239"/>
      <c r="AO34" s="95">
        <f t="shared" si="38"/>
        <v>26</v>
      </c>
      <c r="AP34" s="72">
        <f t="shared" si="39"/>
        <v>279</v>
      </c>
      <c r="AQ34" s="73">
        <f t="shared" si="40"/>
        <v>41</v>
      </c>
      <c r="AR34" s="73">
        <f t="shared" si="40"/>
        <v>-13</v>
      </c>
      <c r="AS34" s="73">
        <f t="shared" si="40"/>
        <v>-24</v>
      </c>
      <c r="AT34" s="73">
        <f t="shared" si="40"/>
        <v>-73</v>
      </c>
      <c r="AU34" s="73">
        <f t="shared" si="40"/>
        <v>-96</v>
      </c>
      <c r="AV34" s="73">
        <f t="shared" si="40"/>
        <v>-60</v>
      </c>
      <c r="AW34" s="73">
        <f t="shared" si="40"/>
        <v>-33</v>
      </c>
      <c r="AX34" s="73">
        <f t="shared" si="40"/>
        <v>-7</v>
      </c>
      <c r="AY34" s="73">
        <f t="shared" si="40"/>
        <v>-100</v>
      </c>
      <c r="AZ34" s="73">
        <f t="shared" si="40"/>
        <v>0</v>
      </c>
      <c r="BA34" s="96"/>
      <c r="BB34" s="71">
        <f>IF(ISERROR(GETPIVOTDATA("VALUE",'CSS WK pvt'!$J$2,"DT_FILE",BB$8,"COMMODITY",BB$6,"TRIM_CAT",TRIM(B34),"TRIM_LINE",A30))=TRUE,0,GETPIVOTDATA("VALUE",'CSS WK pvt'!$J$2,"DT_FILE",BB$8,"COMMODITY",BB$6,"TRIM_CAT",TRIM(B34),"TRIM_LINE",A30))</f>
        <v>149</v>
      </c>
    </row>
    <row r="35" spans="1:54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79">
        <v>5</v>
      </c>
      <c r="V35" s="279">
        <v>15</v>
      </c>
      <c r="W35" s="279">
        <v>17</v>
      </c>
      <c r="X35" s="279">
        <v>17</v>
      </c>
      <c r="Y35" s="279">
        <v>18</v>
      </c>
      <c r="Z35" s="279">
        <v>13</v>
      </c>
      <c r="AA35" s="94">
        <v>22</v>
      </c>
      <c r="AB35" s="207">
        <f t="shared" si="35"/>
        <v>6.6666666666666666E-2</v>
      </c>
      <c r="AC35" s="207">
        <f t="shared" si="36"/>
        <v>1.2857142857142858</v>
      </c>
      <c r="AD35" s="207">
        <f t="shared" si="37"/>
        <v>1</v>
      </c>
      <c r="AE35" s="207">
        <f t="shared" si="37"/>
        <v>0.35714285714285715</v>
      </c>
      <c r="AF35" s="207">
        <f t="shared" si="37"/>
        <v>0.6</v>
      </c>
      <c r="AG35" s="207">
        <f t="shared" si="37"/>
        <v>-0.29411764705882354</v>
      </c>
      <c r="AH35" s="207">
        <f t="shared" si="37"/>
        <v>-0.54545454545454541</v>
      </c>
      <c r="AI35" s="207">
        <f t="shared" si="37"/>
        <v>-0.25</v>
      </c>
      <c r="AJ35" s="207">
        <f t="shared" si="37"/>
        <v>0.21428571428571427</v>
      </c>
      <c r="AK35" s="207">
        <f t="shared" si="37"/>
        <v>0.30769230769230771</v>
      </c>
      <c r="AL35" s="207">
        <f t="shared" si="37"/>
        <v>-0.4</v>
      </c>
      <c r="AM35" s="207">
        <f t="shared" si="37"/>
        <v>0.18181818181818182</v>
      </c>
      <c r="AN35" s="239"/>
      <c r="AO35" s="95">
        <f t="shared" si="38"/>
        <v>1</v>
      </c>
      <c r="AP35" s="72">
        <f t="shared" si="39"/>
        <v>18</v>
      </c>
      <c r="AQ35" s="73">
        <f t="shared" si="40"/>
        <v>12</v>
      </c>
      <c r="AR35" s="73">
        <f t="shared" si="40"/>
        <v>5</v>
      </c>
      <c r="AS35" s="73">
        <f t="shared" si="40"/>
        <v>6</v>
      </c>
      <c r="AT35" s="73">
        <f t="shared" si="40"/>
        <v>-5</v>
      </c>
      <c r="AU35" s="73">
        <f t="shared" si="40"/>
        <v>-6</v>
      </c>
      <c r="AV35" s="73">
        <f t="shared" si="40"/>
        <v>-5</v>
      </c>
      <c r="AW35" s="73">
        <f t="shared" si="40"/>
        <v>3</v>
      </c>
      <c r="AX35" s="73">
        <f t="shared" si="40"/>
        <v>4</v>
      </c>
      <c r="AY35" s="73">
        <f t="shared" si="40"/>
        <v>-12</v>
      </c>
      <c r="AZ35" s="73">
        <f t="shared" si="40"/>
        <v>2</v>
      </c>
      <c r="BA35" s="96"/>
      <c r="BB35" s="71">
        <f>IF(ISERROR(GETPIVOTDATA("VALUE",'CSS WK pvt'!$J$2,"DT_FILE",BB$8,"COMMODITY",BB$6,"TRIM_CAT",TRIM(B35),"TRIM_LINE",A30))=TRUE,0,GETPIVOTDATA("VALUE",'CSS WK pvt'!$J$2,"DT_FILE",BB$8,"COMMODITY",BB$6,"TRIM_CAT",TRIM(B35),"TRIM_LINE",A30))</f>
        <v>22</v>
      </c>
    </row>
    <row r="36" spans="1:54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BB36" si="41">SUM(D31:D35)</f>
        <v>15849</v>
      </c>
      <c r="E36" s="159">
        <f t="shared" si="41"/>
        <v>16572</v>
      </c>
      <c r="F36" s="159">
        <f t="shared" si="41"/>
        <v>15016</v>
      </c>
      <c r="G36" s="159">
        <f t="shared" si="41"/>
        <v>13352</v>
      </c>
      <c r="H36" s="159">
        <f t="shared" si="41"/>
        <v>15152</v>
      </c>
      <c r="I36" s="159">
        <f t="shared" si="41"/>
        <v>16902</v>
      </c>
      <c r="J36" s="159">
        <f t="shared" si="41"/>
        <v>20460</v>
      </c>
      <c r="K36" s="159">
        <f t="shared" si="41"/>
        <v>20542</v>
      </c>
      <c r="L36" s="159">
        <f t="shared" si="41"/>
        <v>18617</v>
      </c>
      <c r="M36" s="159">
        <f t="shared" si="41"/>
        <v>18547</v>
      </c>
      <c r="N36" s="160">
        <f t="shared" si="41"/>
        <v>16931</v>
      </c>
      <c r="O36" s="158">
        <f t="shared" si="41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0">
        <v>16815</v>
      </c>
      <c r="V36" s="280">
        <v>18953</v>
      </c>
      <c r="W36" s="280">
        <v>17588</v>
      </c>
      <c r="X36" s="280">
        <v>14737</v>
      </c>
      <c r="Y36" s="280">
        <v>12528</v>
      </c>
      <c r="Z36" s="280">
        <v>12609</v>
      </c>
      <c r="AA36" s="160">
        <v>11577</v>
      </c>
      <c r="AB36" s="240">
        <f t="shared" si="35"/>
        <v>0.454635761589404</v>
      </c>
      <c r="AC36" s="241">
        <f t="shared" si="36"/>
        <v>0.49485771972995141</v>
      </c>
      <c r="AD36" s="242">
        <f t="shared" si="37"/>
        <v>0.10994448467294231</v>
      </c>
      <c r="AE36" s="242">
        <f t="shared" si="37"/>
        <v>8.0580713905167821E-3</v>
      </c>
      <c r="AF36" s="242">
        <f t="shared" si="37"/>
        <v>7.5868783702816064E-2</v>
      </c>
      <c r="AG36" s="242">
        <f t="shared" si="37"/>
        <v>-0.10737856388595565</v>
      </c>
      <c r="AH36" s="242">
        <f t="shared" si="37"/>
        <v>-5.1473198438054665E-3</v>
      </c>
      <c r="AI36" s="242">
        <f t="shared" si="37"/>
        <v>-7.3655913978494622E-2</v>
      </c>
      <c r="AJ36" s="242">
        <f t="shared" si="37"/>
        <v>-0.14380294031739851</v>
      </c>
      <c r="AK36" s="242">
        <f t="shared" si="37"/>
        <v>-0.20841166675619058</v>
      </c>
      <c r="AL36" s="242">
        <f t="shared" si="37"/>
        <v>-0.3245268776621556</v>
      </c>
      <c r="AM36" s="242">
        <f t="shared" si="37"/>
        <v>-0.25527139566475693</v>
      </c>
      <c r="AN36" s="243"/>
      <c r="AO36" s="97">
        <f>SUM(AO31:AO35)</f>
        <v>6865</v>
      </c>
      <c r="AP36" s="161">
        <f t="shared" si="41"/>
        <v>7843</v>
      </c>
      <c r="AQ36" s="162">
        <f t="shared" si="41"/>
        <v>1822</v>
      </c>
      <c r="AR36" s="162">
        <f t="shared" si="41"/>
        <v>121</v>
      </c>
      <c r="AS36" s="162">
        <f t="shared" ref="AS36:AT36" si="42">SUM(AS31:AS35)</f>
        <v>1013</v>
      </c>
      <c r="AT36" s="162">
        <f t="shared" si="42"/>
        <v>-1627</v>
      </c>
      <c r="AU36" s="162">
        <f t="shared" ref="AU36:AV36" si="43">SUM(AU31:AU35)</f>
        <v>-87</v>
      </c>
      <c r="AV36" s="162">
        <f t="shared" si="43"/>
        <v>-1507</v>
      </c>
      <c r="AW36" s="162">
        <f t="shared" ref="AW36:AX36" si="44">SUM(AW31:AW35)</f>
        <v>-2954</v>
      </c>
      <c r="AX36" s="162">
        <f t="shared" si="44"/>
        <v>-3880</v>
      </c>
      <c r="AY36" s="162">
        <f t="shared" ref="AY36:AZ36" si="45">SUM(AY31:AY35)</f>
        <v>-6019</v>
      </c>
      <c r="AZ36" s="162">
        <f t="shared" si="45"/>
        <v>-4322</v>
      </c>
      <c r="BA36" s="163"/>
      <c r="BB36" s="97">
        <f t="shared" si="41"/>
        <v>11577</v>
      </c>
    </row>
    <row r="37" spans="1:54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101"/>
      <c r="AB37" s="244"/>
      <c r="AC37" s="245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7"/>
      <c r="AO37" s="102"/>
      <c r="AP37" s="103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5"/>
      <c r="BB37" s="102"/>
    </row>
    <row r="38" spans="1:54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79">
        <v>38465</v>
      </c>
      <c r="V38" s="279">
        <v>42182</v>
      </c>
      <c r="W38" s="279">
        <v>47014</v>
      </c>
      <c r="X38" s="279">
        <v>49299</v>
      </c>
      <c r="Y38" s="279">
        <v>46393</v>
      </c>
      <c r="Z38" s="279">
        <v>45482</v>
      </c>
      <c r="AA38" s="94">
        <v>44981</v>
      </c>
      <c r="AB38" s="207">
        <f t="shared" ref="AB38:AB43" si="46">IF(ISERROR((O38-C38)/C38)=TRUE,0,(O38-C38)/C38)</f>
        <v>0.50721054800164811</v>
      </c>
      <c r="AC38" s="207">
        <f t="shared" ref="AC38:AC43" si="47">IF(ISERROR((P38-D38)/D38)=TRUE,0,(P38-D38)/D38)</f>
        <v>0.78805483361361672</v>
      </c>
      <c r="AD38" s="207">
        <f t="shared" ref="AD38:AM43" si="48">IF(ISERROR((Q38-E38)/E38)=TRUE,0,(Q38-E38)/E38)</f>
        <v>1.0167807690327895</v>
      </c>
      <c r="AE38" s="207">
        <f t="shared" si="48"/>
        <v>0.91937702662867249</v>
      </c>
      <c r="AF38" s="207">
        <f t="shared" si="48"/>
        <v>0.88679897314375988</v>
      </c>
      <c r="AG38" s="207">
        <f t="shared" si="48"/>
        <v>1.0065079283094882</v>
      </c>
      <c r="AH38" s="207">
        <f t="shared" si="48"/>
        <v>0.98816353956685787</v>
      </c>
      <c r="AI38" s="207">
        <f t="shared" si="48"/>
        <v>1.0970420084514043</v>
      </c>
      <c r="AJ38" s="207">
        <f t="shared" si="48"/>
        <v>0.85422993492407806</v>
      </c>
      <c r="AK38" s="207">
        <f t="shared" si="48"/>
        <v>0.78749093546047866</v>
      </c>
      <c r="AL38" s="207">
        <f t="shared" si="48"/>
        <v>0.59662043569535739</v>
      </c>
      <c r="AM38" s="207">
        <f t="shared" si="48"/>
        <v>0.63134863701578192</v>
      </c>
      <c r="AN38" s="239"/>
      <c r="AO38" s="95">
        <f t="shared" ref="AO38:AO42" si="49">O38-C38</f>
        <v>9848</v>
      </c>
      <c r="AP38" s="72">
        <f t="shared" ref="AP38:AP42" si="50">P38-D38</f>
        <v>15464</v>
      </c>
      <c r="AQ38" s="73">
        <f t="shared" ref="AQ38:AZ42" si="51">Q38-E38</f>
        <v>19753</v>
      </c>
      <c r="AR38" s="73">
        <f t="shared" si="51"/>
        <v>18713</v>
      </c>
      <c r="AS38" s="73">
        <f t="shared" si="51"/>
        <v>17963</v>
      </c>
      <c r="AT38" s="73">
        <f t="shared" si="51"/>
        <v>19487</v>
      </c>
      <c r="AU38" s="73">
        <f t="shared" si="51"/>
        <v>19118</v>
      </c>
      <c r="AV38" s="73">
        <f t="shared" si="51"/>
        <v>22067</v>
      </c>
      <c r="AW38" s="73">
        <f t="shared" si="51"/>
        <v>21659</v>
      </c>
      <c r="AX38" s="73">
        <f t="shared" si="51"/>
        <v>21719</v>
      </c>
      <c r="AY38" s="73">
        <f t="shared" si="51"/>
        <v>17336</v>
      </c>
      <c r="AZ38" s="73">
        <f t="shared" si="51"/>
        <v>17602</v>
      </c>
      <c r="BA38" s="96"/>
      <c r="BB38" s="71">
        <f>IF(ISERROR(GETPIVOTDATA("VALUE",'CSS WK pvt'!$J$2,"DT_FILE",BB$8,"COMMODITY",BB$6,"TRIM_CAT",TRIM(B38),"TRIM_LINE",A37))=TRUE,0,GETPIVOTDATA("VALUE",'CSS WK pvt'!$J$2,"DT_FILE",BB$8,"COMMODITY",BB$6,"TRIM_CAT",TRIM(B38),"TRIM_LINE",A37))</f>
        <v>44981</v>
      </c>
    </row>
    <row r="39" spans="1:54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79">
        <v>9371</v>
      </c>
      <c r="V39" s="279">
        <v>9017</v>
      </c>
      <c r="W39" s="279">
        <v>9397</v>
      </c>
      <c r="X39" s="279">
        <v>9545</v>
      </c>
      <c r="Y39" s="279">
        <v>9529</v>
      </c>
      <c r="Z39" s="279">
        <v>9723</v>
      </c>
      <c r="AA39" s="94">
        <v>9640</v>
      </c>
      <c r="AB39" s="207">
        <f t="shared" si="46"/>
        <v>0.1711304347826087</v>
      </c>
      <c r="AC39" s="207">
        <f t="shared" si="47"/>
        <v>0.20572019297036526</v>
      </c>
      <c r="AD39" s="207">
        <f t="shared" si="48"/>
        <v>0.22354354354354355</v>
      </c>
      <c r="AE39" s="207">
        <f t="shared" si="48"/>
        <v>0.17778302443631214</v>
      </c>
      <c r="AF39" s="207">
        <f t="shared" si="48"/>
        <v>0.19831073043064479</v>
      </c>
      <c r="AG39" s="207">
        <f t="shared" si="48"/>
        <v>0.18139873725109276</v>
      </c>
      <c r="AH39" s="207">
        <f t="shared" si="48"/>
        <v>0.13067084942084942</v>
      </c>
      <c r="AI39" s="207">
        <f t="shared" si="48"/>
        <v>6.2448450571462234E-2</v>
      </c>
      <c r="AJ39" s="207">
        <f t="shared" si="48"/>
        <v>-1.3334733305333893E-2</v>
      </c>
      <c r="AK39" s="207">
        <f t="shared" si="48"/>
        <v>-4.7975264312786751E-2</v>
      </c>
      <c r="AL39" s="207">
        <f t="shared" si="48"/>
        <v>-9.2735408930781679E-2</v>
      </c>
      <c r="AM39" s="207">
        <f t="shared" si="48"/>
        <v>-2.6239359038557838E-2</v>
      </c>
      <c r="AN39" s="239"/>
      <c r="AO39" s="95">
        <f t="shared" si="49"/>
        <v>1476</v>
      </c>
      <c r="AP39" s="72">
        <f t="shared" si="50"/>
        <v>1791</v>
      </c>
      <c r="AQ39" s="73">
        <f t="shared" si="51"/>
        <v>1861</v>
      </c>
      <c r="AR39" s="73">
        <f t="shared" si="51"/>
        <v>1506</v>
      </c>
      <c r="AS39" s="73">
        <f t="shared" si="51"/>
        <v>1667</v>
      </c>
      <c r="AT39" s="73">
        <f t="shared" si="51"/>
        <v>1494</v>
      </c>
      <c r="AU39" s="73">
        <f t="shared" si="51"/>
        <v>1083</v>
      </c>
      <c r="AV39" s="73">
        <f t="shared" si="51"/>
        <v>530</v>
      </c>
      <c r="AW39" s="73">
        <f t="shared" si="51"/>
        <v>-127</v>
      </c>
      <c r="AX39" s="73">
        <f t="shared" si="51"/>
        <v>-481</v>
      </c>
      <c r="AY39" s="73">
        <f t="shared" si="51"/>
        <v>-974</v>
      </c>
      <c r="AZ39" s="73">
        <f t="shared" si="51"/>
        <v>-262</v>
      </c>
      <c r="BA39" s="96"/>
      <c r="BB39" s="71">
        <f>IF(ISERROR(GETPIVOTDATA("VALUE",'CSS WK pvt'!$J$2,"DT_FILE",BB$8,"COMMODITY",BB$6,"TRIM_CAT",TRIM(B39),"TRIM_LINE",A37))=TRUE,0,GETPIVOTDATA("VALUE",'CSS WK pvt'!$J$2,"DT_FILE",BB$8,"COMMODITY",BB$6,"TRIM_CAT",TRIM(B39),"TRIM_LINE",A37))</f>
        <v>9640</v>
      </c>
    </row>
    <row r="40" spans="1:54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79">
        <v>3641</v>
      </c>
      <c r="V40" s="279">
        <v>3248</v>
      </c>
      <c r="W40" s="279">
        <v>3316</v>
      </c>
      <c r="X40" s="279">
        <v>3458</v>
      </c>
      <c r="Y40" s="279">
        <v>3374</v>
      </c>
      <c r="Z40" s="279">
        <v>3287</v>
      </c>
      <c r="AA40" s="94">
        <v>3267</v>
      </c>
      <c r="AB40" s="207">
        <f t="shared" si="46"/>
        <v>0.56472684085510694</v>
      </c>
      <c r="AC40" s="207">
        <f t="shared" si="47"/>
        <v>1.0095398428731761</v>
      </c>
      <c r="AD40" s="207">
        <f t="shared" si="48"/>
        <v>1.56398891966759</v>
      </c>
      <c r="AE40" s="207">
        <f t="shared" si="48"/>
        <v>1.2557673019057172</v>
      </c>
      <c r="AF40" s="207">
        <f t="shared" si="48"/>
        <v>1.0461613216715258</v>
      </c>
      <c r="AG40" s="207">
        <f t="shared" si="48"/>
        <v>1.0752577319587628</v>
      </c>
      <c r="AH40" s="207">
        <f t="shared" si="48"/>
        <v>0.78131115459882583</v>
      </c>
      <c r="AI40" s="207">
        <f t="shared" si="48"/>
        <v>0.5149253731343284</v>
      </c>
      <c r="AJ40" s="207">
        <f t="shared" si="48"/>
        <v>0.48699551569506727</v>
      </c>
      <c r="AK40" s="207">
        <f t="shared" si="48"/>
        <v>0.54720357941834452</v>
      </c>
      <c r="AL40" s="207">
        <f t="shared" si="48"/>
        <v>0.39883913764510781</v>
      </c>
      <c r="AM40" s="207">
        <f t="shared" si="48"/>
        <v>0.41254834550923936</v>
      </c>
      <c r="AN40" s="239"/>
      <c r="AO40" s="95">
        <f t="shared" si="49"/>
        <v>951</v>
      </c>
      <c r="AP40" s="72">
        <f t="shared" si="50"/>
        <v>1799</v>
      </c>
      <c r="AQ40" s="73">
        <f t="shared" si="51"/>
        <v>2823</v>
      </c>
      <c r="AR40" s="73">
        <f t="shared" si="51"/>
        <v>2504</v>
      </c>
      <c r="AS40" s="73">
        <f t="shared" si="51"/>
        <v>2153</v>
      </c>
      <c r="AT40" s="73">
        <f t="shared" si="51"/>
        <v>2086</v>
      </c>
      <c r="AU40" s="73">
        <f t="shared" si="51"/>
        <v>1597</v>
      </c>
      <c r="AV40" s="73">
        <f t="shared" si="51"/>
        <v>1104</v>
      </c>
      <c r="AW40" s="73">
        <f t="shared" si="51"/>
        <v>1086</v>
      </c>
      <c r="AX40" s="73">
        <f t="shared" si="51"/>
        <v>1223</v>
      </c>
      <c r="AY40" s="73">
        <f t="shared" si="51"/>
        <v>962</v>
      </c>
      <c r="AZ40" s="73">
        <f t="shared" si="51"/>
        <v>960</v>
      </c>
      <c r="BA40" s="96"/>
      <c r="BB40" s="71">
        <f>IF(ISERROR(GETPIVOTDATA("VALUE",'CSS WK pvt'!$J$2,"DT_FILE",BB$8,"COMMODITY",BB$6,"TRIM_CAT",TRIM(B40),"TRIM_LINE",A37))=TRUE,0,GETPIVOTDATA("VALUE",'CSS WK pvt'!$J$2,"DT_FILE",BB$8,"COMMODITY",BB$6,"TRIM_CAT",TRIM(B40),"TRIM_LINE",A37))</f>
        <v>3267</v>
      </c>
    </row>
    <row r="41" spans="1:54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79">
        <v>371</v>
      </c>
      <c r="V41" s="279">
        <v>335</v>
      </c>
      <c r="W41" s="279">
        <v>367</v>
      </c>
      <c r="X41" s="279">
        <v>365</v>
      </c>
      <c r="Y41" s="279">
        <v>379</v>
      </c>
      <c r="Z41" s="279">
        <v>335</v>
      </c>
      <c r="AA41" s="94">
        <v>329</v>
      </c>
      <c r="AB41" s="207">
        <f t="shared" si="46"/>
        <v>0.27272727272727271</v>
      </c>
      <c r="AC41" s="207">
        <f t="shared" si="47"/>
        <v>0.88043478260869568</v>
      </c>
      <c r="AD41" s="207">
        <f t="shared" si="48"/>
        <v>1.7558139534883721</v>
      </c>
      <c r="AE41" s="207">
        <f t="shared" si="48"/>
        <v>1.5888888888888888</v>
      </c>
      <c r="AF41" s="207">
        <f t="shared" si="48"/>
        <v>1.343915343915344</v>
      </c>
      <c r="AG41" s="207">
        <f t="shared" si="48"/>
        <v>1.7388535031847134</v>
      </c>
      <c r="AH41" s="207">
        <f t="shared" si="48"/>
        <v>1.2484848484848485</v>
      </c>
      <c r="AI41" s="207">
        <f t="shared" si="48"/>
        <v>0.89265536723163841</v>
      </c>
      <c r="AJ41" s="207">
        <f t="shared" si="48"/>
        <v>0.64573991031390132</v>
      </c>
      <c r="AK41" s="207">
        <f t="shared" si="48"/>
        <v>0.6820276497695853</v>
      </c>
      <c r="AL41" s="207">
        <f t="shared" si="48"/>
        <v>0.73853211009174313</v>
      </c>
      <c r="AM41" s="207">
        <f t="shared" si="48"/>
        <v>0.72680412371134018</v>
      </c>
      <c r="AN41" s="239"/>
      <c r="AO41" s="95">
        <f t="shared" si="49"/>
        <v>48</v>
      </c>
      <c r="AP41" s="72">
        <f t="shared" si="50"/>
        <v>162</v>
      </c>
      <c r="AQ41" s="73">
        <f t="shared" si="51"/>
        <v>302</v>
      </c>
      <c r="AR41" s="73">
        <f t="shared" si="51"/>
        <v>286</v>
      </c>
      <c r="AS41" s="73">
        <f t="shared" si="51"/>
        <v>254</v>
      </c>
      <c r="AT41" s="73">
        <f t="shared" si="51"/>
        <v>273</v>
      </c>
      <c r="AU41" s="73">
        <f t="shared" si="51"/>
        <v>206</v>
      </c>
      <c r="AV41" s="73">
        <f t="shared" si="51"/>
        <v>158</v>
      </c>
      <c r="AW41" s="73">
        <f t="shared" si="51"/>
        <v>144</v>
      </c>
      <c r="AX41" s="73">
        <f t="shared" si="51"/>
        <v>148</v>
      </c>
      <c r="AY41" s="73">
        <f t="shared" si="51"/>
        <v>161</v>
      </c>
      <c r="AZ41" s="73">
        <f t="shared" si="51"/>
        <v>141</v>
      </c>
      <c r="BA41" s="96"/>
      <c r="BB41" s="71">
        <f>IF(ISERROR(GETPIVOTDATA("VALUE",'CSS WK pvt'!$J$2,"DT_FILE",BB$8,"COMMODITY",BB$6,"TRIM_CAT",TRIM(B41),"TRIM_LINE",A37))=TRUE,0,GETPIVOTDATA("VALUE",'CSS WK pvt'!$J$2,"DT_FILE",BB$8,"COMMODITY",BB$6,"TRIM_CAT",TRIM(B41),"TRIM_LINE",A37))</f>
        <v>329</v>
      </c>
    </row>
    <row r="42" spans="1:54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79">
        <v>26</v>
      </c>
      <c r="V42" s="279">
        <v>21</v>
      </c>
      <c r="W42" s="279">
        <v>21</v>
      </c>
      <c r="X42" s="279">
        <v>23</v>
      </c>
      <c r="Y42" s="279">
        <v>23</v>
      </c>
      <c r="Z42" s="279">
        <v>24</v>
      </c>
      <c r="AA42" s="94">
        <v>20</v>
      </c>
      <c r="AB42" s="207">
        <f t="shared" si="46"/>
        <v>0</v>
      </c>
      <c r="AC42" s="207">
        <f t="shared" si="47"/>
        <v>0.26666666666666666</v>
      </c>
      <c r="AD42" s="207">
        <f t="shared" si="48"/>
        <v>0.2</v>
      </c>
      <c r="AE42" s="207">
        <f t="shared" si="48"/>
        <v>0.6470588235294118</v>
      </c>
      <c r="AF42" s="207">
        <f t="shared" si="48"/>
        <v>0.8125</v>
      </c>
      <c r="AG42" s="207">
        <f t="shared" si="48"/>
        <v>1.1333333333333333</v>
      </c>
      <c r="AH42" s="207">
        <f t="shared" si="48"/>
        <v>0.44444444444444442</v>
      </c>
      <c r="AI42" s="207">
        <f t="shared" si="48"/>
        <v>0.61538461538461542</v>
      </c>
      <c r="AJ42" s="207">
        <f t="shared" si="48"/>
        <v>0.61538461538461542</v>
      </c>
      <c r="AK42" s="207">
        <f t="shared" si="48"/>
        <v>0.6428571428571429</v>
      </c>
      <c r="AL42" s="207">
        <f t="shared" si="48"/>
        <v>0.91666666666666663</v>
      </c>
      <c r="AM42" s="207">
        <f t="shared" si="48"/>
        <v>0.6</v>
      </c>
      <c r="AN42" s="239"/>
      <c r="AO42" s="95">
        <f t="shared" si="49"/>
        <v>0</v>
      </c>
      <c r="AP42" s="72">
        <f t="shared" si="50"/>
        <v>4</v>
      </c>
      <c r="AQ42" s="73">
        <f t="shared" si="51"/>
        <v>4</v>
      </c>
      <c r="AR42" s="73">
        <f t="shared" si="51"/>
        <v>11</v>
      </c>
      <c r="AS42" s="73">
        <f t="shared" si="51"/>
        <v>13</v>
      </c>
      <c r="AT42" s="73">
        <f t="shared" si="51"/>
        <v>17</v>
      </c>
      <c r="AU42" s="73">
        <f t="shared" si="51"/>
        <v>8</v>
      </c>
      <c r="AV42" s="73">
        <f t="shared" si="51"/>
        <v>8</v>
      </c>
      <c r="AW42" s="73">
        <f t="shared" si="51"/>
        <v>8</v>
      </c>
      <c r="AX42" s="73">
        <f t="shared" si="51"/>
        <v>9</v>
      </c>
      <c r="AY42" s="73">
        <f t="shared" si="51"/>
        <v>11</v>
      </c>
      <c r="AZ42" s="73">
        <f t="shared" si="51"/>
        <v>9</v>
      </c>
      <c r="BA42" s="96"/>
      <c r="BB42" s="71">
        <f>IF(ISERROR(GETPIVOTDATA("VALUE",'CSS WK pvt'!$J$2,"DT_FILE",BB$8,"COMMODITY",BB$6,"TRIM_CAT",TRIM(B42),"TRIM_LINE",A37))=TRUE,0,GETPIVOTDATA("VALUE",'CSS WK pvt'!$J$2,"DT_FILE",BB$8,"COMMODITY",BB$6,"TRIM_CAT",TRIM(B42),"TRIM_LINE",A37))</f>
        <v>20</v>
      </c>
    </row>
    <row r="43" spans="1:54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BB43" si="52">SUM(D38:D42)</f>
        <v>30310</v>
      </c>
      <c r="E43" s="77">
        <f t="shared" si="52"/>
        <v>29749</v>
      </c>
      <c r="F43" s="77">
        <f t="shared" si="52"/>
        <v>31016</v>
      </c>
      <c r="G43" s="77">
        <f t="shared" si="52"/>
        <v>30925</v>
      </c>
      <c r="H43" s="77">
        <f t="shared" si="52"/>
        <v>29709</v>
      </c>
      <c r="I43" s="77">
        <f t="shared" si="52"/>
        <v>29862</v>
      </c>
      <c r="J43" s="77">
        <f t="shared" si="52"/>
        <v>30936</v>
      </c>
      <c r="K43" s="77">
        <f t="shared" si="52"/>
        <v>37345</v>
      </c>
      <c r="L43" s="77">
        <f t="shared" si="52"/>
        <v>40072</v>
      </c>
      <c r="M43" s="77">
        <f t="shared" si="52"/>
        <v>42202</v>
      </c>
      <c r="N43" s="78">
        <f t="shared" si="52"/>
        <v>40401</v>
      </c>
      <c r="O43" s="76">
        <f t="shared" si="52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7">
        <v>51874</v>
      </c>
      <c r="V43" s="277">
        <v>54803</v>
      </c>
      <c r="W43" s="277">
        <v>60115</v>
      </c>
      <c r="X43" s="277">
        <v>62690</v>
      </c>
      <c r="Y43" s="277">
        <v>59698</v>
      </c>
      <c r="Z43" s="277">
        <v>58851</v>
      </c>
      <c r="AA43" s="78">
        <v>58237</v>
      </c>
      <c r="AB43" s="208">
        <f t="shared" si="46"/>
        <v>0.41196135459499217</v>
      </c>
      <c r="AC43" s="212">
        <f t="shared" si="47"/>
        <v>0.63411415374463875</v>
      </c>
      <c r="AD43" s="213">
        <f t="shared" si="48"/>
        <v>0.83172543614911421</v>
      </c>
      <c r="AE43" s="213">
        <f t="shared" si="48"/>
        <v>0.7421975754449317</v>
      </c>
      <c r="AF43" s="213">
        <f t="shared" si="48"/>
        <v>0.71301535974130958</v>
      </c>
      <c r="AG43" s="213">
        <f t="shared" si="48"/>
        <v>0.7861927362078831</v>
      </c>
      <c r="AH43" s="213">
        <f t="shared" si="48"/>
        <v>0.73712410421271179</v>
      </c>
      <c r="AI43" s="213">
        <f t="shared" si="48"/>
        <v>0.77149599172485128</v>
      </c>
      <c r="AJ43" s="213">
        <f t="shared" si="48"/>
        <v>0.60972017673048606</v>
      </c>
      <c r="AK43" s="213">
        <f t="shared" si="48"/>
        <v>0.56443401876622079</v>
      </c>
      <c r="AL43" s="213">
        <f t="shared" si="48"/>
        <v>0.41457750817496802</v>
      </c>
      <c r="AM43" s="213">
        <f t="shared" si="48"/>
        <v>0.45667186455780795</v>
      </c>
      <c r="AN43" s="214"/>
      <c r="AO43" s="79">
        <f>SUM(AO38:AO42)</f>
        <v>12323</v>
      </c>
      <c r="AP43" s="80">
        <f t="shared" si="52"/>
        <v>19220</v>
      </c>
      <c r="AQ43" s="81">
        <f t="shared" si="52"/>
        <v>24743</v>
      </c>
      <c r="AR43" s="81">
        <f t="shared" si="52"/>
        <v>23020</v>
      </c>
      <c r="AS43" s="81">
        <f t="shared" ref="AS43:AT43" si="53">SUM(AS38:AS42)</f>
        <v>22050</v>
      </c>
      <c r="AT43" s="81">
        <f t="shared" si="53"/>
        <v>23357</v>
      </c>
      <c r="AU43" s="81">
        <f t="shared" ref="AU43:AV43" si="54">SUM(AU38:AU42)</f>
        <v>22012</v>
      </c>
      <c r="AV43" s="81">
        <f t="shared" si="54"/>
        <v>23867</v>
      </c>
      <c r="AW43" s="81">
        <f t="shared" ref="AW43:AX43" si="55">SUM(AW38:AW42)</f>
        <v>22770</v>
      </c>
      <c r="AX43" s="81">
        <f t="shared" si="55"/>
        <v>22618</v>
      </c>
      <c r="AY43" s="81">
        <f t="shared" ref="AY43:AZ43" si="56">SUM(AY38:AY42)</f>
        <v>17496</v>
      </c>
      <c r="AZ43" s="81">
        <f t="shared" si="56"/>
        <v>18450</v>
      </c>
      <c r="BA43" s="82"/>
      <c r="BB43" s="79">
        <f t="shared" si="52"/>
        <v>58237</v>
      </c>
    </row>
    <row r="44" spans="1:54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108"/>
      <c r="AB44" s="232"/>
      <c r="AC44" s="233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5"/>
      <c r="AO44" s="109"/>
      <c r="AP44" s="110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2"/>
      <c r="BB44" s="109"/>
    </row>
    <row r="45" spans="1:54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3">
        <v>16952397</v>
      </c>
      <c r="V45" s="283">
        <v>13172884</v>
      </c>
      <c r="W45" s="283">
        <v>10690003</v>
      </c>
      <c r="X45" s="283">
        <v>11311449</v>
      </c>
      <c r="Y45" s="283">
        <v>10845158</v>
      </c>
      <c r="Z45" s="283">
        <v>13324190</v>
      </c>
      <c r="AA45" s="45">
        <v>13672235</v>
      </c>
      <c r="AB45" s="207">
        <f t="shared" ref="AB45:AB50" si="57">IF(ISERROR((O45-C45)/C45)=TRUE,0,(O45-C45)/C45)</f>
        <v>0.23549866953120283</v>
      </c>
      <c r="AC45" s="207">
        <f t="shared" ref="AC45:AC50" si="58">IF(ISERROR((P45-D45)/D45)=TRUE,0,(P45-D45)/D45)</f>
        <v>0.17231037140148023</v>
      </c>
      <c r="AD45" s="207">
        <f t="shared" ref="AD45:AM50" si="59">IF(ISERROR((Q45-E45)/E45)=TRUE,0,(Q45-E45)/E45)</f>
        <v>0.35945600995972027</v>
      </c>
      <c r="AE45" s="207">
        <f t="shared" si="59"/>
        <v>0.61178371701930012</v>
      </c>
      <c r="AF45" s="207">
        <f t="shared" si="59"/>
        <v>0.23340824972252353</v>
      </c>
      <c r="AG45" s="207">
        <f t="shared" si="59"/>
        <v>0.40556739462484354</v>
      </c>
      <c r="AH45" s="207">
        <f t="shared" si="59"/>
        <v>0.54854818630842617</v>
      </c>
      <c r="AI45" s="207">
        <f t="shared" si="59"/>
        <v>0.41397805927894965</v>
      </c>
      <c r="AJ45" s="207">
        <f t="shared" si="59"/>
        <v>0.29106903643235654</v>
      </c>
      <c r="AK45" s="207">
        <f t="shared" si="59"/>
        <v>0.45831471459138146</v>
      </c>
      <c r="AL45" s="207">
        <f t="shared" si="59"/>
        <v>0.32353662662663224</v>
      </c>
      <c r="AM45" s="207">
        <f t="shared" si="59"/>
        <v>0.23953642303977785</v>
      </c>
      <c r="AN45" s="239"/>
      <c r="AO45" s="46">
        <f t="shared" ref="AO45:AO49" si="60">O45-C45</f>
        <v>1987219.0699999984</v>
      </c>
      <c r="AP45" s="72">
        <f t="shared" ref="AP45:AP49" si="61">P45-D45</f>
        <v>1491825.9800000004</v>
      </c>
      <c r="AQ45" s="73">
        <f t="shared" ref="AQ45:AZ49" si="62">Q45-E45</f>
        <v>2461739.38</v>
      </c>
      <c r="AR45" s="73">
        <f t="shared" si="62"/>
        <v>3553789.51</v>
      </c>
      <c r="AS45" s="73">
        <f t="shared" si="62"/>
        <v>1656344.8099999996</v>
      </c>
      <c r="AT45" s="73">
        <f t="shared" si="62"/>
        <v>3839423.8499999996</v>
      </c>
      <c r="AU45" s="73">
        <f t="shared" si="62"/>
        <v>6005112.8599999994</v>
      </c>
      <c r="AV45" s="73">
        <f t="shared" si="62"/>
        <v>3856697.01</v>
      </c>
      <c r="AW45" s="73">
        <f t="shared" si="62"/>
        <v>2410040.66</v>
      </c>
      <c r="AX45" s="73">
        <f t="shared" si="62"/>
        <v>3554927.8</v>
      </c>
      <c r="AY45" s="73">
        <f t="shared" si="62"/>
        <v>2651083.29</v>
      </c>
      <c r="AZ45" s="73">
        <f t="shared" si="62"/>
        <v>2574856.8200000003</v>
      </c>
      <c r="BA45" s="47"/>
      <c r="BB45" s="71">
        <f>IF(ISERROR(GETPIVOTDATA("VALUE",'CSS WK pvt'!$J$2,"DT_FILE",BB$8,"COMMODITY",BB$6,"TRIM_CAT",TRIM(B45),"TRIM_LINE",A44))=TRUE,0,GETPIVOTDATA("VALUE",'CSS WK pvt'!$J$2,"DT_FILE",BB$8,"COMMODITY",BB$6,"TRIM_CAT",TRIM(B45),"TRIM_LINE",A44))</f>
        <v>13672235</v>
      </c>
    </row>
    <row r="46" spans="1:54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3">
        <v>2081193</v>
      </c>
      <c r="V46" s="283">
        <v>1498576</v>
      </c>
      <c r="W46" s="283">
        <v>1191182</v>
      </c>
      <c r="X46" s="283">
        <v>1299881</v>
      </c>
      <c r="Y46" s="283">
        <v>1405467</v>
      </c>
      <c r="Z46" s="283">
        <v>1786111</v>
      </c>
      <c r="AA46" s="45">
        <v>1872231</v>
      </c>
      <c r="AB46" s="207">
        <f t="shared" si="57"/>
        <v>-6.0430228688314429E-2</v>
      </c>
      <c r="AC46" s="207">
        <f t="shared" si="58"/>
        <v>-0.12316252523703117</v>
      </c>
      <c r="AD46" s="207">
        <f t="shared" si="59"/>
        <v>2.5584978692023471E-3</v>
      </c>
      <c r="AE46" s="207">
        <f t="shared" si="59"/>
        <v>0.17357350720767706</v>
      </c>
      <c r="AF46" s="207">
        <f t="shared" si="59"/>
        <v>-5.0933778842801605E-2</v>
      </c>
      <c r="AG46" s="207">
        <f t="shared" si="59"/>
        <v>0.11689100389338744</v>
      </c>
      <c r="AH46" s="207">
        <f t="shared" si="59"/>
        <v>0.15371267450877571</v>
      </c>
      <c r="AI46" s="207">
        <f t="shared" si="59"/>
        <v>-6.1533484481090472E-2</v>
      </c>
      <c r="AJ46" s="207">
        <f t="shared" si="59"/>
        <v>-0.1375447378276668</v>
      </c>
      <c r="AK46" s="207">
        <f t="shared" si="59"/>
        <v>-8.5645314952277632E-2</v>
      </c>
      <c r="AL46" s="207">
        <f t="shared" si="59"/>
        <v>-7.9200882478430365E-2</v>
      </c>
      <c r="AM46" s="207">
        <f t="shared" si="59"/>
        <v>-2.2898135320810833E-2</v>
      </c>
      <c r="AN46" s="239"/>
      <c r="AO46" s="46">
        <f t="shared" si="60"/>
        <v>-104206.09000000008</v>
      </c>
      <c r="AP46" s="72">
        <f t="shared" si="61"/>
        <v>-205509.55000000005</v>
      </c>
      <c r="AQ46" s="73">
        <f t="shared" si="62"/>
        <v>3427.4699999999721</v>
      </c>
      <c r="AR46" s="73">
        <f t="shared" si="62"/>
        <v>197702.40999999992</v>
      </c>
      <c r="AS46" s="73">
        <f t="shared" si="62"/>
        <v>-65137.449999999953</v>
      </c>
      <c r="AT46" s="73">
        <f t="shared" si="62"/>
        <v>177732.89999999991</v>
      </c>
      <c r="AU46" s="73">
        <f t="shared" si="62"/>
        <v>277283.71999999997</v>
      </c>
      <c r="AV46" s="73">
        <f t="shared" si="62"/>
        <v>-98258.810000000056</v>
      </c>
      <c r="AW46" s="73">
        <f t="shared" si="62"/>
        <v>-189970.21999999997</v>
      </c>
      <c r="AX46" s="73">
        <f t="shared" si="62"/>
        <v>-121756.60000000009</v>
      </c>
      <c r="AY46" s="73">
        <f t="shared" si="62"/>
        <v>-120888.71999999997</v>
      </c>
      <c r="AZ46" s="73">
        <f t="shared" si="62"/>
        <v>-41857.060000000056</v>
      </c>
      <c r="BA46" s="47"/>
      <c r="BB46" s="71">
        <f>IF(ISERROR(GETPIVOTDATA("VALUE",'CSS WK pvt'!$J$2,"DT_FILE",BB$8,"COMMODITY",BB$6,"TRIM_CAT",TRIM(B46),"TRIM_LINE",A44))=TRUE,0,GETPIVOTDATA("VALUE",'CSS WK pvt'!$J$2,"DT_FILE",BB$8,"COMMODITY",BB$6,"TRIM_CAT",TRIM(B46),"TRIM_LINE",A44))</f>
        <v>1872231</v>
      </c>
    </row>
    <row r="47" spans="1:54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3">
        <v>2032482</v>
      </c>
      <c r="V47" s="283">
        <v>1957147</v>
      </c>
      <c r="W47" s="283">
        <v>1727752</v>
      </c>
      <c r="X47" s="283">
        <v>1815057</v>
      </c>
      <c r="Y47" s="283">
        <v>1764402</v>
      </c>
      <c r="Z47" s="283">
        <v>1937965</v>
      </c>
      <c r="AA47" s="45">
        <v>2068507</v>
      </c>
      <c r="AB47" s="207">
        <f t="shared" si="57"/>
        <v>0.33775402850308262</v>
      </c>
      <c r="AC47" s="207">
        <f t="shared" si="58"/>
        <v>0.48510385532188621</v>
      </c>
      <c r="AD47" s="207">
        <f t="shared" si="59"/>
        <v>0.21155168551564399</v>
      </c>
      <c r="AE47" s="207">
        <f t="shared" si="59"/>
        <v>0.37944961485021439</v>
      </c>
      <c r="AF47" s="207">
        <f t="shared" si="59"/>
        <v>-3.1770021613356896E-2</v>
      </c>
      <c r="AG47" s="207">
        <f t="shared" si="59"/>
        <v>0.23719181832549699</v>
      </c>
      <c r="AH47" s="207">
        <f t="shared" si="59"/>
        <v>0.12940521738264538</v>
      </c>
      <c r="AI47" s="207">
        <f t="shared" si="59"/>
        <v>0.30940603969119762</v>
      </c>
      <c r="AJ47" s="207">
        <f t="shared" si="59"/>
        <v>0.11882821253381817</v>
      </c>
      <c r="AK47" s="207">
        <f t="shared" si="59"/>
        <v>0.24515247010014593</v>
      </c>
      <c r="AL47" s="207">
        <f t="shared" si="59"/>
        <v>0.15582662059593969</v>
      </c>
      <c r="AM47" s="207">
        <f t="shared" si="59"/>
        <v>0.12186374734926679</v>
      </c>
      <c r="AN47" s="239"/>
      <c r="AO47" s="46">
        <f t="shared" si="60"/>
        <v>529196.69000000018</v>
      </c>
      <c r="AP47" s="72">
        <f t="shared" si="61"/>
        <v>827952.31</v>
      </c>
      <c r="AQ47" s="73">
        <f t="shared" si="62"/>
        <v>304480.16999999993</v>
      </c>
      <c r="AR47" s="73">
        <f t="shared" si="62"/>
        <v>411690.5</v>
      </c>
      <c r="AS47" s="73">
        <f t="shared" si="62"/>
        <v>-48119.330000000075</v>
      </c>
      <c r="AT47" s="73">
        <f t="shared" si="62"/>
        <v>349589.54000000004</v>
      </c>
      <c r="AU47" s="73">
        <f t="shared" si="62"/>
        <v>232878.12999999989</v>
      </c>
      <c r="AV47" s="73">
        <f t="shared" si="62"/>
        <v>462463.95999999996</v>
      </c>
      <c r="AW47" s="73">
        <f t="shared" si="62"/>
        <v>183500.62999999989</v>
      </c>
      <c r="AX47" s="73">
        <f t="shared" si="62"/>
        <v>357358.40999999992</v>
      </c>
      <c r="AY47" s="73">
        <f t="shared" si="62"/>
        <v>237873.74</v>
      </c>
      <c r="AZ47" s="73">
        <f t="shared" si="62"/>
        <v>210513.68999999994</v>
      </c>
      <c r="BA47" s="47"/>
      <c r="BB47" s="71">
        <f>IF(ISERROR(GETPIVOTDATA("VALUE",'CSS WK pvt'!$J$2,"DT_FILE",BB$8,"COMMODITY",BB$6,"TRIM_CAT",TRIM(B47),"TRIM_LINE",A44))=TRUE,0,GETPIVOTDATA("VALUE",'CSS WK pvt'!$J$2,"DT_FILE",BB$8,"COMMODITY",BB$6,"TRIM_CAT",TRIM(B47),"TRIM_LINE",A44))</f>
        <v>2068507</v>
      </c>
    </row>
    <row r="48" spans="1:54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3">
        <v>2409394</v>
      </c>
      <c r="V48" s="283">
        <v>2365009</v>
      </c>
      <c r="W48" s="283">
        <v>2501401</v>
      </c>
      <c r="X48" s="283">
        <v>2354808</v>
      </c>
      <c r="Y48" s="283">
        <v>2458749</v>
      </c>
      <c r="Z48" s="283">
        <v>2413984</v>
      </c>
      <c r="AA48" s="45">
        <v>2575985</v>
      </c>
      <c r="AB48" s="207">
        <f t="shared" si="57"/>
        <v>0.23087976714258707</v>
      </c>
      <c r="AC48" s="207">
        <f t="shared" si="58"/>
        <v>0.60383763741198482</v>
      </c>
      <c r="AD48" s="207">
        <f t="shared" si="59"/>
        <v>0.48995657591603692</v>
      </c>
      <c r="AE48" s="207">
        <f t="shared" si="59"/>
        <v>0.5493903926817898</v>
      </c>
      <c r="AF48" s="207">
        <f t="shared" si="59"/>
        <v>2.9396650150054066E-2</v>
      </c>
      <c r="AG48" s="207">
        <f t="shared" si="59"/>
        <v>0.35004556753953137</v>
      </c>
      <c r="AH48" s="207">
        <f t="shared" si="59"/>
        <v>0.22083996542421</v>
      </c>
      <c r="AI48" s="207">
        <f t="shared" si="59"/>
        <v>0.49409307653991114</v>
      </c>
      <c r="AJ48" s="207">
        <f t="shared" si="59"/>
        <v>0.30571039219361096</v>
      </c>
      <c r="AK48" s="207">
        <f t="shared" si="59"/>
        <v>0.3119349820870338</v>
      </c>
      <c r="AL48" s="207">
        <f t="shared" si="59"/>
        <v>0.46642982470951272</v>
      </c>
      <c r="AM48" s="207">
        <f t="shared" si="59"/>
        <v>0.27834953495888159</v>
      </c>
      <c r="AN48" s="239"/>
      <c r="AO48" s="46">
        <f t="shared" si="60"/>
        <v>453447.1100000001</v>
      </c>
      <c r="AP48" s="72">
        <f t="shared" si="61"/>
        <v>1328963.5699999998</v>
      </c>
      <c r="AQ48" s="73">
        <f t="shared" si="62"/>
        <v>766574.53</v>
      </c>
      <c r="AR48" s="73">
        <f t="shared" si="62"/>
        <v>737674.82000000007</v>
      </c>
      <c r="AS48" s="73">
        <f t="shared" si="62"/>
        <v>57152.139999999898</v>
      </c>
      <c r="AT48" s="73">
        <f t="shared" si="62"/>
        <v>548941.34000000008</v>
      </c>
      <c r="AU48" s="73">
        <f t="shared" si="62"/>
        <v>435839.66999999993</v>
      </c>
      <c r="AV48" s="73">
        <f t="shared" si="62"/>
        <v>782102.92999999993</v>
      </c>
      <c r="AW48" s="73">
        <f t="shared" si="62"/>
        <v>585661.48</v>
      </c>
      <c r="AX48" s="73">
        <f t="shared" si="62"/>
        <v>559895.87999999989</v>
      </c>
      <c r="AY48" s="73">
        <f t="shared" si="62"/>
        <v>782058.47</v>
      </c>
      <c r="AZ48" s="73">
        <f t="shared" si="62"/>
        <v>525624.10000000009</v>
      </c>
      <c r="BA48" s="47"/>
      <c r="BB48" s="71">
        <f>IF(ISERROR(GETPIVOTDATA("VALUE",'CSS WK pvt'!$J$2,"DT_FILE",BB$8,"COMMODITY",BB$6,"TRIM_CAT",TRIM(B48),"TRIM_LINE",A44))=TRUE,0,GETPIVOTDATA("VALUE",'CSS WK pvt'!$J$2,"DT_FILE",BB$8,"COMMODITY",BB$6,"TRIM_CAT",TRIM(B48),"TRIM_LINE",A44))</f>
        <v>2575985</v>
      </c>
    </row>
    <row r="49" spans="1:54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3">
        <v>1863188</v>
      </c>
      <c r="V49" s="283">
        <v>2070352</v>
      </c>
      <c r="W49" s="283">
        <v>2618973</v>
      </c>
      <c r="X49" s="283">
        <v>2314468</v>
      </c>
      <c r="Y49" s="283">
        <v>3106421</v>
      </c>
      <c r="Z49" s="283">
        <v>2834020</v>
      </c>
      <c r="AA49" s="45">
        <v>2541511</v>
      </c>
      <c r="AB49" s="207">
        <f t="shared" si="57"/>
        <v>0.30933105113682918</v>
      </c>
      <c r="AC49" s="207">
        <f t="shared" si="58"/>
        <v>5.9235534917122135E-2</v>
      </c>
      <c r="AD49" s="207">
        <f t="shared" si="59"/>
        <v>0.3351416971103312</v>
      </c>
      <c r="AE49" s="207">
        <f t="shared" si="59"/>
        <v>0.64735680117445749</v>
      </c>
      <c r="AF49" s="207">
        <f t="shared" si="59"/>
        <v>0.41581010865179313</v>
      </c>
      <c r="AG49" s="207">
        <f t="shared" si="59"/>
        <v>1.4084424247745539</v>
      </c>
      <c r="AH49" s="207">
        <f t="shared" si="59"/>
        <v>-0.15606288315969119</v>
      </c>
      <c r="AI49" s="207">
        <f t="shared" si="59"/>
        <v>1.4212270189190812</v>
      </c>
      <c r="AJ49" s="207">
        <f t="shared" si="59"/>
        <v>0.76708867257359425</v>
      </c>
      <c r="AK49" s="207">
        <f t="shared" si="59"/>
        <v>4.816387997347276E-2</v>
      </c>
      <c r="AL49" s="207">
        <f t="shared" si="59"/>
        <v>0.50502777330136572</v>
      </c>
      <c r="AM49" s="207">
        <f t="shared" si="59"/>
        <v>0.81703018565294772</v>
      </c>
      <c r="AN49" s="239"/>
      <c r="AO49" s="46">
        <f t="shared" si="60"/>
        <v>546063.71</v>
      </c>
      <c r="AP49" s="72">
        <f t="shared" si="61"/>
        <v>123617.26000000001</v>
      </c>
      <c r="AQ49" s="73">
        <f t="shared" si="62"/>
        <v>476262.62000000011</v>
      </c>
      <c r="AR49" s="73">
        <f t="shared" si="62"/>
        <v>787902.3</v>
      </c>
      <c r="AS49" s="73">
        <f t="shared" si="62"/>
        <v>742609.29</v>
      </c>
      <c r="AT49" s="73">
        <f t="shared" si="62"/>
        <v>1315381</v>
      </c>
      <c r="AU49" s="73">
        <f t="shared" si="62"/>
        <v>-344545.20999999996</v>
      </c>
      <c r="AV49" s="73">
        <f t="shared" si="62"/>
        <v>1215268.2</v>
      </c>
      <c r="AW49" s="73">
        <f t="shared" si="62"/>
        <v>1136889.48</v>
      </c>
      <c r="AX49" s="73">
        <f t="shared" si="62"/>
        <v>106351.45999999996</v>
      </c>
      <c r="AY49" s="73">
        <f t="shared" si="62"/>
        <v>1042391.98</v>
      </c>
      <c r="AZ49" s="73">
        <f t="shared" si="62"/>
        <v>1274321.0900000001</v>
      </c>
      <c r="BA49" s="47"/>
      <c r="BB49" s="71">
        <f>IF(ISERROR(GETPIVOTDATA("VALUE",'CSS WK pvt'!$J$2,"DT_FILE",BB$8,"COMMODITY",BB$6,"TRIM_CAT",TRIM(B49),"TRIM_LINE",A44))=TRUE,0,GETPIVOTDATA("VALUE",'CSS WK pvt'!$J$2,"DT_FILE",BB$8,"COMMODITY",BB$6,"TRIM_CAT",TRIM(B49),"TRIM_LINE",A44))</f>
        <v>2541511</v>
      </c>
    </row>
    <row r="50" spans="1:54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BB64" si="63">SUM(D45:D49)</f>
        <v>16320880.43</v>
      </c>
      <c r="E50" s="165">
        <f t="shared" si="63"/>
        <v>12613080.830000002</v>
      </c>
      <c r="F50" s="165">
        <f t="shared" si="63"/>
        <v>10592700.459999999</v>
      </c>
      <c r="G50" s="165">
        <f t="shared" si="63"/>
        <v>13619927.539999999</v>
      </c>
      <c r="H50" s="165">
        <f t="shared" si="63"/>
        <v>14963291.370000001</v>
      </c>
      <c r="I50" s="165">
        <f t="shared" si="63"/>
        <v>18732084.829999998</v>
      </c>
      <c r="J50" s="165">
        <f t="shared" si="63"/>
        <v>14845694.710000001</v>
      </c>
      <c r="K50" s="165">
        <f t="shared" si="63"/>
        <v>14603188.969999999</v>
      </c>
      <c r="L50" s="165">
        <f t="shared" si="63"/>
        <v>14638886.050000001</v>
      </c>
      <c r="M50" s="165">
        <f t="shared" si="63"/>
        <v>14987678.239999998</v>
      </c>
      <c r="N50" s="166">
        <f t="shared" si="63"/>
        <v>17752811.359999999</v>
      </c>
      <c r="O50" s="164">
        <f t="shared" si="63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4">
        <v>25338654</v>
      </c>
      <c r="V50" s="284">
        <v>21063968</v>
      </c>
      <c r="W50" s="284">
        <v>18729311</v>
      </c>
      <c r="X50" s="284">
        <v>19095663</v>
      </c>
      <c r="Y50" s="284">
        <v>19580197</v>
      </c>
      <c r="Z50" s="284">
        <v>22296270</v>
      </c>
      <c r="AA50" s="166">
        <v>22730469</v>
      </c>
      <c r="AB50" s="240">
        <f t="shared" si="57"/>
        <v>0.22069675131442695</v>
      </c>
      <c r="AC50" s="241">
        <f t="shared" si="58"/>
        <v>0.2185451688895193</v>
      </c>
      <c r="AD50" s="242">
        <f t="shared" si="59"/>
        <v>0.31812086389364697</v>
      </c>
      <c r="AE50" s="242">
        <f t="shared" si="59"/>
        <v>0.53704525691836669</v>
      </c>
      <c r="AF50" s="242">
        <f t="shared" si="59"/>
        <v>0.17201629400151722</v>
      </c>
      <c r="AG50" s="242">
        <f t="shared" si="59"/>
        <v>0.41642366481566406</v>
      </c>
      <c r="AH50" s="242">
        <f t="shared" si="59"/>
        <v>0.35268733992808865</v>
      </c>
      <c r="AI50" s="242">
        <f t="shared" si="59"/>
        <v>0.41886037746764354</v>
      </c>
      <c r="AJ50" s="242">
        <f t="shared" si="59"/>
        <v>0.28254938277361769</v>
      </c>
      <c r="AK50" s="242">
        <f t="shared" si="59"/>
        <v>0.30444782033124707</v>
      </c>
      <c r="AL50" s="242">
        <f t="shared" si="59"/>
        <v>0.30641962593934108</v>
      </c>
      <c r="AM50" s="242">
        <f t="shared" si="59"/>
        <v>0.25592896515743752</v>
      </c>
      <c r="AN50" s="243"/>
      <c r="AO50" s="48">
        <f t="shared" si="63"/>
        <v>3411720.4899999984</v>
      </c>
      <c r="AP50" s="167">
        <f t="shared" si="63"/>
        <v>3566849.5700000003</v>
      </c>
      <c r="AQ50" s="168">
        <f t="shared" si="63"/>
        <v>4012484.17</v>
      </c>
      <c r="AR50" s="168">
        <f t="shared" si="63"/>
        <v>5688759.54</v>
      </c>
      <c r="AS50" s="168">
        <f t="shared" ref="AS50:AT50" si="64">SUM(AS45:AS49)</f>
        <v>2342849.4599999995</v>
      </c>
      <c r="AT50" s="168">
        <f t="shared" si="64"/>
        <v>6231068.629999999</v>
      </c>
      <c r="AU50" s="168">
        <f t="shared" ref="AU50:AV50" si="65">SUM(AU45:AU49)</f>
        <v>6606569.169999999</v>
      </c>
      <c r="AV50" s="168">
        <f t="shared" si="65"/>
        <v>6218273.29</v>
      </c>
      <c r="AW50" s="168">
        <f t="shared" ref="AW50:AX50" si="66">SUM(AW45:AW49)</f>
        <v>4126122.0300000003</v>
      </c>
      <c r="AX50" s="168">
        <f t="shared" si="66"/>
        <v>4456776.9499999993</v>
      </c>
      <c r="AY50" s="168">
        <f t="shared" ref="AY50:AZ50" si="67">SUM(AY45:AY49)</f>
        <v>4592518.76</v>
      </c>
      <c r="AZ50" s="168">
        <f t="shared" si="67"/>
        <v>4543458.6400000006</v>
      </c>
      <c r="BA50" s="169"/>
      <c r="BB50" s="48">
        <f t="shared" si="63"/>
        <v>22730469</v>
      </c>
    </row>
    <row r="51" spans="1:54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52"/>
      <c r="AB51" s="244"/>
      <c r="AC51" s="245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7"/>
      <c r="AO51" s="53"/>
      <c r="AP51" s="54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3"/>
    </row>
    <row r="52" spans="1:54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3">
        <v>7643274</v>
      </c>
      <c r="V52" s="283">
        <v>9789408</v>
      </c>
      <c r="W52" s="283">
        <v>8539553</v>
      </c>
      <c r="X52" s="283">
        <v>6879853</v>
      </c>
      <c r="Y52" s="283">
        <v>6405758</v>
      </c>
      <c r="Z52" s="283">
        <v>7180031</v>
      </c>
      <c r="AA52" s="45">
        <v>6854317</v>
      </c>
      <c r="AB52" s="207">
        <f t="shared" ref="AB52:AB57" si="68">IF(ISERROR((O52-C52)/C52)=TRUE,0,(O52-C52)/C52)</f>
        <v>0.59902712036051697</v>
      </c>
      <c r="AC52" s="207">
        <f t="shared" ref="AC52:AC57" si="69">IF(ISERROR((P52-D52)/D52)=TRUE,0,(P52-D52)/D52)</f>
        <v>0.59659579303036259</v>
      </c>
      <c r="AD52" s="207">
        <f t="shared" ref="AD52:AM57" si="70">IF(ISERROR((Q52-E52)/E52)=TRUE,0,(Q52-E52)/E52)</f>
        <v>0.6028624630435897</v>
      </c>
      <c r="AE52" s="207">
        <f t="shared" si="70"/>
        <v>0.8956234382091276</v>
      </c>
      <c r="AF52" s="207">
        <f t="shared" si="70"/>
        <v>1.0131788161811714</v>
      </c>
      <c r="AG52" s="207">
        <f t="shared" si="70"/>
        <v>0.83516227611531957</v>
      </c>
      <c r="AH52" s="207">
        <f t="shared" si="70"/>
        <v>1.0821165671557502</v>
      </c>
      <c r="AI52" s="207">
        <f t="shared" si="70"/>
        <v>1.0161145776580345</v>
      </c>
      <c r="AJ52" s="207">
        <f t="shared" si="70"/>
        <v>0.78206007014985479</v>
      </c>
      <c r="AK52" s="207">
        <f t="shared" si="70"/>
        <v>0.59923543940915791</v>
      </c>
      <c r="AL52" s="207">
        <f t="shared" si="70"/>
        <v>0.43334416355337008</v>
      </c>
      <c r="AM52" s="207">
        <f t="shared" si="70"/>
        <v>0.43624659608275906</v>
      </c>
      <c r="AN52" s="239"/>
      <c r="AO52" s="46">
        <f t="shared" ref="AO52:AO56" si="71">O52-C52</f>
        <v>2386159.2400000002</v>
      </c>
      <c r="AP52" s="72">
        <f t="shared" ref="AP52:AP56" si="72">P52-D52</f>
        <v>2496410.2200000002</v>
      </c>
      <c r="AQ52" s="73">
        <f t="shared" ref="AQ52:AZ56" si="73">Q52-E52</f>
        <v>2404404.5</v>
      </c>
      <c r="AR52" s="73">
        <f t="shared" si="73"/>
        <v>2880256.48</v>
      </c>
      <c r="AS52" s="73">
        <f t="shared" si="73"/>
        <v>2696254.12</v>
      </c>
      <c r="AT52" s="73">
        <f t="shared" si="73"/>
        <v>2446920.13</v>
      </c>
      <c r="AU52" s="73">
        <f t="shared" si="73"/>
        <v>3972358.49</v>
      </c>
      <c r="AV52" s="73">
        <f t="shared" si="73"/>
        <v>4933826.82</v>
      </c>
      <c r="AW52" s="73">
        <f t="shared" si="73"/>
        <v>3747597.25</v>
      </c>
      <c r="AX52" s="73">
        <f t="shared" si="73"/>
        <v>2577889.1799999997</v>
      </c>
      <c r="AY52" s="73">
        <f t="shared" si="73"/>
        <v>1936658.2800000003</v>
      </c>
      <c r="AZ52" s="73">
        <f t="shared" si="73"/>
        <v>2180867.8899999997</v>
      </c>
      <c r="BA52" s="47"/>
      <c r="BB52" s="71">
        <f>IF(ISERROR(GETPIVOTDATA("VALUE",'CSS WK pvt'!$J$2,"DT_FILE",BB$8,"COMMODITY",BB$6,"TRIM_CAT",TRIM(B52),"TRIM_LINE",A51))=TRUE,0,GETPIVOTDATA("VALUE",'CSS WK pvt'!$J$2,"DT_FILE",BB$8,"COMMODITY",BB$6,"TRIM_CAT",TRIM(B52),"TRIM_LINE",A51))</f>
        <v>6854317</v>
      </c>
    </row>
    <row r="53" spans="1:54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3">
        <v>1288769</v>
      </c>
      <c r="V53" s="283">
        <v>1443673</v>
      </c>
      <c r="W53" s="283">
        <v>1236078</v>
      </c>
      <c r="X53" s="283">
        <v>975112</v>
      </c>
      <c r="Y53" s="283">
        <v>1036485</v>
      </c>
      <c r="Z53" s="283">
        <v>1180693</v>
      </c>
      <c r="AA53" s="45">
        <v>1119392</v>
      </c>
      <c r="AB53" s="207">
        <f t="shared" si="68"/>
        <v>0.11916236835149713</v>
      </c>
      <c r="AC53" s="207">
        <f t="shared" si="69"/>
        <v>-1.2513337437653557E-2</v>
      </c>
      <c r="AD53" s="207">
        <f t="shared" si="70"/>
        <v>-1.7450948131790552E-2</v>
      </c>
      <c r="AE53" s="207">
        <f t="shared" si="70"/>
        <v>0.13639197939136496</v>
      </c>
      <c r="AF53" s="207">
        <f t="shared" si="70"/>
        <v>0.21935345187979399</v>
      </c>
      <c r="AG53" s="207">
        <f t="shared" si="70"/>
        <v>0.12217170045500306</v>
      </c>
      <c r="AH53" s="207">
        <f t="shared" si="70"/>
        <v>0.18767475437520262</v>
      </c>
      <c r="AI53" s="207">
        <f t="shared" si="70"/>
        <v>4.8855638736877503E-2</v>
      </c>
      <c r="AJ53" s="207">
        <f t="shared" si="70"/>
        <v>-3.2227431431317989E-2</v>
      </c>
      <c r="AK53" s="207">
        <f t="shared" si="70"/>
        <v>-0.17183210675938818</v>
      </c>
      <c r="AL53" s="207">
        <f t="shared" si="70"/>
        <v>-0.16810656942626773</v>
      </c>
      <c r="AM53" s="207">
        <f t="shared" si="70"/>
        <v>-0.12376635727774385</v>
      </c>
      <c r="AN53" s="239"/>
      <c r="AO53" s="46">
        <f t="shared" si="71"/>
        <v>163768.09000000008</v>
      </c>
      <c r="AP53" s="72">
        <f t="shared" si="72"/>
        <v>-17239.050000000047</v>
      </c>
      <c r="AQ53" s="73">
        <f t="shared" si="73"/>
        <v>-21841.280000000028</v>
      </c>
      <c r="AR53" s="73">
        <f t="shared" si="73"/>
        <v>138951.93000000005</v>
      </c>
      <c r="AS53" s="73">
        <f t="shared" si="73"/>
        <v>188078.20999999996</v>
      </c>
      <c r="AT53" s="73">
        <f t="shared" si="73"/>
        <v>109008.93000000005</v>
      </c>
      <c r="AU53" s="73">
        <f t="shared" si="73"/>
        <v>203649.53000000003</v>
      </c>
      <c r="AV53" s="73">
        <f t="shared" si="73"/>
        <v>67246.209999999963</v>
      </c>
      <c r="AW53" s="73">
        <f t="shared" si="73"/>
        <v>-41162.169999999925</v>
      </c>
      <c r="AX53" s="73">
        <f t="shared" si="73"/>
        <v>-202320.75</v>
      </c>
      <c r="AY53" s="73">
        <f t="shared" si="73"/>
        <v>-209449.83000000007</v>
      </c>
      <c r="AZ53" s="73">
        <f t="shared" si="73"/>
        <v>-166770.66999999993</v>
      </c>
      <c r="BA53" s="47"/>
      <c r="BB53" s="71">
        <f>IF(ISERROR(GETPIVOTDATA("VALUE",'CSS WK pvt'!$J$2,"DT_FILE",BB$8,"COMMODITY",BB$6,"TRIM_CAT",TRIM(B53),"TRIM_LINE",A51))=TRUE,0,GETPIVOTDATA("VALUE",'CSS WK pvt'!$J$2,"DT_FILE",BB$8,"COMMODITY",BB$6,"TRIM_CAT",TRIM(B53),"TRIM_LINE",A51))</f>
        <v>1119392</v>
      </c>
    </row>
    <row r="54" spans="1:54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3">
        <v>843151</v>
      </c>
      <c r="V54" s="283">
        <v>983316</v>
      </c>
      <c r="W54" s="283">
        <v>971701</v>
      </c>
      <c r="X54" s="283">
        <v>848511</v>
      </c>
      <c r="Y54" s="283">
        <v>821920</v>
      </c>
      <c r="Z54" s="283">
        <v>903468</v>
      </c>
      <c r="AA54" s="45">
        <v>779153</v>
      </c>
      <c r="AB54" s="207">
        <f t="shared" si="68"/>
        <v>0.61731452538811848</v>
      </c>
      <c r="AC54" s="207">
        <f t="shared" si="69"/>
        <v>1.3459716061655784</v>
      </c>
      <c r="AD54" s="207">
        <f t="shared" si="70"/>
        <v>1.2712137366017513</v>
      </c>
      <c r="AE54" s="207">
        <f t="shared" si="70"/>
        <v>1.0247935856337076</v>
      </c>
      <c r="AF54" s="207">
        <f t="shared" si="70"/>
        <v>0.98745610205819268</v>
      </c>
      <c r="AG54" s="207">
        <f t="shared" si="70"/>
        <v>0.67220168101619326</v>
      </c>
      <c r="AH54" s="207">
        <f t="shared" si="70"/>
        <v>0.69167021091369651</v>
      </c>
      <c r="AI54" s="207">
        <f t="shared" si="70"/>
        <v>0.6372151172586088</v>
      </c>
      <c r="AJ54" s="207">
        <f t="shared" si="70"/>
        <v>0.62528951223685192</v>
      </c>
      <c r="AK54" s="207">
        <f t="shared" si="70"/>
        <v>0.65174673018246432</v>
      </c>
      <c r="AL54" s="207">
        <f t="shared" si="70"/>
        <v>0.44626109429380556</v>
      </c>
      <c r="AM54" s="207">
        <f t="shared" si="70"/>
        <v>0.5641546693687538</v>
      </c>
      <c r="AN54" s="239"/>
      <c r="AO54" s="46">
        <f t="shared" si="71"/>
        <v>322210.14999999997</v>
      </c>
      <c r="AP54" s="72">
        <f t="shared" si="72"/>
        <v>695597.48</v>
      </c>
      <c r="AQ54" s="73">
        <f t="shared" si="73"/>
        <v>692590.13</v>
      </c>
      <c r="AR54" s="73">
        <f t="shared" si="73"/>
        <v>472419.8</v>
      </c>
      <c r="AS54" s="73">
        <f t="shared" si="73"/>
        <v>378459.17</v>
      </c>
      <c r="AT54" s="73">
        <f t="shared" si="73"/>
        <v>291697.53000000003</v>
      </c>
      <c r="AU54" s="73">
        <f t="shared" si="73"/>
        <v>344737.66</v>
      </c>
      <c r="AV54" s="73">
        <f t="shared" si="73"/>
        <v>382713.18999999994</v>
      </c>
      <c r="AW54" s="73">
        <f t="shared" si="73"/>
        <v>373837.67000000004</v>
      </c>
      <c r="AX54" s="73">
        <f t="shared" si="73"/>
        <v>334805.73</v>
      </c>
      <c r="AY54" s="73">
        <f t="shared" si="73"/>
        <v>253613.20999999996</v>
      </c>
      <c r="AZ54" s="73">
        <f t="shared" si="73"/>
        <v>325860.16000000003</v>
      </c>
      <c r="BA54" s="47"/>
      <c r="BB54" s="71">
        <f>IF(ISERROR(GETPIVOTDATA("VALUE",'CSS WK pvt'!$J$2,"DT_FILE",BB$8,"COMMODITY",BB$6,"TRIM_CAT",TRIM(B54),"TRIM_LINE",A51))=TRUE,0,GETPIVOTDATA("VALUE",'CSS WK pvt'!$J$2,"DT_FILE",BB$8,"COMMODITY",BB$6,"TRIM_CAT",TRIM(B54),"TRIM_LINE",A51))</f>
        <v>779153</v>
      </c>
    </row>
    <row r="55" spans="1:54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3">
        <v>773168</v>
      </c>
      <c r="V55" s="283">
        <v>785592</v>
      </c>
      <c r="W55" s="283">
        <v>919818</v>
      </c>
      <c r="X55" s="283">
        <v>779851</v>
      </c>
      <c r="Y55" s="283">
        <v>626890</v>
      </c>
      <c r="Z55" s="283">
        <v>718514</v>
      </c>
      <c r="AA55" s="45">
        <v>610459</v>
      </c>
      <c r="AB55" s="207">
        <f t="shared" si="68"/>
        <v>0.60947080664824571</v>
      </c>
      <c r="AC55" s="207">
        <f t="shared" si="69"/>
        <v>1.4694553559078425</v>
      </c>
      <c r="AD55" s="207">
        <f t="shared" si="70"/>
        <v>1.4520154185944474</v>
      </c>
      <c r="AE55" s="207">
        <f t="shared" si="70"/>
        <v>1.6013179954001961</v>
      </c>
      <c r="AF55" s="207">
        <f t="shared" si="70"/>
        <v>1.0878300926923785</v>
      </c>
      <c r="AG55" s="207">
        <f t="shared" si="70"/>
        <v>0.87740171525826283</v>
      </c>
      <c r="AH55" s="207">
        <f t="shared" si="70"/>
        <v>1.0741554683031675</v>
      </c>
      <c r="AI55" s="207">
        <f t="shared" si="70"/>
        <v>0.94241602568881233</v>
      </c>
      <c r="AJ55" s="207">
        <f t="shared" si="70"/>
        <v>0.95972755590195613</v>
      </c>
      <c r="AK55" s="207">
        <f t="shared" si="70"/>
        <v>0.84852150705852958</v>
      </c>
      <c r="AL55" s="207">
        <f t="shared" si="70"/>
        <v>0.50868896207113734</v>
      </c>
      <c r="AM55" s="207">
        <f t="shared" si="70"/>
        <v>0.73166234827975052</v>
      </c>
      <c r="AN55" s="239"/>
      <c r="AO55" s="46">
        <f t="shared" si="71"/>
        <v>245758.37</v>
      </c>
      <c r="AP55" s="72">
        <f t="shared" si="72"/>
        <v>706460.5</v>
      </c>
      <c r="AQ55" s="73">
        <f t="shared" si="73"/>
        <v>681296.51</v>
      </c>
      <c r="AR55" s="73">
        <f t="shared" si="73"/>
        <v>552680.18999999994</v>
      </c>
      <c r="AS55" s="73">
        <f t="shared" si="73"/>
        <v>390137.1</v>
      </c>
      <c r="AT55" s="73">
        <f t="shared" si="73"/>
        <v>338864.44</v>
      </c>
      <c r="AU55" s="73">
        <f t="shared" si="73"/>
        <v>400405.2</v>
      </c>
      <c r="AV55" s="73">
        <f t="shared" si="73"/>
        <v>381151.35</v>
      </c>
      <c r="AW55" s="73">
        <f t="shared" si="73"/>
        <v>450457.86</v>
      </c>
      <c r="AX55" s="73">
        <f t="shared" si="73"/>
        <v>357972.76</v>
      </c>
      <c r="AY55" s="73">
        <f t="shared" si="73"/>
        <v>211370.28999999998</v>
      </c>
      <c r="AZ55" s="73">
        <f t="shared" si="73"/>
        <v>303586.69</v>
      </c>
      <c r="BA55" s="47"/>
      <c r="BB55" s="71">
        <f>IF(ISERROR(GETPIVOTDATA("VALUE",'CSS WK pvt'!$J$2,"DT_FILE",BB$8,"COMMODITY",BB$6,"TRIM_CAT",TRIM(B55),"TRIM_LINE",A51))=TRUE,0,GETPIVOTDATA("VALUE",'CSS WK pvt'!$J$2,"DT_FILE",BB$8,"COMMODITY",BB$6,"TRIM_CAT",TRIM(B55),"TRIM_LINE",A51))</f>
        <v>610459</v>
      </c>
    </row>
    <row r="56" spans="1:54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3">
        <v>378147</v>
      </c>
      <c r="V56" s="283">
        <v>736350</v>
      </c>
      <c r="W56" s="283">
        <v>378970</v>
      </c>
      <c r="X56" s="283">
        <v>824416</v>
      </c>
      <c r="Y56" s="283">
        <v>837929</v>
      </c>
      <c r="Z56" s="283">
        <v>397373</v>
      </c>
      <c r="AA56" s="45">
        <v>743776</v>
      </c>
      <c r="AB56" s="207">
        <f t="shared" si="68"/>
        <v>0.39845360329034851</v>
      </c>
      <c r="AC56" s="207">
        <f t="shared" si="69"/>
        <v>0.61604135295301932</v>
      </c>
      <c r="AD56" s="207">
        <f t="shared" si="70"/>
        <v>1.0174718185184428</v>
      </c>
      <c r="AE56" s="207">
        <f t="shared" si="70"/>
        <v>0.64383498564573027</v>
      </c>
      <c r="AF56" s="207">
        <f t="shared" si="70"/>
        <v>3.5040958005851963</v>
      </c>
      <c r="AG56" s="207">
        <f t="shared" si="70"/>
        <v>4.3920949526214423</v>
      </c>
      <c r="AH56" s="207">
        <f t="shared" si="70"/>
        <v>1.122987496871495</v>
      </c>
      <c r="AI56" s="207">
        <f t="shared" si="70"/>
        <v>2.4265412106321196</v>
      </c>
      <c r="AJ56" s="207">
        <f t="shared" si="70"/>
        <v>1.6154442545700916</v>
      </c>
      <c r="AK56" s="207">
        <f t="shared" si="70"/>
        <v>3.8298650938937664</v>
      </c>
      <c r="AL56" s="207">
        <f t="shared" si="70"/>
        <v>0.57703511323412837</v>
      </c>
      <c r="AM56" s="207">
        <f t="shared" si="70"/>
        <v>1.9011232358818715</v>
      </c>
      <c r="AN56" s="239"/>
      <c r="AO56" s="46">
        <f t="shared" si="71"/>
        <v>145016.91000000003</v>
      </c>
      <c r="AP56" s="72">
        <f t="shared" si="72"/>
        <v>213548.93</v>
      </c>
      <c r="AQ56" s="73">
        <f t="shared" si="73"/>
        <v>255077.57</v>
      </c>
      <c r="AR56" s="73">
        <f t="shared" si="73"/>
        <v>139818.65</v>
      </c>
      <c r="AS56" s="73">
        <f t="shared" si="73"/>
        <v>627268.82000000007</v>
      </c>
      <c r="AT56" s="73">
        <f t="shared" si="73"/>
        <v>938604.79</v>
      </c>
      <c r="AU56" s="73">
        <f t="shared" si="73"/>
        <v>200026.78</v>
      </c>
      <c r="AV56" s="73">
        <f t="shared" si="73"/>
        <v>521454</v>
      </c>
      <c r="AW56" s="73">
        <f t="shared" si="73"/>
        <v>234073.01</v>
      </c>
      <c r="AX56" s="73">
        <f t="shared" si="73"/>
        <v>653724.68999999994</v>
      </c>
      <c r="AY56" s="73">
        <f t="shared" si="73"/>
        <v>306597.14</v>
      </c>
      <c r="AZ56" s="73">
        <f t="shared" si="73"/>
        <v>260400.88</v>
      </c>
      <c r="BA56" s="47"/>
      <c r="BB56" s="71">
        <f>IF(ISERROR(GETPIVOTDATA("VALUE",'CSS WK pvt'!$J$2,"DT_FILE",BB$8,"COMMODITY",BB$6,"TRIM_CAT",TRIM(B56),"TRIM_LINE",A51))=TRUE,0,GETPIVOTDATA("VALUE",'CSS WK pvt'!$J$2,"DT_FILE",BB$8,"COMMODITY",BB$6,"TRIM_CAT",TRIM(B56),"TRIM_LINE",A51))</f>
        <v>743776</v>
      </c>
    </row>
    <row r="57" spans="1:54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BB57" si="74">SUM(D52:D56)</f>
        <v>6906288.9199999999</v>
      </c>
      <c r="E57" s="165">
        <f t="shared" si="74"/>
        <v>6504625.5700000003</v>
      </c>
      <c r="F57" s="165">
        <f t="shared" si="74"/>
        <v>5257988.9499999993</v>
      </c>
      <c r="G57" s="165">
        <f t="shared" si="74"/>
        <v>4439518.58</v>
      </c>
      <c r="H57" s="165">
        <f t="shared" si="74"/>
        <v>4855994.18</v>
      </c>
      <c r="I57" s="165">
        <f t="shared" si="74"/>
        <v>5805331.3399999989</v>
      </c>
      <c r="J57" s="165">
        <f t="shared" si="74"/>
        <v>7451947.4299999997</v>
      </c>
      <c r="K57" s="165">
        <f t="shared" si="74"/>
        <v>7281316.3799999999</v>
      </c>
      <c r="L57" s="165">
        <f t="shared" si="74"/>
        <v>6585671.3899999997</v>
      </c>
      <c r="M57" s="165">
        <f t="shared" si="74"/>
        <v>7230192.9100000001</v>
      </c>
      <c r="N57" s="166">
        <f t="shared" si="74"/>
        <v>7476134.0499999998</v>
      </c>
      <c r="O57" s="164">
        <f t="shared" si="74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4">
        <v>10926509</v>
      </c>
      <c r="V57" s="284">
        <v>13738339</v>
      </c>
      <c r="W57" s="284">
        <v>12046120</v>
      </c>
      <c r="X57" s="284">
        <v>10307743</v>
      </c>
      <c r="Y57" s="284">
        <v>9728982</v>
      </c>
      <c r="Z57" s="284">
        <v>10380079</v>
      </c>
      <c r="AA57" s="166">
        <v>10107097</v>
      </c>
      <c r="AB57" s="240">
        <f t="shared" si="68"/>
        <v>0.49089576810702401</v>
      </c>
      <c r="AC57" s="241">
        <f t="shared" si="69"/>
        <v>0.59290570195259074</v>
      </c>
      <c r="AD57" s="242">
        <f t="shared" si="70"/>
        <v>0.61671919264677977</v>
      </c>
      <c r="AE57" s="242">
        <f t="shared" si="70"/>
        <v>0.79576566055735076</v>
      </c>
      <c r="AF57" s="242">
        <f t="shared" si="70"/>
        <v>0.96411296469897867</v>
      </c>
      <c r="AG57" s="242">
        <f t="shared" si="70"/>
        <v>0.84948533031396689</v>
      </c>
      <c r="AH57" s="242">
        <f t="shared" si="70"/>
        <v>0.88215079554787346</v>
      </c>
      <c r="AI57" s="242">
        <f t="shared" si="70"/>
        <v>0.8435904344537225</v>
      </c>
      <c r="AJ57" s="242">
        <f t="shared" si="70"/>
        <v>0.65438766444591712</v>
      </c>
      <c r="AK57" s="242">
        <f t="shared" si="70"/>
        <v>0.56517724459373619</v>
      </c>
      <c r="AL57" s="242">
        <f t="shared" si="70"/>
        <v>0.34560476063424977</v>
      </c>
      <c r="AM57" s="242">
        <f t="shared" si="70"/>
        <v>0.38842868929028906</v>
      </c>
      <c r="AN57" s="243"/>
      <c r="AO57" s="48">
        <f t="shared" si="63"/>
        <v>3262912.7600000002</v>
      </c>
      <c r="AP57" s="167">
        <f t="shared" si="74"/>
        <v>4094778.08</v>
      </c>
      <c r="AQ57" s="168">
        <f t="shared" si="74"/>
        <v>4011527.4299999992</v>
      </c>
      <c r="AR57" s="168">
        <f t="shared" si="74"/>
        <v>4184127.05</v>
      </c>
      <c r="AS57" s="168">
        <f t="shared" ref="AS57:AT57" si="75">SUM(AS52:AS56)</f>
        <v>4280197.42</v>
      </c>
      <c r="AT57" s="168">
        <f t="shared" si="75"/>
        <v>4125095.82</v>
      </c>
      <c r="AU57" s="168">
        <f t="shared" ref="AU57:AV57" si="76">SUM(AU52:AU56)</f>
        <v>5121177.6600000011</v>
      </c>
      <c r="AV57" s="168">
        <f t="shared" si="76"/>
        <v>6286391.5700000003</v>
      </c>
      <c r="AW57" s="168">
        <f t="shared" ref="AW57:AX57" si="77">SUM(AW52:AW56)</f>
        <v>4764803.62</v>
      </c>
      <c r="AX57" s="168">
        <f t="shared" si="77"/>
        <v>3722071.61</v>
      </c>
      <c r="AY57" s="168">
        <f t="shared" ref="AY57:AZ57" si="78">SUM(AY52:AY56)</f>
        <v>2498789.0900000003</v>
      </c>
      <c r="AZ57" s="168">
        <f t="shared" si="78"/>
        <v>2903944.9499999997</v>
      </c>
      <c r="BA57" s="169"/>
      <c r="BB57" s="48">
        <f t="shared" si="74"/>
        <v>10107097</v>
      </c>
    </row>
    <row r="58" spans="1:54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52"/>
      <c r="AB58" s="244"/>
      <c r="AC58" s="245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7"/>
      <c r="AO58" s="53"/>
      <c r="AP58" s="5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6"/>
      <c r="BB58" s="53"/>
    </row>
    <row r="59" spans="1:54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3">
        <v>32812687</v>
      </c>
      <c r="V59" s="283">
        <v>37647335</v>
      </c>
      <c r="W59" s="283">
        <v>43277184</v>
      </c>
      <c r="X59" s="283">
        <v>47315557</v>
      </c>
      <c r="Y59" s="283">
        <v>48312927</v>
      </c>
      <c r="Z59" s="283">
        <v>49880736</v>
      </c>
      <c r="AA59" s="45">
        <v>49932093</v>
      </c>
      <c r="AB59" s="207">
        <f t="shared" ref="AB59:AB64" si="79">IF(ISERROR((O59-C59)/C59)=TRUE,0,(O59-C59)/C59)</f>
        <v>0.73822200838717489</v>
      </c>
      <c r="AC59" s="207">
        <f t="shared" ref="AC59:AC64" si="80">IF(ISERROR((P59-D59)/D59)=TRUE,0,(P59-D59)/D59)</f>
        <v>0.93728752708042384</v>
      </c>
      <c r="AD59" s="207">
        <f t="shared" ref="AD59:AM64" si="81">IF(ISERROR((Q59-E59)/E59)=TRUE,0,(Q59-E59)/E59)</f>
        <v>1.1644754375393342</v>
      </c>
      <c r="AE59" s="207">
        <f t="shared" si="81"/>
        <v>1.2037335345489553</v>
      </c>
      <c r="AF59" s="207">
        <f t="shared" si="81"/>
        <v>1.3532237065498733</v>
      </c>
      <c r="AG59" s="207">
        <f t="shared" si="81"/>
        <v>1.5521382010319558</v>
      </c>
      <c r="AH59" s="207">
        <f t="shared" si="81"/>
        <v>1.6555952912448024</v>
      </c>
      <c r="AI59" s="207">
        <f t="shared" si="81"/>
        <v>1.9302238366605853</v>
      </c>
      <c r="AJ59" s="207">
        <f t="shared" si="81"/>
        <v>1.8246524329791647</v>
      </c>
      <c r="AK59" s="207">
        <f t="shared" si="81"/>
        <v>1.8483954427261715</v>
      </c>
      <c r="AL59" s="207">
        <f t="shared" si="81"/>
        <v>1.6659651834143885</v>
      </c>
      <c r="AM59" s="207">
        <f t="shared" si="81"/>
        <v>1.6762620512708337</v>
      </c>
      <c r="AN59" s="239"/>
      <c r="AO59" s="46">
        <f t="shared" ref="AO59" si="82">O59-C59</f>
        <v>8509650.290000001</v>
      </c>
      <c r="AP59" s="72">
        <f t="shared" ref="AP59:AP63" si="83">P59-D59</f>
        <v>11281491.83</v>
      </c>
      <c r="AQ59" s="73">
        <f t="shared" ref="AQ59:AZ63" si="84">Q59-E59</f>
        <v>14070436.49</v>
      </c>
      <c r="AR59" s="73">
        <f t="shared" si="84"/>
        <v>15079368.82</v>
      </c>
      <c r="AS59" s="73">
        <f t="shared" si="84"/>
        <v>16919736.109999999</v>
      </c>
      <c r="AT59" s="73">
        <f t="shared" si="84"/>
        <v>19076896.619999997</v>
      </c>
      <c r="AU59" s="73">
        <f t="shared" si="84"/>
        <v>20456629.920000002</v>
      </c>
      <c r="AV59" s="73">
        <f t="shared" si="84"/>
        <v>24799396.719999999</v>
      </c>
      <c r="AW59" s="73">
        <f t="shared" si="84"/>
        <v>27955941.82</v>
      </c>
      <c r="AX59" s="73">
        <f t="shared" si="84"/>
        <v>30704254.969999999</v>
      </c>
      <c r="AY59" s="73">
        <f t="shared" si="84"/>
        <v>30190812.239999998</v>
      </c>
      <c r="AZ59" s="73">
        <f t="shared" si="84"/>
        <v>31242525.300000001</v>
      </c>
      <c r="BA59" s="47"/>
      <c r="BB59" s="71">
        <f>IF(ISERROR(GETPIVOTDATA("VALUE",'CSS WK pvt'!$J$2,"DT_FILE",BB$8,"COMMODITY",BB$6,"TRIM_CAT",TRIM(B59),"TRIM_LINE",A58))=TRUE,0,GETPIVOTDATA("VALUE",'CSS WK pvt'!$J$2,"DT_FILE",BB$8,"COMMODITY",BB$6,"TRIM_CAT",TRIM(B59),"TRIM_LINE",A58))</f>
        <v>49932093</v>
      </c>
    </row>
    <row r="60" spans="1:54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3">
        <v>11601575</v>
      </c>
      <c r="V60" s="283">
        <v>11161555</v>
      </c>
      <c r="W60" s="283">
        <v>11532962</v>
      </c>
      <c r="X60" s="283">
        <v>11863804</v>
      </c>
      <c r="Y60" s="283">
        <v>12162785</v>
      </c>
      <c r="Z60" s="283">
        <v>12576146</v>
      </c>
      <c r="AA60" s="45">
        <v>12596381</v>
      </c>
      <c r="AB60" s="207">
        <f t="shared" si="79"/>
        <v>0.33930214494531774</v>
      </c>
      <c r="AC60" s="207">
        <f t="shared" si="80"/>
        <v>0.35982370548929987</v>
      </c>
      <c r="AD60" s="207">
        <f t="shared" si="81"/>
        <v>0.41480480522410773</v>
      </c>
      <c r="AE60" s="207">
        <f t="shared" si="81"/>
        <v>0.40998910558904156</v>
      </c>
      <c r="AF60" s="207">
        <f t="shared" si="81"/>
        <v>0.50326685276560823</v>
      </c>
      <c r="AG60" s="207">
        <f t="shared" si="81"/>
        <v>0.51451092660541065</v>
      </c>
      <c r="AH60" s="207">
        <f t="shared" si="81"/>
        <v>0.47307725971923853</v>
      </c>
      <c r="AI60" s="207">
        <f t="shared" si="81"/>
        <v>0.38680702677487294</v>
      </c>
      <c r="AJ60" s="207">
        <f t="shared" si="81"/>
        <v>0.30619394725647808</v>
      </c>
      <c r="AK60" s="207">
        <f t="shared" si="81"/>
        <v>0.2907333645250485</v>
      </c>
      <c r="AL60" s="207">
        <f t="shared" si="81"/>
        <v>0.25605355477427422</v>
      </c>
      <c r="AM60" s="207">
        <f t="shared" si="81"/>
        <v>0.31372439969884985</v>
      </c>
      <c r="AN60" s="239"/>
      <c r="AO60" s="46">
        <f t="shared" ref="AO60:AO84" si="85">O60-C60</f>
        <v>2526867.580000001</v>
      </c>
      <c r="AP60" s="72">
        <f t="shared" si="83"/>
        <v>2806375.9299999997</v>
      </c>
      <c r="AQ60" s="73">
        <f t="shared" si="84"/>
        <v>3200133.4400000004</v>
      </c>
      <c r="AR60" s="73">
        <f t="shared" si="84"/>
        <v>3237666.5300000003</v>
      </c>
      <c r="AS60" s="73">
        <f t="shared" si="84"/>
        <v>3963302.6399999997</v>
      </c>
      <c r="AT60" s="73">
        <f t="shared" si="84"/>
        <v>4023152.2199999997</v>
      </c>
      <c r="AU60" s="73">
        <f t="shared" si="84"/>
        <v>3725833.9800000004</v>
      </c>
      <c r="AV60" s="73">
        <f t="shared" si="84"/>
        <v>3113171.3499999996</v>
      </c>
      <c r="AW60" s="73">
        <f t="shared" si="84"/>
        <v>2703521.3000000007</v>
      </c>
      <c r="AX60" s="73">
        <f t="shared" si="84"/>
        <v>2672282.09</v>
      </c>
      <c r="AY60" s="73">
        <f t="shared" si="84"/>
        <v>2479451.8699999992</v>
      </c>
      <c r="AZ60" s="73">
        <f t="shared" si="84"/>
        <v>3003250.8000000007</v>
      </c>
      <c r="BA60" s="47"/>
      <c r="BB60" s="71">
        <f>IF(ISERROR(GETPIVOTDATA("VALUE",'CSS WK pvt'!$J$2,"DT_FILE",BB$8,"COMMODITY",BB$6,"TRIM_CAT",TRIM(B60),"TRIM_LINE",A58))=TRUE,0,GETPIVOTDATA("VALUE",'CSS WK pvt'!$J$2,"DT_FILE",BB$8,"COMMODITY",BB$6,"TRIM_CAT",TRIM(B60),"TRIM_LINE",A58))</f>
        <v>12596381</v>
      </c>
    </row>
    <row r="61" spans="1:54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3">
        <v>3280573</v>
      </c>
      <c r="V61" s="283">
        <v>3155842</v>
      </c>
      <c r="W61" s="283">
        <v>3430135</v>
      </c>
      <c r="X61" s="283">
        <v>3761602</v>
      </c>
      <c r="Y61" s="283">
        <v>3921692</v>
      </c>
      <c r="Z61" s="283">
        <v>4020053</v>
      </c>
      <c r="AA61" s="45">
        <v>4049908</v>
      </c>
      <c r="AB61" s="207">
        <f t="shared" si="79"/>
        <v>0.52583897026927939</v>
      </c>
      <c r="AC61" s="207">
        <f t="shared" si="80"/>
        <v>0.98925737420107773</v>
      </c>
      <c r="AD61" s="207">
        <f t="shared" si="81"/>
        <v>1.5365316040191326</v>
      </c>
      <c r="AE61" s="207">
        <f t="shared" si="81"/>
        <v>1.9675022527108543</v>
      </c>
      <c r="AF61" s="207">
        <f t="shared" si="81"/>
        <v>2.1832082377623108</v>
      </c>
      <c r="AG61" s="207">
        <f t="shared" si="81"/>
        <v>2.3676668571305366</v>
      </c>
      <c r="AH61" s="207">
        <f t="shared" si="81"/>
        <v>2.3170613045921615</v>
      </c>
      <c r="AI61" s="207">
        <f t="shared" si="81"/>
        <v>2.0114942734943577</v>
      </c>
      <c r="AJ61" s="207">
        <f t="shared" si="81"/>
        <v>1.9733063679795446</v>
      </c>
      <c r="AK61" s="207">
        <f t="shared" si="81"/>
        <v>2.0179175521505321</v>
      </c>
      <c r="AL61" s="207">
        <f t="shared" si="81"/>
        <v>2.0274273730139964</v>
      </c>
      <c r="AM61" s="207">
        <f t="shared" si="81"/>
        <v>2.0779202840334769</v>
      </c>
      <c r="AN61" s="239"/>
      <c r="AO61" s="46">
        <f t="shared" si="85"/>
        <v>515304.57000000007</v>
      </c>
      <c r="AP61" s="72">
        <f t="shared" si="83"/>
        <v>1021023.21</v>
      </c>
      <c r="AQ61" s="73">
        <f t="shared" si="84"/>
        <v>1635408.98</v>
      </c>
      <c r="AR61" s="73">
        <f t="shared" si="84"/>
        <v>2015725.9100000001</v>
      </c>
      <c r="AS61" s="73">
        <f t="shared" si="84"/>
        <v>2236963.06</v>
      </c>
      <c r="AT61" s="73">
        <f t="shared" si="84"/>
        <v>2363226.44</v>
      </c>
      <c r="AU61" s="73">
        <f t="shared" si="84"/>
        <v>2291573.19</v>
      </c>
      <c r="AV61" s="73">
        <f t="shared" si="84"/>
        <v>2107909.7400000002</v>
      </c>
      <c r="AW61" s="73">
        <f t="shared" si="84"/>
        <v>2276491.69</v>
      </c>
      <c r="AX61" s="73">
        <f t="shared" si="84"/>
        <v>2515178.9500000002</v>
      </c>
      <c r="AY61" s="73">
        <f t="shared" si="84"/>
        <v>2626304.3600000003</v>
      </c>
      <c r="AZ61" s="73">
        <f t="shared" si="84"/>
        <v>2713959.0700000003</v>
      </c>
      <c r="BA61" s="47"/>
      <c r="BB61" s="71">
        <f>IF(ISERROR(GETPIVOTDATA("VALUE",'CSS WK pvt'!$J$2,"DT_FILE",BB$8,"COMMODITY",BB$6,"TRIM_CAT",TRIM(B61),"TRIM_LINE",A58))=TRUE,0,GETPIVOTDATA("VALUE",'CSS WK pvt'!$J$2,"DT_FILE",BB$8,"COMMODITY",BB$6,"TRIM_CAT",TRIM(B61),"TRIM_LINE",A58))</f>
        <v>4049908</v>
      </c>
    </row>
    <row r="62" spans="1:54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3">
        <v>1834437</v>
      </c>
      <c r="V62" s="283">
        <v>1676312</v>
      </c>
      <c r="W62" s="283">
        <v>1828926</v>
      </c>
      <c r="X62" s="283">
        <v>1962520</v>
      </c>
      <c r="Y62" s="283">
        <v>1883061</v>
      </c>
      <c r="Z62" s="283">
        <v>1801913</v>
      </c>
      <c r="AA62" s="45">
        <v>1781527</v>
      </c>
      <c r="AB62" s="207">
        <f t="shared" si="79"/>
        <v>0.33436432663975568</v>
      </c>
      <c r="AC62" s="207">
        <f t="shared" si="80"/>
        <v>1.8150960704553887</v>
      </c>
      <c r="AD62" s="207">
        <f t="shared" si="81"/>
        <v>3.8250384464185809</v>
      </c>
      <c r="AE62" s="207">
        <f t="shared" si="81"/>
        <v>4.7241155632679561</v>
      </c>
      <c r="AF62" s="207">
        <f t="shared" si="81"/>
        <v>4.9147112533205863</v>
      </c>
      <c r="AG62" s="207">
        <f t="shared" si="81"/>
        <v>5.0768522222464174</v>
      </c>
      <c r="AH62" s="207">
        <f t="shared" si="81"/>
        <v>3.6740829291049129</v>
      </c>
      <c r="AI62" s="207">
        <f t="shared" si="81"/>
        <v>3.6086995227227217</v>
      </c>
      <c r="AJ62" s="207">
        <f t="shared" si="81"/>
        <v>3.2364617622545544</v>
      </c>
      <c r="AK62" s="207">
        <f t="shared" si="81"/>
        <v>3.5126953761612314</v>
      </c>
      <c r="AL62" s="207">
        <f t="shared" si="81"/>
        <v>3.2347961182637919</v>
      </c>
      <c r="AM62" s="207">
        <f t="shared" si="81"/>
        <v>3.2023901653351881</v>
      </c>
      <c r="AN62" s="239"/>
      <c r="AO62" s="46">
        <f t="shared" si="85"/>
        <v>121585.95000000001</v>
      </c>
      <c r="AP62" s="72">
        <f t="shared" si="83"/>
        <v>569059.30000000005</v>
      </c>
      <c r="AQ62" s="73">
        <f t="shared" si="84"/>
        <v>1184728.24</v>
      </c>
      <c r="AR62" s="73">
        <f t="shared" si="84"/>
        <v>1450156.18</v>
      </c>
      <c r="AS62" s="73">
        <f t="shared" si="84"/>
        <v>1651613.88</v>
      </c>
      <c r="AT62" s="73">
        <f t="shared" si="84"/>
        <v>1667002.45</v>
      </c>
      <c r="AU62" s="73">
        <f t="shared" si="84"/>
        <v>1441967.07</v>
      </c>
      <c r="AV62" s="73">
        <f t="shared" si="84"/>
        <v>1312584.23</v>
      </c>
      <c r="AW62" s="73">
        <f t="shared" si="84"/>
        <v>1397215.27</v>
      </c>
      <c r="AX62" s="73">
        <f t="shared" si="84"/>
        <v>1527631.35</v>
      </c>
      <c r="AY62" s="73">
        <f t="shared" si="84"/>
        <v>1438397.09</v>
      </c>
      <c r="AZ62" s="73">
        <f t="shared" si="84"/>
        <v>1373130.1099999999</v>
      </c>
      <c r="BA62" s="47"/>
      <c r="BB62" s="71">
        <f>IF(ISERROR(GETPIVOTDATA("VALUE",'CSS WK pvt'!$J$2,"DT_FILE",BB$8,"COMMODITY",BB$6,"TRIM_CAT",TRIM(B62),"TRIM_LINE",A58))=TRUE,0,GETPIVOTDATA("VALUE",'CSS WK pvt'!$J$2,"DT_FILE",BB$8,"COMMODITY",BB$6,"TRIM_CAT",TRIM(B62),"TRIM_LINE",A58))</f>
        <v>1781527</v>
      </c>
    </row>
    <row r="63" spans="1:54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3">
        <v>485776</v>
      </c>
      <c r="V63" s="283">
        <v>469495</v>
      </c>
      <c r="W63" s="283">
        <v>565912</v>
      </c>
      <c r="X63" s="283">
        <v>693256</v>
      </c>
      <c r="Y63" s="283">
        <v>588001</v>
      </c>
      <c r="Z63" s="283">
        <v>544673</v>
      </c>
      <c r="AA63" s="45">
        <v>428787</v>
      </c>
      <c r="AB63" s="207">
        <f t="shared" si="79"/>
        <v>7.6350809251206936E-2</v>
      </c>
      <c r="AC63" s="207">
        <f t="shared" si="80"/>
        <v>-7.4760803330795461E-2</v>
      </c>
      <c r="AD63" s="207">
        <f t="shared" si="81"/>
        <v>0.13743808696799481</v>
      </c>
      <c r="AE63" s="207">
        <f t="shared" si="81"/>
        <v>1.1421034658073328</v>
      </c>
      <c r="AF63" s="207">
        <f t="shared" si="81"/>
        <v>0.91376700470530969</v>
      </c>
      <c r="AG63" s="207">
        <f t="shared" si="81"/>
        <v>0.72139355806556926</v>
      </c>
      <c r="AH63" s="207">
        <f t="shared" si="81"/>
        <v>0.79414159084031044</v>
      </c>
      <c r="AI63" s="207">
        <f t="shared" si="81"/>
        <v>0.71046032128798176</v>
      </c>
      <c r="AJ63" s="207">
        <f t="shared" si="81"/>
        <v>1.6125207862731401</v>
      </c>
      <c r="AK63" s="207">
        <f t="shared" si="81"/>
        <v>1.7764791617280207</v>
      </c>
      <c r="AL63" s="207">
        <f t="shared" si="81"/>
        <v>2.3941383330676134</v>
      </c>
      <c r="AM63" s="207">
        <f t="shared" si="81"/>
        <v>2.6625536264238741</v>
      </c>
      <c r="AN63" s="239"/>
      <c r="AO63" s="46">
        <f t="shared" si="85"/>
        <v>12497.880000000005</v>
      </c>
      <c r="AP63" s="72">
        <f t="shared" si="83"/>
        <v>-14119.190000000002</v>
      </c>
      <c r="AQ63" s="73">
        <f t="shared" si="84"/>
        <v>34771.010000000009</v>
      </c>
      <c r="AR63" s="73">
        <f t="shared" si="84"/>
        <v>214577.12</v>
      </c>
      <c r="AS63" s="73">
        <f t="shared" si="84"/>
        <v>217128.21</v>
      </c>
      <c r="AT63" s="73">
        <f t="shared" si="84"/>
        <v>227589.33000000002</v>
      </c>
      <c r="AU63" s="73">
        <f t="shared" si="84"/>
        <v>215019.21999999997</v>
      </c>
      <c r="AV63" s="73">
        <f t="shared" si="84"/>
        <v>195010.40999999997</v>
      </c>
      <c r="AW63" s="73">
        <f t="shared" si="84"/>
        <v>349296.69</v>
      </c>
      <c r="AX63" s="73">
        <f t="shared" si="84"/>
        <v>443567.11</v>
      </c>
      <c r="AY63" s="73">
        <f t="shared" si="84"/>
        <v>414760.86</v>
      </c>
      <c r="AZ63" s="73">
        <f t="shared" si="84"/>
        <v>395959</v>
      </c>
      <c r="BA63" s="47"/>
      <c r="BB63" s="71">
        <f>IF(ISERROR(GETPIVOTDATA("VALUE",'CSS WK pvt'!$J$2,"DT_FILE",BB$8,"COMMODITY",BB$6,"TRIM_CAT",TRIM(B63),"TRIM_LINE",A58))=TRUE,0,GETPIVOTDATA("VALUE",'CSS WK pvt'!$J$2,"DT_FILE",BB$8,"COMMODITY",BB$6,"TRIM_CAT",TRIM(B63),"TRIM_LINE",A58))</f>
        <v>428787</v>
      </c>
    </row>
    <row r="64" spans="1:54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BB64" si="86">SUM(D59:D63)</f>
        <v>21370110.920000002</v>
      </c>
      <c r="E64" s="165">
        <f t="shared" si="86"/>
        <v>21424936.84</v>
      </c>
      <c r="F64" s="165">
        <f t="shared" si="86"/>
        <v>21943480.439999998</v>
      </c>
      <c r="G64" s="165">
        <f t="shared" si="86"/>
        <v>21976728.100000001</v>
      </c>
      <c r="H64" s="165">
        <f t="shared" si="86"/>
        <v>21752055.940000001</v>
      </c>
      <c r="I64" s="165">
        <f t="shared" si="86"/>
        <v>21884024.620000001</v>
      </c>
      <c r="J64" s="165">
        <f t="shared" si="86"/>
        <v>22582466.550000001</v>
      </c>
      <c r="K64" s="165">
        <f t="shared" si="86"/>
        <v>25952652.229999997</v>
      </c>
      <c r="L64" s="165">
        <f t="shared" si="86"/>
        <v>27733824.529999997</v>
      </c>
      <c r="M64" s="165">
        <f t="shared" si="86"/>
        <v>29718739.580000002</v>
      </c>
      <c r="N64" s="166">
        <f t="shared" si="86"/>
        <v>30094696.719999999</v>
      </c>
      <c r="O64" s="164">
        <f t="shared" si="86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4">
        <v>50015048</v>
      </c>
      <c r="V64" s="284">
        <v>54110539</v>
      </c>
      <c r="W64" s="284">
        <v>60635119</v>
      </c>
      <c r="X64" s="284">
        <v>65596739</v>
      </c>
      <c r="Y64" s="284">
        <v>66868466</v>
      </c>
      <c r="Z64" s="284">
        <v>68823521</v>
      </c>
      <c r="AA64" s="166">
        <v>68788696</v>
      </c>
      <c r="AB64" s="240">
        <f t="shared" si="79"/>
        <v>0.57055178563371578</v>
      </c>
      <c r="AC64" s="241">
        <f t="shared" si="80"/>
        <v>0.73297846410990908</v>
      </c>
      <c r="AD64" s="242">
        <f t="shared" si="81"/>
        <v>0.93934830754908305</v>
      </c>
      <c r="AE64" s="242">
        <f t="shared" si="81"/>
        <v>1.0024615110692079</v>
      </c>
      <c r="AF64" s="242">
        <f t="shared" si="81"/>
        <v>1.1370547875140702</v>
      </c>
      <c r="AG64" s="242">
        <f t="shared" si="81"/>
        <v>1.2577140816234953</v>
      </c>
      <c r="AH64" s="242">
        <f t="shared" si="81"/>
        <v>1.2854593187713201</v>
      </c>
      <c r="AI64" s="242">
        <f t="shared" si="81"/>
        <v>1.3961305945120508</v>
      </c>
      <c r="AJ64" s="242">
        <f t="shared" si="81"/>
        <v>1.3363746588454173</v>
      </c>
      <c r="AK64" s="242">
        <f t="shared" si="81"/>
        <v>1.3652251397582489</v>
      </c>
      <c r="AL64" s="242">
        <f t="shared" si="81"/>
        <v>1.2500438088902288</v>
      </c>
      <c r="AM64" s="242">
        <f t="shared" si="81"/>
        <v>1.2868986399940037</v>
      </c>
      <c r="AN64" s="243"/>
      <c r="AO64" s="48">
        <f t="shared" si="63"/>
        <v>11685906.270000001</v>
      </c>
      <c r="AP64" s="167">
        <f t="shared" si="86"/>
        <v>15663831.08</v>
      </c>
      <c r="AQ64" s="168">
        <f t="shared" si="86"/>
        <v>20125478.16</v>
      </c>
      <c r="AR64" s="168">
        <f t="shared" si="86"/>
        <v>21997494.560000002</v>
      </c>
      <c r="AS64" s="168">
        <f t="shared" ref="AS64:AT64" si="87">SUM(AS59:AS63)</f>
        <v>24988743.899999999</v>
      </c>
      <c r="AT64" s="168">
        <f t="shared" si="87"/>
        <v>27357867.059999995</v>
      </c>
      <c r="AU64" s="168">
        <f t="shared" ref="AU64:AV64" si="88">SUM(AU59:AU63)</f>
        <v>28131023.380000003</v>
      </c>
      <c r="AV64" s="168">
        <f t="shared" si="88"/>
        <v>31528072.450000003</v>
      </c>
      <c r="AW64" s="168">
        <f t="shared" ref="AW64:AX64" si="89">SUM(AW59:AW63)</f>
        <v>34682466.770000003</v>
      </c>
      <c r="AX64" s="168">
        <f t="shared" si="89"/>
        <v>37862914.469999999</v>
      </c>
      <c r="AY64" s="168">
        <f t="shared" ref="AY64:AZ64" si="90">SUM(AY59:AY63)</f>
        <v>37149726.420000002</v>
      </c>
      <c r="AZ64" s="168">
        <f t="shared" si="90"/>
        <v>38728824.280000001</v>
      </c>
      <c r="BA64" s="169"/>
      <c r="BB64" s="48">
        <f t="shared" si="86"/>
        <v>68788696</v>
      </c>
    </row>
    <row r="65" spans="1:54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52"/>
      <c r="AB65" s="244"/>
      <c r="AC65" s="245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7"/>
      <c r="AO65" s="53"/>
      <c r="AP65" s="54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6"/>
      <c r="BB65" s="53"/>
    </row>
    <row r="66" spans="1:54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3">
        <v>57408358</v>
      </c>
      <c r="V66" s="283">
        <v>60609627</v>
      </c>
      <c r="W66" s="283">
        <v>62506740</v>
      </c>
      <c r="X66" s="283">
        <v>65506860</v>
      </c>
      <c r="Y66" s="283">
        <v>65563842</v>
      </c>
      <c r="Z66" s="283">
        <v>70384957</v>
      </c>
      <c r="AA66" s="45">
        <v>70458644</v>
      </c>
      <c r="AB66" s="207">
        <f t="shared" ref="AB66:AB71" si="91">IF(ISERROR((O66-C66)/C66)=TRUE,0,(O66-C66)/C66)</f>
        <v>0.5379368709697363</v>
      </c>
      <c r="AC66" s="207">
        <f t="shared" ref="AC66:AC71" si="92">IF(ISERROR((P66-D66)/D66)=TRUE,0,(P66-D66)/D66)</f>
        <v>0.61377136333842353</v>
      </c>
      <c r="AD66" s="207">
        <f t="shared" ref="AD66:AM71" si="93">IF(ISERROR((Q66-E66)/E66)=TRUE,0,(Q66-E66)/E66)</f>
        <v>0.82620709429469608</v>
      </c>
      <c r="AE66" s="207">
        <f t="shared" si="93"/>
        <v>0.99821026341283736</v>
      </c>
      <c r="AF66" s="207">
        <f t="shared" si="93"/>
        <v>0.9555959060163336</v>
      </c>
      <c r="AG66" s="207">
        <f t="shared" si="93"/>
        <v>1.0273763321699649</v>
      </c>
      <c r="AH66" s="207">
        <f t="shared" si="93"/>
        <v>1.1282646849042575</v>
      </c>
      <c r="AI66" s="207">
        <f t="shared" si="93"/>
        <v>1.2431637853711768</v>
      </c>
      <c r="AJ66" s="207">
        <f t="shared" si="93"/>
        <v>1.201471741983021</v>
      </c>
      <c r="AK66" s="207">
        <f t="shared" si="93"/>
        <v>1.2848743133583898</v>
      </c>
      <c r="AL66" s="207">
        <f t="shared" si="93"/>
        <v>1.1297133704138513</v>
      </c>
      <c r="AM66" s="207">
        <f t="shared" si="93"/>
        <v>1.0468652907202962</v>
      </c>
      <c r="AN66" s="239"/>
      <c r="AO66" s="46">
        <f t="shared" ref="AO66" si="94">O66-C66</f>
        <v>12883028.600000005</v>
      </c>
      <c r="AP66" s="72">
        <f t="shared" ref="AP66:AP70" si="95">P66-D66</f>
        <v>15269728.030000001</v>
      </c>
      <c r="AQ66" s="73">
        <f t="shared" ref="AQ66:AZ70" si="96">Q66-E66</f>
        <v>18936580.370000001</v>
      </c>
      <c r="AR66" s="73">
        <f t="shared" si="96"/>
        <v>21513414.809999999</v>
      </c>
      <c r="AS66" s="73">
        <f t="shared" si="96"/>
        <v>21272335.039999999</v>
      </c>
      <c r="AT66" s="73">
        <f t="shared" si="96"/>
        <v>25363240.600000001</v>
      </c>
      <c r="AU66" s="73">
        <f t="shared" si="96"/>
        <v>30434101.27</v>
      </c>
      <c r="AV66" s="73">
        <f t="shared" si="96"/>
        <v>33589920.549999997</v>
      </c>
      <c r="AW66" s="73">
        <f t="shared" si="96"/>
        <v>34113579.730000004</v>
      </c>
      <c r="AX66" s="73">
        <f t="shared" si="96"/>
        <v>36837072.950000003</v>
      </c>
      <c r="AY66" s="73">
        <f t="shared" si="96"/>
        <v>34778552.810000002</v>
      </c>
      <c r="AZ66" s="73">
        <f t="shared" si="96"/>
        <v>35998250.009999998</v>
      </c>
      <c r="BA66" s="47"/>
      <c r="BB66" s="71">
        <f>IF(ISERROR(GETPIVOTDATA("VALUE",'CSS WK pvt'!$J$2,"DT_FILE",BB$8,"COMMODITY",BB$6,"TRIM_CAT",TRIM(B66),"TRIM_LINE",A65))=TRUE,0,GETPIVOTDATA("VALUE",'CSS WK pvt'!$J$2,"DT_FILE",BB$8,"COMMODITY",BB$6,"TRIM_CAT",TRIM(B66),"TRIM_LINE",A65))</f>
        <v>70458644</v>
      </c>
    </row>
    <row r="67" spans="1:54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3">
        <v>14971538</v>
      </c>
      <c r="V67" s="283">
        <v>14103805</v>
      </c>
      <c r="W67" s="283">
        <v>13960222</v>
      </c>
      <c r="X67" s="283">
        <v>14138798</v>
      </c>
      <c r="Y67" s="283">
        <v>14604737</v>
      </c>
      <c r="Z67" s="283">
        <v>15542950</v>
      </c>
      <c r="AA67" s="45">
        <v>15588004</v>
      </c>
      <c r="AB67" s="207">
        <f t="shared" si="91"/>
        <v>0.24525266105955557</v>
      </c>
      <c r="AC67" s="207">
        <f t="shared" si="92"/>
        <v>0.23821976376269882</v>
      </c>
      <c r="AD67" s="207">
        <f t="shared" si="93"/>
        <v>0.30872458530744612</v>
      </c>
      <c r="AE67" s="207">
        <f t="shared" si="93"/>
        <v>0.35548628599775506</v>
      </c>
      <c r="AF67" s="207">
        <f t="shared" si="93"/>
        <v>0.40815760565695386</v>
      </c>
      <c r="AG67" s="207">
        <f t="shared" si="93"/>
        <v>0.42121169369676742</v>
      </c>
      <c r="AH67" s="207">
        <f t="shared" si="93"/>
        <v>0.3907903577950837</v>
      </c>
      <c r="AI67" s="207">
        <f t="shared" si="93"/>
        <v>0.27964606736004316</v>
      </c>
      <c r="AJ67" s="207">
        <f t="shared" si="93"/>
        <v>0.21521803900094794</v>
      </c>
      <c r="AK67" s="207">
        <f t="shared" si="93"/>
        <v>0.19915926937498898</v>
      </c>
      <c r="AL67" s="207">
        <f t="shared" si="93"/>
        <v>0.1725416065235523</v>
      </c>
      <c r="AM67" s="207">
        <f t="shared" si="93"/>
        <v>0.21921488877285958</v>
      </c>
      <c r="AN67" s="239"/>
      <c r="AO67" s="46">
        <f t="shared" si="85"/>
        <v>2586429.58</v>
      </c>
      <c r="AP67" s="72">
        <f t="shared" si="95"/>
        <v>2583628.33</v>
      </c>
      <c r="AQ67" s="73">
        <f t="shared" si="96"/>
        <v>3181720.6300000008</v>
      </c>
      <c r="AR67" s="73">
        <f t="shared" si="96"/>
        <v>3574321.8699999992</v>
      </c>
      <c r="AS67" s="73">
        <f t="shared" si="96"/>
        <v>4086244.4000000004</v>
      </c>
      <c r="AT67" s="73">
        <f t="shared" si="96"/>
        <v>4309894.0500000007</v>
      </c>
      <c r="AU67" s="73">
        <f t="shared" si="96"/>
        <v>4206768.2300000004</v>
      </c>
      <c r="AV67" s="73">
        <f t="shared" si="96"/>
        <v>3082159.75</v>
      </c>
      <c r="AW67" s="73">
        <f t="shared" si="96"/>
        <v>2472388.91</v>
      </c>
      <c r="AX67" s="73">
        <f t="shared" si="96"/>
        <v>2348205.7400000002</v>
      </c>
      <c r="AY67" s="73">
        <f t="shared" si="96"/>
        <v>2149113.3200000003</v>
      </c>
      <c r="AZ67" s="73">
        <f t="shared" si="96"/>
        <v>2794623.0700000003</v>
      </c>
      <c r="BA67" s="47"/>
      <c r="BB67" s="71">
        <f>IF(ISERROR(GETPIVOTDATA("VALUE",'CSS WK pvt'!$J$2,"DT_FILE",BB$8,"COMMODITY",BB$6,"TRIM_CAT",TRIM(B67),"TRIM_LINE",A65))=TRUE,0,GETPIVOTDATA("VALUE",'CSS WK pvt'!$J$2,"DT_FILE",BB$8,"COMMODITY",BB$6,"TRIM_CAT",TRIM(B67),"TRIM_LINE",A65))</f>
        <v>15588004</v>
      </c>
    </row>
    <row r="68" spans="1:54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3">
        <v>6156206</v>
      </c>
      <c r="V68" s="283">
        <v>6096305</v>
      </c>
      <c r="W68" s="283">
        <v>6129588</v>
      </c>
      <c r="X68" s="283">
        <v>6425170</v>
      </c>
      <c r="Y68" s="283">
        <v>6508014</v>
      </c>
      <c r="Z68" s="283">
        <v>6861486</v>
      </c>
      <c r="AA68" s="45">
        <v>6897568</v>
      </c>
      <c r="AB68" s="207">
        <f t="shared" si="91"/>
        <v>0.4453668236134678</v>
      </c>
      <c r="AC68" s="207">
        <f t="shared" si="92"/>
        <v>0.78158365899664672</v>
      </c>
      <c r="AD68" s="207">
        <f t="shared" si="93"/>
        <v>0.86354778621560213</v>
      </c>
      <c r="AE68" s="207">
        <f t="shared" si="93"/>
        <v>1.128135595116716</v>
      </c>
      <c r="AF68" s="207">
        <f t="shared" si="93"/>
        <v>0.87846028289927214</v>
      </c>
      <c r="AG68" s="207">
        <f t="shared" si="93"/>
        <v>1.0339226340077377</v>
      </c>
      <c r="AH68" s="207">
        <f t="shared" si="93"/>
        <v>0.87288534331957912</v>
      </c>
      <c r="AI68" s="207">
        <f t="shared" si="93"/>
        <v>0.93951065012157242</v>
      </c>
      <c r="AJ68" s="207">
        <f t="shared" si="93"/>
        <v>0.85984164535186869</v>
      </c>
      <c r="AK68" s="207">
        <f t="shared" si="93"/>
        <v>0.99674195651499464</v>
      </c>
      <c r="AL68" s="207">
        <f t="shared" si="93"/>
        <v>0.91964203979768655</v>
      </c>
      <c r="AM68" s="207">
        <f t="shared" si="93"/>
        <v>0.90008173234240174</v>
      </c>
      <c r="AN68" s="239"/>
      <c r="AO68" s="46">
        <f t="shared" si="85"/>
        <v>1366711.4099999997</v>
      </c>
      <c r="AP68" s="72">
        <f t="shared" si="95"/>
        <v>2544573</v>
      </c>
      <c r="AQ68" s="73">
        <f t="shared" si="96"/>
        <v>2632480.2799999998</v>
      </c>
      <c r="AR68" s="73">
        <f t="shared" si="96"/>
        <v>2899836.21</v>
      </c>
      <c r="AS68" s="73">
        <f t="shared" si="96"/>
        <v>2567302.9</v>
      </c>
      <c r="AT68" s="73">
        <f t="shared" si="96"/>
        <v>3004513.51</v>
      </c>
      <c r="AU68" s="73">
        <f t="shared" si="96"/>
        <v>2869188.98</v>
      </c>
      <c r="AV68" s="73">
        <f t="shared" si="96"/>
        <v>2953086.89</v>
      </c>
      <c r="AW68" s="73">
        <f t="shared" si="96"/>
        <v>2833829.99</v>
      </c>
      <c r="AX68" s="73">
        <f t="shared" si="96"/>
        <v>3207343.09</v>
      </c>
      <c r="AY68" s="73">
        <f t="shared" si="96"/>
        <v>3117791.31</v>
      </c>
      <c r="AZ68" s="73">
        <f t="shared" si="96"/>
        <v>3250332.92</v>
      </c>
      <c r="BA68" s="47"/>
      <c r="BB68" s="71">
        <f>IF(ISERROR(GETPIVOTDATA("VALUE",'CSS WK pvt'!$J$2,"DT_FILE",BB$8,"COMMODITY",BB$6,"TRIM_CAT",TRIM(B68),"TRIM_LINE",A65))=TRUE,0,GETPIVOTDATA("VALUE",'CSS WK pvt'!$J$2,"DT_FILE",BB$8,"COMMODITY",BB$6,"TRIM_CAT",TRIM(B68),"TRIM_LINE",A65))</f>
        <v>6897568</v>
      </c>
    </row>
    <row r="69" spans="1:54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3">
        <v>5016999</v>
      </c>
      <c r="V69" s="283">
        <v>4826913</v>
      </c>
      <c r="W69" s="283">
        <v>5250145</v>
      </c>
      <c r="X69" s="283">
        <v>5097179</v>
      </c>
      <c r="Y69" s="283">
        <v>4968700</v>
      </c>
      <c r="Z69" s="283">
        <v>4934411</v>
      </c>
      <c r="AA69" s="45">
        <v>4967972</v>
      </c>
      <c r="AB69" s="207">
        <f t="shared" si="91"/>
        <v>0.30056126924335885</v>
      </c>
      <c r="AC69" s="207">
        <f t="shared" si="92"/>
        <v>0.86956964354625321</v>
      </c>
      <c r="AD69" s="207">
        <f t="shared" si="93"/>
        <v>1.1233556080909137</v>
      </c>
      <c r="AE69" s="207">
        <f t="shared" si="93"/>
        <v>1.3738099587802901</v>
      </c>
      <c r="AF69" s="207">
        <f t="shared" si="93"/>
        <v>0.79538105035525741</v>
      </c>
      <c r="AG69" s="207">
        <f t="shared" si="93"/>
        <v>1.119171377284417</v>
      </c>
      <c r="AH69" s="207">
        <f t="shared" si="93"/>
        <v>0.83183244629467468</v>
      </c>
      <c r="AI69" s="207">
        <f t="shared" si="93"/>
        <v>1.0530668086148132</v>
      </c>
      <c r="AJ69" s="207">
        <f t="shared" si="93"/>
        <v>0.86386169926048861</v>
      </c>
      <c r="AK69" s="207">
        <f t="shared" si="93"/>
        <v>0.92224586036904987</v>
      </c>
      <c r="AL69" s="207">
        <f t="shared" si="93"/>
        <v>0.95859144214938696</v>
      </c>
      <c r="AM69" s="207">
        <f t="shared" si="93"/>
        <v>0.80610702485269314</v>
      </c>
      <c r="AN69" s="239"/>
      <c r="AO69" s="46">
        <f t="shared" si="85"/>
        <v>820791.43000000017</v>
      </c>
      <c r="AP69" s="72">
        <f t="shared" si="95"/>
        <v>2604483.37</v>
      </c>
      <c r="AQ69" s="73">
        <f t="shared" si="96"/>
        <v>2632599.2799999998</v>
      </c>
      <c r="AR69" s="73">
        <f t="shared" si="96"/>
        <v>2740510.19</v>
      </c>
      <c r="AS69" s="73">
        <f t="shared" si="96"/>
        <v>2098903.12</v>
      </c>
      <c r="AT69" s="73">
        <f t="shared" si="96"/>
        <v>2554807.23</v>
      </c>
      <c r="AU69" s="73">
        <f t="shared" si="96"/>
        <v>2278211.94</v>
      </c>
      <c r="AV69" s="73">
        <f t="shared" si="96"/>
        <v>2475838.5099999998</v>
      </c>
      <c r="AW69" s="73">
        <f t="shared" si="96"/>
        <v>2433334.61</v>
      </c>
      <c r="AX69" s="73">
        <f t="shared" si="96"/>
        <v>2445499.9900000002</v>
      </c>
      <c r="AY69" s="73">
        <f t="shared" si="96"/>
        <v>2431825.85</v>
      </c>
      <c r="AZ69" s="73">
        <f t="shared" si="96"/>
        <v>2202340.9</v>
      </c>
      <c r="BA69" s="47"/>
      <c r="BB69" s="71">
        <f>IF(ISERROR(GETPIVOTDATA("VALUE",'CSS WK pvt'!$J$2,"DT_FILE",BB$8,"COMMODITY",BB$6,"TRIM_CAT",TRIM(B69),"TRIM_LINE",A65))=TRUE,0,GETPIVOTDATA("VALUE",'CSS WK pvt'!$J$2,"DT_FILE",BB$8,"COMMODITY",BB$6,"TRIM_CAT",TRIM(B69),"TRIM_LINE",A65))</f>
        <v>4967972</v>
      </c>
    </row>
    <row r="70" spans="1:54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3">
        <v>2727112</v>
      </c>
      <c r="V70" s="283">
        <v>3276198</v>
      </c>
      <c r="W70" s="283">
        <v>3563855</v>
      </c>
      <c r="X70" s="283">
        <v>3832140</v>
      </c>
      <c r="Y70" s="283">
        <v>4532351</v>
      </c>
      <c r="Z70" s="283">
        <v>3776066</v>
      </c>
      <c r="AA70" s="45">
        <v>3714073</v>
      </c>
      <c r="AB70" s="207">
        <f t="shared" si="91"/>
        <v>0.30684494920440075</v>
      </c>
      <c r="AC70" s="207">
        <f t="shared" si="92"/>
        <v>0.12318838369085816</v>
      </c>
      <c r="AD70" s="207">
        <f t="shared" si="93"/>
        <v>0.39802744203488644</v>
      </c>
      <c r="AE70" s="207">
        <f t="shared" si="93"/>
        <v>0.70418729162273463</v>
      </c>
      <c r="AF70" s="207">
        <f t="shared" si="93"/>
        <v>0.72052719970720636</v>
      </c>
      <c r="AG70" s="207">
        <f t="shared" si="93"/>
        <v>1.6960904122579905</v>
      </c>
      <c r="AH70" s="207">
        <f t="shared" si="93"/>
        <v>2.6538251541237599E-2</v>
      </c>
      <c r="AI70" s="207">
        <f t="shared" si="93"/>
        <v>1.4368053362871145</v>
      </c>
      <c r="AJ70" s="207">
        <f t="shared" si="93"/>
        <v>0.93309995680072644</v>
      </c>
      <c r="AK70" s="207">
        <f t="shared" si="93"/>
        <v>0.45792077337710513</v>
      </c>
      <c r="AL70" s="207">
        <f t="shared" si="93"/>
        <v>0.63705458722976271</v>
      </c>
      <c r="AM70" s="207">
        <f t="shared" si="93"/>
        <v>1.0462212159594684</v>
      </c>
      <c r="AN70" s="239"/>
      <c r="AO70" s="46">
        <f t="shared" si="85"/>
        <v>703578.5</v>
      </c>
      <c r="AP70" s="72">
        <f t="shared" si="95"/>
        <v>323047</v>
      </c>
      <c r="AQ70" s="73">
        <f t="shared" si="96"/>
        <v>766111.2</v>
      </c>
      <c r="AR70" s="73">
        <f t="shared" si="96"/>
        <v>1142298.07</v>
      </c>
      <c r="AS70" s="73">
        <f t="shared" si="96"/>
        <v>1587006.3199999998</v>
      </c>
      <c r="AT70" s="73">
        <f t="shared" si="96"/>
        <v>2481575.12</v>
      </c>
      <c r="AU70" s="73">
        <f t="shared" si="96"/>
        <v>70501.790000000037</v>
      </c>
      <c r="AV70" s="73">
        <f t="shared" si="96"/>
        <v>1931733.61</v>
      </c>
      <c r="AW70" s="73">
        <f t="shared" si="96"/>
        <v>1720259.18</v>
      </c>
      <c r="AX70" s="73">
        <f t="shared" si="96"/>
        <v>1203643.2599999998</v>
      </c>
      <c r="AY70" s="73">
        <f t="shared" si="96"/>
        <v>1763749.98</v>
      </c>
      <c r="AZ70" s="73">
        <f t="shared" si="96"/>
        <v>1930680.97</v>
      </c>
      <c r="BA70" s="47"/>
      <c r="BB70" s="71">
        <f>IF(ISERROR(GETPIVOTDATA("VALUE",'CSS WK pvt'!$J$2,"DT_FILE",BB$8,"COMMODITY",BB$6,"TRIM_CAT",TRIM(B70),"TRIM_LINE",A65))=TRUE,0,GETPIVOTDATA("VALUE",'CSS WK pvt'!$J$2,"DT_FILE",BB$8,"COMMODITY",BB$6,"TRIM_CAT",TRIM(B70),"TRIM_LINE",A65))</f>
        <v>3714073</v>
      </c>
    </row>
    <row r="71" spans="1:54" s="150" customFormat="1" ht="15" thickBot="1" x14ac:dyDescent="0.4">
      <c r="A71" s="173"/>
      <c r="B71" s="57" t="s">
        <v>35</v>
      </c>
      <c r="C71" s="144">
        <f t="shared" ref="C71:O71" si="97">SUM(C66:C70)</f>
        <v>42587478.610000007</v>
      </c>
      <c r="D71" s="145">
        <f t="shared" si="97"/>
        <v>44597280.270000003</v>
      </c>
      <c r="E71" s="145">
        <f t="shared" si="97"/>
        <v>40542643.239999995</v>
      </c>
      <c r="F71" s="145">
        <f t="shared" si="97"/>
        <v>37794169.850000001</v>
      </c>
      <c r="G71" s="145">
        <f t="shared" si="97"/>
        <v>40036174.220000006</v>
      </c>
      <c r="H71" s="145">
        <f t="shared" si="97"/>
        <v>41571341.490000002</v>
      </c>
      <c r="I71" s="145">
        <f t="shared" si="97"/>
        <v>46421440.790000007</v>
      </c>
      <c r="J71" s="145">
        <f t="shared" si="97"/>
        <v>44880108.690000005</v>
      </c>
      <c r="K71" s="145">
        <f t="shared" si="97"/>
        <v>47837157.579999998</v>
      </c>
      <c r="L71" s="145">
        <f t="shared" si="97"/>
        <v>48958381.969999999</v>
      </c>
      <c r="M71" s="145">
        <f t="shared" si="97"/>
        <v>51936610.730000004</v>
      </c>
      <c r="N71" s="146">
        <f t="shared" si="97"/>
        <v>55323642.130000003</v>
      </c>
      <c r="O71" s="144">
        <f t="shared" si="97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6">
        <v>86280213</v>
      </c>
      <c r="V71" s="286">
        <v>88912848</v>
      </c>
      <c r="W71" s="286">
        <v>91410550</v>
      </c>
      <c r="X71" s="286">
        <v>95000147</v>
      </c>
      <c r="Y71" s="286">
        <v>96177644</v>
      </c>
      <c r="Z71" s="286">
        <v>101499870</v>
      </c>
      <c r="AA71" s="146">
        <v>101626261</v>
      </c>
      <c r="AB71" s="208">
        <f t="shared" si="91"/>
        <v>0.4311253006579438</v>
      </c>
      <c r="AC71" s="212">
        <f t="shared" si="92"/>
        <v>0.52302426490547049</v>
      </c>
      <c r="AD71" s="213">
        <f t="shared" si="93"/>
        <v>0.69431811816915001</v>
      </c>
      <c r="AE71" s="213">
        <f t="shared" si="93"/>
        <v>0.84326183843934854</v>
      </c>
      <c r="AF71" s="213">
        <f t="shared" si="93"/>
        <v>0.78958073282157848</v>
      </c>
      <c r="AG71" s="213">
        <f t="shared" si="93"/>
        <v>0.90721225628651214</v>
      </c>
      <c r="AH71" s="213">
        <f t="shared" si="93"/>
        <v>0.85862850294354232</v>
      </c>
      <c r="AI71" s="213">
        <f t="shared" si="93"/>
        <v>0.98111926631343438</v>
      </c>
      <c r="AJ71" s="213">
        <f t="shared" si="93"/>
        <v>0.91086917836057602</v>
      </c>
      <c r="AK71" s="213">
        <f t="shared" si="93"/>
        <v>0.94042660679049406</v>
      </c>
      <c r="AL71" s="213">
        <f t="shared" si="93"/>
        <v>0.85182749987274708</v>
      </c>
      <c r="AM71" s="213">
        <f t="shared" si="93"/>
        <v>0.83465632579819438</v>
      </c>
      <c r="AN71" s="214"/>
      <c r="AO71" s="39">
        <f t="shared" ref="AO71:BB71" si="98">SUM(AO66:AO70)</f>
        <v>18360539.520000003</v>
      </c>
      <c r="AP71" s="147">
        <f t="shared" si="98"/>
        <v>23325459.73</v>
      </c>
      <c r="AQ71" s="148">
        <f t="shared" si="98"/>
        <v>28149491.760000002</v>
      </c>
      <c r="AR71" s="148">
        <f t="shared" si="98"/>
        <v>31870381.150000002</v>
      </c>
      <c r="AS71" s="148">
        <f t="shared" ref="AS71:AT71" si="99">SUM(AS66:AS70)</f>
        <v>31611791.779999997</v>
      </c>
      <c r="AT71" s="148">
        <f t="shared" si="99"/>
        <v>37714030.509999998</v>
      </c>
      <c r="AU71" s="148">
        <f t="shared" ref="AU71:AV71" si="100">SUM(AU66:AU70)</f>
        <v>39858772.209999993</v>
      </c>
      <c r="AV71" s="148">
        <f t="shared" si="100"/>
        <v>44032739.309999995</v>
      </c>
      <c r="AW71" s="148">
        <f t="shared" ref="AW71:AX71" si="101">SUM(AW66:AW70)</f>
        <v>43573392.420000002</v>
      </c>
      <c r="AX71" s="148">
        <f t="shared" si="101"/>
        <v>46041765.030000001</v>
      </c>
      <c r="AY71" s="148">
        <f t="shared" ref="AY71:AZ71" si="102">SUM(AY66:AY70)</f>
        <v>44241033.270000003</v>
      </c>
      <c r="AZ71" s="148">
        <f t="shared" si="102"/>
        <v>46176227.869999997</v>
      </c>
      <c r="BA71" s="149"/>
      <c r="BB71" s="39">
        <f t="shared" si="98"/>
        <v>101626261</v>
      </c>
    </row>
    <row r="72" spans="1:54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87"/>
      <c r="AB72" s="232"/>
      <c r="AC72" s="233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5"/>
      <c r="AO72" s="88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8"/>
    </row>
    <row r="73" spans="1:54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2">
        <v>206584212</v>
      </c>
      <c r="W73" s="292">
        <v>198500947</v>
      </c>
      <c r="X73" s="292">
        <v>226743311</v>
      </c>
      <c r="Y73" s="292">
        <v>269767074</v>
      </c>
      <c r="Z73" s="292">
        <v>253425366</v>
      </c>
      <c r="AA73" s="328" t="s">
        <v>145</v>
      </c>
      <c r="AB73" s="236">
        <f t="shared" ref="AB73:AH73" si="103">IF(ISERROR((O73-C73)/C73)=TRUE,0,(O73-C73)/C73)</f>
        <v>-7.6922993256313216E-2</v>
      </c>
      <c r="AC73" s="237">
        <f t="shared" si="103"/>
        <v>0.11885167939683092</v>
      </c>
      <c r="AD73" s="237">
        <f t="shared" si="103"/>
        <v>8.2104195703816649E-2</v>
      </c>
      <c r="AE73" s="237">
        <f t="shared" si="103"/>
        <v>9.7313028457143846E-2</v>
      </c>
      <c r="AF73" s="237">
        <f t="shared" si="103"/>
        <v>0.16896724555451104</v>
      </c>
      <c r="AG73" s="237">
        <f t="shared" si="103"/>
        <v>0.11039486201327113</v>
      </c>
      <c r="AH73" s="237">
        <f t="shared" si="103"/>
        <v>1.962074777161299E-2</v>
      </c>
      <c r="AI73" s="294">
        <f t="shared" ref="AI73:AM78" si="104">IF(ISERROR((V73-J73)/J73)=TRUE,"N/A",(V73-J73)/J73)</f>
        <v>0.11208660774156164</v>
      </c>
      <c r="AJ73" s="294">
        <f t="shared" si="104"/>
        <v>0.12491933275951954</v>
      </c>
      <c r="AK73" s="294">
        <f t="shared" si="104"/>
        <v>3.6872535737420623E-2</v>
      </c>
      <c r="AL73" s="294">
        <f t="shared" si="104"/>
        <v>2.7213021319975245E-2</v>
      </c>
      <c r="AM73" s="294">
        <f t="shared" si="104"/>
        <v>0.22433424828906148</v>
      </c>
      <c r="AN73" s="239"/>
      <c r="AO73" s="95">
        <f t="shared" ref="AO73:AU73" si="105">O73-C73</f>
        <v>-16902765</v>
      </c>
      <c r="AP73" s="116">
        <f t="shared" si="105"/>
        <v>21839469</v>
      </c>
      <c r="AQ73" s="116">
        <f t="shared" si="105"/>
        <v>15252019</v>
      </c>
      <c r="AR73" s="116">
        <f t="shared" si="105"/>
        <v>18663243</v>
      </c>
      <c r="AS73" s="116">
        <f t="shared" si="105"/>
        <v>45712880</v>
      </c>
      <c r="AT73" s="116">
        <f t="shared" si="105"/>
        <v>37980881</v>
      </c>
      <c r="AU73" s="116">
        <f t="shared" si="105"/>
        <v>5137007</v>
      </c>
      <c r="AV73" s="296">
        <f t="shared" ref="AV73:AZ77" si="106">IF(ISERROR(V73-J73)=TRUE,"N/A",V73-J73)</f>
        <v>20821511</v>
      </c>
      <c r="AW73" s="296">
        <f t="shared" si="106"/>
        <v>22043008</v>
      </c>
      <c r="AX73" s="296">
        <f t="shared" si="106"/>
        <v>8063287</v>
      </c>
      <c r="AY73" s="296">
        <f t="shared" si="106"/>
        <v>7146694</v>
      </c>
      <c r="AZ73" s="296">
        <f t="shared" si="106"/>
        <v>46435023</v>
      </c>
      <c r="BA73" s="96"/>
      <c r="BB73" s="182" t="s">
        <v>145</v>
      </c>
    </row>
    <row r="74" spans="1:54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2">
        <v>14626519</v>
      </c>
      <c r="W74" s="292">
        <v>14668071</v>
      </c>
      <c r="X74" s="292">
        <v>15816077</v>
      </c>
      <c r="Y74" s="292">
        <v>20163375</v>
      </c>
      <c r="Z74" s="292">
        <v>19439767</v>
      </c>
      <c r="AA74" s="328" t="s">
        <v>145</v>
      </c>
      <c r="AB74" s="236">
        <f t="shared" ref="AB74:AB78" si="107">IF(ISERROR((O74-C74)/C74)=TRUE,0,(O74-C74)/C74)</f>
        <v>-9.9316025966498078E-2</v>
      </c>
      <c r="AC74" s="237">
        <f t="shared" ref="AC74:AH78" si="108">IF(ISERROR((P74-D74)/D74)=TRUE,0,(P74-D74)/D74)</f>
        <v>7.1704447574038904E-2</v>
      </c>
      <c r="AD74" s="237">
        <f t="shared" si="108"/>
        <v>6.6593377581656288E-2</v>
      </c>
      <c r="AE74" s="237">
        <f t="shared" si="108"/>
        <v>7.3774457481438918E-2</v>
      </c>
      <c r="AF74" s="237">
        <f t="shared" si="108"/>
        <v>0.14279128216802192</v>
      </c>
      <c r="AG74" s="237">
        <f t="shared" si="108"/>
        <v>0.14256797091160756</v>
      </c>
      <c r="AH74" s="237">
        <f t="shared" si="108"/>
        <v>5.4619765509790391E-2</v>
      </c>
      <c r="AI74" s="294">
        <f t="shared" si="104"/>
        <v>5.496789227620829E-2</v>
      </c>
      <c r="AJ74" s="294">
        <f t="shared" si="104"/>
        <v>7.0507401120130084E-2</v>
      </c>
      <c r="AK74" s="294">
        <f t="shared" si="104"/>
        <v>-8.594708274288515E-2</v>
      </c>
      <c r="AL74" s="294">
        <f t="shared" si="104"/>
        <v>3.1473131911209533E-2</v>
      </c>
      <c r="AM74" s="294">
        <f t="shared" si="104"/>
        <v>0.20310031030952974</v>
      </c>
      <c r="AN74" s="239"/>
      <c r="AO74" s="95">
        <f t="shared" si="85"/>
        <v>-1823041</v>
      </c>
      <c r="AP74" s="116">
        <f t="shared" ref="AP74:AU77" si="109">P74-D74</f>
        <v>1122166</v>
      </c>
      <c r="AQ74" s="116">
        <f t="shared" si="109"/>
        <v>1025612</v>
      </c>
      <c r="AR74" s="116">
        <f t="shared" si="109"/>
        <v>1124886</v>
      </c>
      <c r="AS74" s="116">
        <f t="shared" si="109"/>
        <v>2886025</v>
      </c>
      <c r="AT74" s="116">
        <f t="shared" si="109"/>
        <v>3622299</v>
      </c>
      <c r="AU74" s="116">
        <f t="shared" si="109"/>
        <v>1028702</v>
      </c>
      <c r="AV74" s="296">
        <f t="shared" si="106"/>
        <v>762098</v>
      </c>
      <c r="AW74" s="296">
        <f t="shared" si="106"/>
        <v>966091</v>
      </c>
      <c r="AX74" s="296">
        <f t="shared" si="106"/>
        <v>-1487163</v>
      </c>
      <c r="AY74" s="296">
        <f t="shared" si="106"/>
        <v>615241</v>
      </c>
      <c r="AZ74" s="296">
        <f t="shared" si="106"/>
        <v>3281707</v>
      </c>
      <c r="BA74" s="96"/>
      <c r="BB74" s="182" t="s">
        <v>145</v>
      </c>
    </row>
    <row r="75" spans="1:54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2">
        <v>53398996</v>
      </c>
      <c r="W75" s="292">
        <v>45324036</v>
      </c>
      <c r="X75" s="292">
        <v>52456048</v>
      </c>
      <c r="Y75" s="292">
        <v>58951348</v>
      </c>
      <c r="Z75" s="292">
        <v>59309680</v>
      </c>
      <c r="AA75" s="328" t="s">
        <v>145</v>
      </c>
      <c r="AB75" s="236">
        <f t="shared" si="107"/>
        <v>-8.6066438749303371E-3</v>
      </c>
      <c r="AC75" s="237">
        <f t="shared" si="108"/>
        <v>-4.6712729825895916E-2</v>
      </c>
      <c r="AD75" s="237">
        <f t="shared" si="108"/>
        <v>-5.3485454984767762E-2</v>
      </c>
      <c r="AE75" s="237">
        <f t="shared" si="108"/>
        <v>-8.0715572434110136E-2</v>
      </c>
      <c r="AF75" s="237">
        <f t="shared" si="108"/>
        <v>1.0448715567462208E-2</v>
      </c>
      <c r="AG75" s="237">
        <f t="shared" si="108"/>
        <v>-2.918533906087677E-2</v>
      </c>
      <c r="AH75" s="237">
        <f t="shared" si="108"/>
        <v>-5.2816286325718782E-2</v>
      </c>
      <c r="AI75" s="294">
        <f t="shared" si="104"/>
        <v>6.373608108036502E-2</v>
      </c>
      <c r="AJ75" s="294">
        <f t="shared" si="104"/>
        <v>-7.4365117049211213E-3</v>
      </c>
      <c r="AK75" s="294">
        <f t="shared" si="104"/>
        <v>-5.1873670302536199E-4</v>
      </c>
      <c r="AL75" s="294">
        <f t="shared" si="104"/>
        <v>-4.1986410948920257E-2</v>
      </c>
      <c r="AM75" s="294">
        <f t="shared" si="104"/>
        <v>0.10031132986355862</v>
      </c>
      <c r="AN75" s="239"/>
      <c r="AO75" s="95">
        <f t="shared" si="85"/>
        <v>-483111</v>
      </c>
      <c r="AP75" s="116">
        <f t="shared" si="109"/>
        <v>-2465234</v>
      </c>
      <c r="AQ75" s="116">
        <f t="shared" si="109"/>
        <v>-2685537</v>
      </c>
      <c r="AR75" s="116">
        <f t="shared" si="109"/>
        <v>-4266517</v>
      </c>
      <c r="AS75" s="116">
        <f t="shared" si="109"/>
        <v>612056</v>
      </c>
      <c r="AT75" s="116">
        <f t="shared" si="109"/>
        <v>-1986684</v>
      </c>
      <c r="AU75" s="116">
        <f t="shared" si="109"/>
        <v>-3141460</v>
      </c>
      <c r="AV75" s="296">
        <f t="shared" si="106"/>
        <v>3199518</v>
      </c>
      <c r="AW75" s="296">
        <f t="shared" si="106"/>
        <v>-339578</v>
      </c>
      <c r="AX75" s="296">
        <f t="shared" si="106"/>
        <v>-27225</v>
      </c>
      <c r="AY75" s="296">
        <f t="shared" si="106"/>
        <v>-2583633</v>
      </c>
      <c r="AZ75" s="296">
        <f t="shared" si="106"/>
        <v>5407045</v>
      </c>
      <c r="BA75" s="96"/>
      <c r="BB75" s="182" t="s">
        <v>145</v>
      </c>
    </row>
    <row r="76" spans="1:54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2">
        <v>98229432</v>
      </c>
      <c r="W76" s="292">
        <v>84875228</v>
      </c>
      <c r="X76" s="292">
        <v>97253092</v>
      </c>
      <c r="Y76" s="292">
        <v>97437231</v>
      </c>
      <c r="Z76" s="292">
        <v>102593245</v>
      </c>
      <c r="AA76" s="328" t="s">
        <v>145</v>
      </c>
      <c r="AB76" s="236">
        <f t="shared" si="107"/>
        <v>-3.2529152324682613E-2</v>
      </c>
      <c r="AC76" s="237">
        <f t="shared" si="108"/>
        <v>-4.6475968222181703E-2</v>
      </c>
      <c r="AD76" s="237">
        <f t="shared" si="108"/>
        <v>-0.18154462685548256</v>
      </c>
      <c r="AE76" s="237">
        <f t="shared" si="108"/>
        <v>-0.12154864492309676</v>
      </c>
      <c r="AF76" s="237">
        <f t="shared" si="108"/>
        <v>-6.926740389874067E-2</v>
      </c>
      <c r="AG76" s="237">
        <f t="shared" si="108"/>
        <v>-5.4845123574882138E-2</v>
      </c>
      <c r="AH76" s="237">
        <f t="shared" si="108"/>
        <v>-0.10048930155386181</v>
      </c>
      <c r="AI76" s="294">
        <f t="shared" si="104"/>
        <v>-1.2469298455057945E-2</v>
      </c>
      <c r="AJ76" s="294">
        <f t="shared" si="104"/>
        <v>-6.5740630900712665E-2</v>
      </c>
      <c r="AK76" s="294">
        <f t="shared" si="104"/>
        <v>-3.0572295635885878E-2</v>
      </c>
      <c r="AL76" s="294">
        <f t="shared" si="104"/>
        <v>-0.14878618256209064</v>
      </c>
      <c r="AM76" s="294">
        <f t="shared" si="104"/>
        <v>4.0769535607273012E-2</v>
      </c>
      <c r="AN76" s="239"/>
      <c r="AO76" s="95">
        <f t="shared" si="85"/>
        <v>-3291127</v>
      </c>
      <c r="AP76" s="116">
        <f t="shared" si="109"/>
        <v>-4399795</v>
      </c>
      <c r="AQ76" s="116">
        <f t="shared" si="109"/>
        <v>-17934586</v>
      </c>
      <c r="AR76" s="116">
        <f t="shared" si="109"/>
        <v>-12062682</v>
      </c>
      <c r="AS76" s="116">
        <f t="shared" si="109"/>
        <v>-7971725</v>
      </c>
      <c r="AT76" s="116">
        <f t="shared" si="109"/>
        <v>-7247785</v>
      </c>
      <c r="AU76" s="116">
        <f t="shared" si="109"/>
        <v>-11566707</v>
      </c>
      <c r="AV76" s="296">
        <f t="shared" si="106"/>
        <v>-1240318</v>
      </c>
      <c r="AW76" s="296">
        <f t="shared" si="106"/>
        <v>-5972379</v>
      </c>
      <c r="AX76" s="296">
        <f t="shared" si="106"/>
        <v>-3067016</v>
      </c>
      <c r="AY76" s="296">
        <f t="shared" si="106"/>
        <v>-17031342</v>
      </c>
      <c r="AZ76" s="296">
        <f t="shared" si="106"/>
        <v>4018833</v>
      </c>
      <c r="BA76" s="96"/>
      <c r="BB76" s="182" t="s">
        <v>145</v>
      </c>
    </row>
    <row r="77" spans="1:54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2">
        <v>180807512</v>
      </c>
      <c r="W77" s="292">
        <v>167532194</v>
      </c>
      <c r="X77" s="292">
        <v>185371001</v>
      </c>
      <c r="Y77" s="292">
        <v>184994889</v>
      </c>
      <c r="Z77" s="292">
        <v>183778496</v>
      </c>
      <c r="AA77" s="328" t="s">
        <v>145</v>
      </c>
      <c r="AB77" s="236">
        <f t="shared" si="107"/>
        <v>4.3135736755225688E-2</v>
      </c>
      <c r="AC77" s="237">
        <f t="shared" si="108"/>
        <v>-3.5334041411931756E-2</v>
      </c>
      <c r="AD77" s="237">
        <f t="shared" si="108"/>
        <v>2.2080868420452118E-2</v>
      </c>
      <c r="AE77" s="237">
        <f t="shared" si="108"/>
        <v>-4.5212475017063708E-3</v>
      </c>
      <c r="AF77" s="237">
        <f t="shared" si="108"/>
        <v>-8.1465697118715361E-2</v>
      </c>
      <c r="AG77" s="237">
        <f t="shared" si="108"/>
        <v>-0.12787275384748248</v>
      </c>
      <c r="AH77" s="237">
        <f t="shared" si="108"/>
        <v>-8.6839159105528765E-2</v>
      </c>
      <c r="AI77" s="294">
        <f t="shared" si="104"/>
        <v>-1.2259367793920894E-2</v>
      </c>
      <c r="AJ77" s="294">
        <f t="shared" si="104"/>
        <v>-0.10475934436944927</v>
      </c>
      <c r="AK77" s="294">
        <f t="shared" si="104"/>
        <v>-2.288290766295448E-2</v>
      </c>
      <c r="AL77" s="294">
        <f t="shared" si="104"/>
        <v>1.1067156457043199</v>
      </c>
      <c r="AM77" s="294">
        <f t="shared" si="104"/>
        <v>-0.11271714045503277</v>
      </c>
      <c r="AN77" s="239"/>
      <c r="AO77" s="95">
        <f t="shared" si="85"/>
        <v>8306189</v>
      </c>
      <c r="AP77" s="116">
        <f t="shared" si="109"/>
        <v>-7125606</v>
      </c>
      <c r="AQ77" s="116">
        <f t="shared" si="109"/>
        <v>3965358</v>
      </c>
      <c r="AR77" s="116">
        <f t="shared" si="109"/>
        <v>-838753</v>
      </c>
      <c r="AS77" s="116">
        <f t="shared" si="109"/>
        <v>-17399204</v>
      </c>
      <c r="AT77" s="116">
        <f t="shared" si="109"/>
        <v>-29765963</v>
      </c>
      <c r="AU77" s="116">
        <f t="shared" si="109"/>
        <v>-17950050</v>
      </c>
      <c r="AV77" s="296">
        <f t="shared" si="106"/>
        <v>-2244097</v>
      </c>
      <c r="AW77" s="296">
        <f t="shared" si="106"/>
        <v>-19604296</v>
      </c>
      <c r="AX77" s="296">
        <f t="shared" si="106"/>
        <v>-4341166</v>
      </c>
      <c r="AY77" s="296">
        <f t="shared" si="106"/>
        <v>97182901</v>
      </c>
      <c r="AZ77" s="296">
        <f t="shared" si="106"/>
        <v>-23346542</v>
      </c>
      <c r="BA77" s="96"/>
      <c r="BB77" s="182" t="s">
        <v>145</v>
      </c>
    </row>
    <row r="78" spans="1:54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Z78" si="110">SUM(D73:D77)</f>
        <v>548510436</v>
      </c>
      <c r="E78" s="159">
        <f t="shared" si="110"/>
        <v>529748182</v>
      </c>
      <c r="F78" s="159">
        <f t="shared" si="110"/>
        <v>544647173</v>
      </c>
      <c r="G78" s="159">
        <f t="shared" si="110"/>
        <v>677994792</v>
      </c>
      <c r="H78" s="159">
        <f t="shared" si="110"/>
        <v>802452583</v>
      </c>
      <c r="I78" s="159">
        <f t="shared" si="110"/>
        <v>661936350</v>
      </c>
      <c r="J78" s="159">
        <f t="shared" si="110"/>
        <v>532347959</v>
      </c>
      <c r="K78" s="159">
        <f t="shared" si="110"/>
        <v>513807630</v>
      </c>
      <c r="L78" s="159">
        <f t="shared" si="110"/>
        <v>578498812</v>
      </c>
      <c r="M78" s="159">
        <f t="shared" si="110"/>
        <v>545984056</v>
      </c>
      <c r="N78" s="160">
        <f t="shared" si="110"/>
        <v>582750488</v>
      </c>
      <c r="O78" s="158">
        <f t="shared" si="110"/>
        <v>573764655</v>
      </c>
      <c r="P78" s="263">
        <f t="shared" si="110"/>
        <v>557481436</v>
      </c>
      <c r="Q78" s="263">
        <f t="shared" si="110"/>
        <v>529371048</v>
      </c>
      <c r="R78" s="263">
        <f t="shared" si="110"/>
        <v>547267350</v>
      </c>
      <c r="S78" s="263">
        <f t="shared" si="110"/>
        <v>701834824</v>
      </c>
      <c r="T78" s="263">
        <f t="shared" si="110"/>
        <v>805055331</v>
      </c>
      <c r="U78" s="263">
        <f t="shared" si="110"/>
        <v>635443842</v>
      </c>
      <c r="V78" s="263">
        <f t="shared" si="110"/>
        <v>553646671</v>
      </c>
      <c r="W78" s="263">
        <f t="shared" si="110"/>
        <v>510900476</v>
      </c>
      <c r="X78" s="263">
        <f t="shared" si="110"/>
        <v>577639529</v>
      </c>
      <c r="Y78" s="263">
        <f t="shared" si="110"/>
        <v>631313917</v>
      </c>
      <c r="Z78" s="263">
        <f t="shared" si="110"/>
        <v>618546554</v>
      </c>
      <c r="AA78" s="329" t="s">
        <v>145</v>
      </c>
      <c r="AB78" s="240">
        <f t="shared" si="107"/>
        <v>-2.4140912596026545E-2</v>
      </c>
      <c r="AC78" s="241">
        <f t="shared" si="108"/>
        <v>1.6355203859785814E-2</v>
      </c>
      <c r="AD78" s="241">
        <f t="shared" si="108"/>
        <v>-7.1191183436661613E-4</v>
      </c>
      <c r="AE78" s="241">
        <f t="shared" si="108"/>
        <v>4.8107786653287191E-3</v>
      </c>
      <c r="AF78" s="241">
        <f t="shared" si="108"/>
        <v>3.5162559183787946E-2</v>
      </c>
      <c r="AG78" s="241">
        <f t="shared" si="108"/>
        <v>3.2434913353628025E-3</v>
      </c>
      <c r="AH78" s="241">
        <f t="shared" si="108"/>
        <v>-4.0022742367902896E-2</v>
      </c>
      <c r="AI78" s="295">
        <f t="shared" si="104"/>
        <v>4.0009004711897465E-2</v>
      </c>
      <c r="AJ78" s="295">
        <f t="shared" si="104"/>
        <v>-5.6580592234490561E-3</v>
      </c>
      <c r="AK78" s="295">
        <f t="shared" si="104"/>
        <v>-1.4853669224129712E-3</v>
      </c>
      <c r="AL78" s="295">
        <f t="shared" si="104"/>
        <v>0.15628636049401412</v>
      </c>
      <c r="AM78" s="295">
        <f t="shared" si="104"/>
        <v>6.1426059243385824E-2</v>
      </c>
      <c r="AN78" s="243"/>
      <c r="AO78" s="97">
        <f t="shared" ref="AO78:AP85" si="111">SUM(AO73:AO77)</f>
        <v>-14193855</v>
      </c>
      <c r="AP78" s="155">
        <f t="shared" si="111"/>
        <v>8971000</v>
      </c>
      <c r="AQ78" s="155">
        <f t="shared" ref="AQ78" si="112">SUM(AQ73:AQ77)</f>
        <v>-377134</v>
      </c>
      <c r="AR78" s="155">
        <f t="shared" ref="AR78:AS78" si="113">SUM(AR73:AR77)</f>
        <v>2620177</v>
      </c>
      <c r="AS78" s="155">
        <f t="shared" si="113"/>
        <v>23840032</v>
      </c>
      <c r="AT78" s="155">
        <f t="shared" ref="AT78:AU78" si="114">SUM(AT73:AT77)</f>
        <v>2602748</v>
      </c>
      <c r="AU78" s="155">
        <f t="shared" si="114"/>
        <v>-26492508</v>
      </c>
      <c r="AV78" s="297">
        <f>IF(AV77="N/A","N/A",SUM(AV73:AV77))</f>
        <v>21298712</v>
      </c>
      <c r="AW78" s="297">
        <f>IF(AW77="N/A","N/A",SUM(AW73:AW77))</f>
        <v>-2907154</v>
      </c>
      <c r="AX78" s="297">
        <f>IF(AX77="N/A","N/A",SUM(AX73:AX77))</f>
        <v>-859283</v>
      </c>
      <c r="AY78" s="297">
        <f>IF(AY77="N/A","N/A",SUM(AY73:AY77))</f>
        <v>85329861</v>
      </c>
      <c r="AZ78" s="297">
        <f>IF(AZ77="N/A","N/A",SUM(AZ73:AZ77))</f>
        <v>35796066</v>
      </c>
      <c r="BA78" s="163"/>
      <c r="BB78" s="224" t="s">
        <v>145</v>
      </c>
    </row>
    <row r="79" spans="1:54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52"/>
      <c r="AB79" s="244"/>
      <c r="AC79" s="245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7"/>
      <c r="AO79" s="53"/>
      <c r="AP79" s="54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6"/>
      <c r="BB79" s="53"/>
    </row>
    <row r="80" spans="1:54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15">D94-D87</f>
        <v>38072945.619999997</v>
      </c>
      <c r="E80" s="114">
        <f t="shared" si="115"/>
        <v>38244451.659999996</v>
      </c>
      <c r="F80" s="114">
        <f t="shared" si="115"/>
        <v>37884922.210000001</v>
      </c>
      <c r="G80" s="114">
        <f t="shared" si="115"/>
        <v>56242792.869999997</v>
      </c>
      <c r="H80" s="114">
        <f t="shared" si="115"/>
        <v>64381175</v>
      </c>
      <c r="I80" s="114">
        <f t="shared" si="115"/>
        <v>51366367.039999999</v>
      </c>
      <c r="J80" s="114">
        <f t="shared" si="115"/>
        <v>45547435.009999998</v>
      </c>
      <c r="K80" s="114">
        <f t="shared" si="115"/>
        <v>37510374.170000002</v>
      </c>
      <c r="L80" s="114">
        <f t="shared" si="115"/>
        <v>50633626.469999999</v>
      </c>
      <c r="M80" s="114">
        <f t="shared" si="115"/>
        <v>60967495.890000001</v>
      </c>
      <c r="N80" s="115">
        <f t="shared" si="115"/>
        <v>45116266.100000001</v>
      </c>
      <c r="O80" s="113">
        <f t="shared" si="115"/>
        <v>47948182.57</v>
      </c>
      <c r="P80" s="182">
        <f t="shared" ref="P80:S80" si="116">P94-P87</f>
        <v>46054789.100000001</v>
      </c>
      <c r="Q80" s="225">
        <f t="shared" si="116"/>
        <v>45133090.229999997</v>
      </c>
      <c r="R80" s="266">
        <f t="shared" si="116"/>
        <v>44170173.530000001</v>
      </c>
      <c r="S80" s="114">
        <f t="shared" si="116"/>
        <v>73102241.129999995</v>
      </c>
      <c r="T80" s="114">
        <f t="shared" ref="T80:V80" si="117">T94-T87</f>
        <v>77607497.329999998</v>
      </c>
      <c r="U80" s="114">
        <f t="shared" si="117"/>
        <v>60991493.850000001</v>
      </c>
      <c r="V80" s="114">
        <f t="shared" si="117"/>
        <v>49693322</v>
      </c>
      <c r="W80" s="114">
        <f t="shared" ref="W80:X80" si="118">W94-W87</f>
        <v>44322443.07</v>
      </c>
      <c r="X80" s="114">
        <f t="shared" si="118"/>
        <v>56325289.210000001</v>
      </c>
      <c r="Y80" s="287">
        <v>62804000</v>
      </c>
      <c r="Z80" s="287">
        <v>56793737</v>
      </c>
      <c r="AA80" s="115">
        <v>14536267</v>
      </c>
      <c r="AB80" s="236">
        <f>IF(ISERROR((O80-C80)/C80)=TRUE,0,(O80-C80)/C80)</f>
        <v>8.0535883145885931E-2</v>
      </c>
      <c r="AC80" s="237">
        <f t="shared" ref="AC80:AC85" si="119">IF(ISERROR((P80-D80)/D80)=TRUE,0,(P80-D80)/D80)</f>
        <v>0.20964607150876929</v>
      </c>
      <c r="AD80" s="238">
        <f t="shared" ref="AD80:AM85" si="120">IF(ISERROR((Q80-E80)/E80)=TRUE,0,(Q80-E80)/E80)</f>
        <v>0.18012125343673971</v>
      </c>
      <c r="AE80" s="238">
        <f t="shared" si="120"/>
        <v>0.16590376733942355</v>
      </c>
      <c r="AF80" s="238">
        <f t="shared" si="120"/>
        <v>0.29976193214602714</v>
      </c>
      <c r="AG80" s="238">
        <f t="shared" si="120"/>
        <v>0.20543772818684963</v>
      </c>
      <c r="AH80" s="238">
        <f t="shared" si="120"/>
        <v>0.18738188750052592</v>
      </c>
      <c r="AI80" s="238">
        <f t="shared" si="120"/>
        <v>9.10235008643136E-2</v>
      </c>
      <c r="AJ80" s="238">
        <f t="shared" si="120"/>
        <v>0.18160493065537442</v>
      </c>
      <c r="AK80" s="238">
        <f t="shared" si="120"/>
        <v>0.11240875159065024</v>
      </c>
      <c r="AL80" s="238">
        <f t="shared" si="120"/>
        <v>3.012267575026361E-2</v>
      </c>
      <c r="AM80" s="238">
        <f t="shared" si="120"/>
        <v>0.25883061497414117</v>
      </c>
      <c r="AN80" s="206"/>
      <c r="AO80" s="38">
        <f t="shared" ref="AO80" si="121">O80-C80</f>
        <v>3573735.299999997</v>
      </c>
      <c r="AP80" s="116">
        <f t="shared" ref="AP80:AP84" si="122">P80-D80</f>
        <v>7981843.4800000042</v>
      </c>
      <c r="AQ80" s="117">
        <f t="shared" ref="AQ80:AZ84" si="123">Q80-E80</f>
        <v>6888638.5700000003</v>
      </c>
      <c r="AR80" s="117">
        <f t="shared" si="123"/>
        <v>6285251.3200000003</v>
      </c>
      <c r="AS80" s="117">
        <f t="shared" si="123"/>
        <v>16859448.259999998</v>
      </c>
      <c r="AT80" s="117">
        <f t="shared" si="123"/>
        <v>13226322.329999998</v>
      </c>
      <c r="AU80" s="117">
        <f t="shared" si="123"/>
        <v>9625126.8100000024</v>
      </c>
      <c r="AV80" s="117">
        <f t="shared" si="123"/>
        <v>4145886.9900000021</v>
      </c>
      <c r="AW80" s="117">
        <f t="shared" si="123"/>
        <v>6812068.8999999985</v>
      </c>
      <c r="AX80" s="117">
        <f t="shared" si="123"/>
        <v>5691662.7400000021</v>
      </c>
      <c r="AY80" s="117">
        <f t="shared" si="123"/>
        <v>1836504.1099999994</v>
      </c>
      <c r="AZ80" s="117">
        <f t="shared" si="123"/>
        <v>11677470.899999999</v>
      </c>
      <c r="BA80" s="118"/>
      <c r="BB80" s="182">
        <f>BB94</f>
        <v>14536267</v>
      </c>
    </row>
    <row r="81" spans="1:54" s="41" customFormat="1" x14ac:dyDescent="0.35">
      <c r="A81" s="172"/>
      <c r="B81" s="42" t="s">
        <v>31</v>
      </c>
      <c r="C81" s="113">
        <f t="shared" ref="C81:S81" si="124">C95-C88</f>
        <v>3187133.96</v>
      </c>
      <c r="D81" s="114">
        <f t="shared" si="124"/>
        <v>2762205.04</v>
      </c>
      <c r="E81" s="114">
        <f t="shared" si="124"/>
        <v>2625358.66</v>
      </c>
      <c r="F81" s="114">
        <f t="shared" si="124"/>
        <v>2541588</v>
      </c>
      <c r="G81" s="114">
        <f t="shared" si="124"/>
        <v>3401152.47</v>
      </c>
      <c r="H81" s="114">
        <f t="shared" si="124"/>
        <v>3867695.86</v>
      </c>
      <c r="I81" s="114">
        <f t="shared" si="124"/>
        <v>3181668.23</v>
      </c>
      <c r="J81" s="114">
        <f t="shared" si="124"/>
        <v>3012556.78</v>
      </c>
      <c r="K81" s="114">
        <f t="shared" si="124"/>
        <v>2819368.86</v>
      </c>
      <c r="L81" s="114">
        <f t="shared" si="124"/>
        <v>3579086.74</v>
      </c>
      <c r="M81" s="114">
        <f t="shared" si="124"/>
        <v>3927040.33</v>
      </c>
      <c r="N81" s="115">
        <f t="shared" si="124"/>
        <v>3060084.6</v>
      </c>
      <c r="O81" s="113">
        <f t="shared" si="124"/>
        <v>2983590.79</v>
      </c>
      <c r="P81" s="182">
        <f t="shared" si="124"/>
        <v>2834116.53</v>
      </c>
      <c r="Q81" s="225">
        <f t="shared" si="124"/>
        <v>2685953.45</v>
      </c>
      <c r="R81" s="266">
        <f t="shared" si="124"/>
        <v>2702589.92</v>
      </c>
      <c r="S81" s="114">
        <f t="shared" si="124"/>
        <v>3896457.52</v>
      </c>
      <c r="T81" s="114">
        <f t="shared" ref="T81:V81" si="125">T95-T88</f>
        <v>4138158.99</v>
      </c>
      <c r="U81" s="114">
        <f t="shared" si="125"/>
        <v>3389980.37</v>
      </c>
      <c r="V81" s="114">
        <f t="shared" si="125"/>
        <v>2445322</v>
      </c>
      <c r="W81" s="114">
        <f t="shared" ref="W81:X81" si="126">W95-W88</f>
        <v>2365664.44</v>
      </c>
      <c r="X81" s="114">
        <f t="shared" si="126"/>
        <v>2849422.43</v>
      </c>
      <c r="Y81" s="287">
        <v>3419626</v>
      </c>
      <c r="Z81" s="287">
        <v>3173490</v>
      </c>
      <c r="AA81" s="115">
        <v>572725</v>
      </c>
      <c r="AB81" s="236">
        <f t="shared" ref="AB81:AB85" si="127">IF(ISERROR((O81-C81)/C81)=TRUE,0,(O81-C81)/C81)</f>
        <v>-6.3864014677312134E-2</v>
      </c>
      <c r="AC81" s="237">
        <f t="shared" si="119"/>
        <v>2.6034088331110913E-2</v>
      </c>
      <c r="AD81" s="238">
        <f t="shared" si="120"/>
        <v>2.3080575969761034E-2</v>
      </c>
      <c r="AE81" s="238">
        <f t="shared" si="120"/>
        <v>6.3346978345821564E-2</v>
      </c>
      <c r="AF81" s="238">
        <f t="shared" si="120"/>
        <v>0.14562859335735684</v>
      </c>
      <c r="AG81" s="238">
        <f t="shared" si="120"/>
        <v>6.9928748223755208E-2</v>
      </c>
      <c r="AH81" s="238">
        <f t="shared" si="120"/>
        <v>6.5472615288992633E-2</v>
      </c>
      <c r="AI81" s="238">
        <f t="shared" si="120"/>
        <v>-0.18829015398674073</v>
      </c>
      <c r="AJ81" s="238">
        <f t="shared" si="120"/>
        <v>-0.16092410838360466</v>
      </c>
      <c r="AK81" s="238">
        <f t="shared" si="120"/>
        <v>-0.20386885342711755</v>
      </c>
      <c r="AL81" s="238">
        <f t="shared" si="120"/>
        <v>-0.12921036897016031</v>
      </c>
      <c r="AM81" s="238">
        <f t="shared" si="120"/>
        <v>3.7059563647357956E-2</v>
      </c>
      <c r="AN81" s="206"/>
      <c r="AO81" s="38">
        <f t="shared" si="85"/>
        <v>-203543.16999999993</v>
      </c>
      <c r="AP81" s="116">
        <f t="shared" si="122"/>
        <v>71911.489999999758</v>
      </c>
      <c r="AQ81" s="117">
        <f t="shared" si="123"/>
        <v>60594.790000000037</v>
      </c>
      <c r="AR81" s="117">
        <f t="shared" si="123"/>
        <v>161001.91999999993</v>
      </c>
      <c r="AS81" s="117">
        <f t="shared" si="123"/>
        <v>495305.04999999981</v>
      </c>
      <c r="AT81" s="117">
        <f t="shared" si="123"/>
        <v>270463.13000000035</v>
      </c>
      <c r="AU81" s="117">
        <f t="shared" si="123"/>
        <v>208312.14000000013</v>
      </c>
      <c r="AV81" s="117">
        <f t="shared" si="123"/>
        <v>-567234.7799999998</v>
      </c>
      <c r="AW81" s="117">
        <f t="shared" si="123"/>
        <v>-453704.41999999993</v>
      </c>
      <c r="AX81" s="117">
        <f t="shared" si="123"/>
        <v>-729664.31</v>
      </c>
      <c r="AY81" s="117">
        <f t="shared" si="123"/>
        <v>-507414.33000000007</v>
      </c>
      <c r="AZ81" s="117">
        <f t="shared" si="123"/>
        <v>113405.39999999991</v>
      </c>
      <c r="BA81" s="118"/>
      <c r="BB81" s="182">
        <f t="shared" ref="BB81:BB85" si="128">BB95</f>
        <v>572725</v>
      </c>
    </row>
    <row r="82" spans="1:54" s="41" customFormat="1" x14ac:dyDescent="0.35">
      <c r="A82" s="172"/>
      <c r="B82" s="42" t="s">
        <v>32</v>
      </c>
      <c r="C82" s="113">
        <f t="shared" ref="C82:S82" si="129">C96-C89</f>
        <v>10605548.630000001</v>
      </c>
      <c r="D82" s="114">
        <f t="shared" si="129"/>
        <v>9376827.6500000004</v>
      </c>
      <c r="E82" s="114">
        <f t="shared" si="129"/>
        <v>8898496.5800000001</v>
      </c>
      <c r="F82" s="114">
        <f t="shared" si="129"/>
        <v>8692860.4700000007</v>
      </c>
      <c r="G82" s="114">
        <f t="shared" si="129"/>
        <v>10834756.16</v>
      </c>
      <c r="H82" s="114">
        <f t="shared" si="129"/>
        <v>11716207.470000001</v>
      </c>
      <c r="I82" s="114">
        <f t="shared" si="129"/>
        <v>10466145.82</v>
      </c>
      <c r="J82" s="114">
        <f t="shared" si="129"/>
        <v>9951257.9900000002</v>
      </c>
      <c r="K82" s="114">
        <f t="shared" si="129"/>
        <v>8285225.3700000001</v>
      </c>
      <c r="L82" s="114">
        <f t="shared" si="129"/>
        <v>10537433.369999999</v>
      </c>
      <c r="M82" s="114">
        <f t="shared" si="129"/>
        <v>12399888.699999999</v>
      </c>
      <c r="N82" s="115">
        <f t="shared" si="129"/>
        <v>10285812.73</v>
      </c>
      <c r="O82" s="113">
        <f t="shared" si="129"/>
        <v>10603918.41</v>
      </c>
      <c r="P82" s="182">
        <f t="shared" si="129"/>
        <v>9293257.5700000003</v>
      </c>
      <c r="Q82" s="225">
        <f t="shared" si="129"/>
        <v>8208391.1699999999</v>
      </c>
      <c r="R82" s="266">
        <f t="shared" si="129"/>
        <v>8286830.6299999999</v>
      </c>
      <c r="S82" s="114">
        <f t="shared" si="129"/>
        <v>11456691.17</v>
      </c>
      <c r="T82" s="114">
        <f t="shared" ref="T82:V82" si="130">T96-T89</f>
        <v>12423744.49</v>
      </c>
      <c r="U82" s="114">
        <f t="shared" si="130"/>
        <v>11756769.68</v>
      </c>
      <c r="V82" s="114">
        <f t="shared" si="130"/>
        <v>10679247</v>
      </c>
      <c r="W82" s="114">
        <f t="shared" ref="W82:X82" si="131">W96-W89</f>
        <v>8761319.5600000005</v>
      </c>
      <c r="X82" s="114">
        <f t="shared" si="131"/>
        <v>10723044.75</v>
      </c>
      <c r="Y82" s="287">
        <v>11296775</v>
      </c>
      <c r="Z82" s="287">
        <v>11281073</v>
      </c>
      <c r="AA82" s="115">
        <v>2818943</v>
      </c>
      <c r="AB82" s="236">
        <f t="shared" si="127"/>
        <v>-1.5371387722359353E-4</v>
      </c>
      <c r="AC82" s="237">
        <f t="shared" si="119"/>
        <v>-8.9124043993706204E-3</v>
      </c>
      <c r="AD82" s="238">
        <f t="shared" si="120"/>
        <v>-7.755303424525227E-2</v>
      </c>
      <c r="AE82" s="238">
        <f t="shared" si="120"/>
        <v>-4.6708427151367901E-2</v>
      </c>
      <c r="AF82" s="238">
        <f t="shared" si="120"/>
        <v>5.7401846503576485E-2</v>
      </c>
      <c r="AG82" s="238">
        <f t="shared" si="120"/>
        <v>6.0389594654386869E-2</v>
      </c>
      <c r="AH82" s="238">
        <f t="shared" si="120"/>
        <v>0.12331414851240811</v>
      </c>
      <c r="AI82" s="238">
        <f t="shared" si="120"/>
        <v>7.3155475491797572E-2</v>
      </c>
      <c r="AJ82" s="238">
        <f t="shared" si="120"/>
        <v>5.7463034345920323E-2</v>
      </c>
      <c r="AK82" s="238">
        <f t="shared" si="120"/>
        <v>1.7614477214957784E-2</v>
      </c>
      <c r="AL82" s="238">
        <f t="shared" si="120"/>
        <v>-8.8961580759994996E-2</v>
      </c>
      <c r="AM82" s="238">
        <f t="shared" si="120"/>
        <v>9.676048904693596E-2</v>
      </c>
      <c r="AN82" s="206"/>
      <c r="AO82" s="38">
        <f t="shared" si="85"/>
        <v>-1630.2200000006706</v>
      </c>
      <c r="AP82" s="116">
        <f t="shared" si="122"/>
        <v>-83570.080000000075</v>
      </c>
      <c r="AQ82" s="117">
        <f t="shared" si="123"/>
        <v>-690105.41000000015</v>
      </c>
      <c r="AR82" s="117">
        <f t="shared" si="123"/>
        <v>-406029.84000000078</v>
      </c>
      <c r="AS82" s="117">
        <f t="shared" si="123"/>
        <v>621935.00999999978</v>
      </c>
      <c r="AT82" s="117">
        <f t="shared" si="123"/>
        <v>707537.01999999955</v>
      </c>
      <c r="AU82" s="117">
        <f t="shared" si="123"/>
        <v>1290623.8599999994</v>
      </c>
      <c r="AV82" s="117">
        <f t="shared" si="123"/>
        <v>727989.00999999978</v>
      </c>
      <c r="AW82" s="117">
        <f t="shared" si="123"/>
        <v>476094.19000000041</v>
      </c>
      <c r="AX82" s="117">
        <f t="shared" si="123"/>
        <v>185611.38000000082</v>
      </c>
      <c r="AY82" s="117">
        <f t="shared" si="123"/>
        <v>-1103113.6999999993</v>
      </c>
      <c r="AZ82" s="117">
        <f t="shared" si="123"/>
        <v>995260.26999999955</v>
      </c>
      <c r="BA82" s="118"/>
      <c r="BB82" s="182">
        <f t="shared" si="128"/>
        <v>2818943</v>
      </c>
    </row>
    <row r="83" spans="1:54" s="41" customFormat="1" x14ac:dyDescent="0.35">
      <c r="A83" s="172"/>
      <c r="B83" s="42" t="s">
        <v>33</v>
      </c>
      <c r="C83" s="113">
        <f t="shared" ref="C83:S83" si="132">C97-C90</f>
        <v>18614726.379999999</v>
      </c>
      <c r="D83" s="114">
        <f t="shared" si="132"/>
        <v>16886604.93</v>
      </c>
      <c r="E83" s="114">
        <f t="shared" si="132"/>
        <v>16085408.449999999</v>
      </c>
      <c r="F83" s="114">
        <f t="shared" si="132"/>
        <v>15733169.99</v>
      </c>
      <c r="G83" s="114">
        <f t="shared" si="132"/>
        <v>21967358.530000001</v>
      </c>
      <c r="H83" s="114">
        <f t="shared" si="132"/>
        <v>18540175.41</v>
      </c>
      <c r="I83" s="114">
        <f t="shared" si="132"/>
        <v>18302020.050000001</v>
      </c>
      <c r="J83" s="114">
        <f t="shared" si="132"/>
        <v>17012211.010000002</v>
      </c>
      <c r="K83" s="114">
        <f t="shared" si="132"/>
        <v>13289222.32</v>
      </c>
      <c r="L83" s="114">
        <f t="shared" si="132"/>
        <v>16360559.970000001</v>
      </c>
      <c r="M83" s="114">
        <f t="shared" si="132"/>
        <v>19931449.969999999</v>
      </c>
      <c r="N83" s="115">
        <f t="shared" si="132"/>
        <v>16850376.280000001</v>
      </c>
      <c r="O83" s="113">
        <f t="shared" si="132"/>
        <v>16804216.559999999</v>
      </c>
      <c r="P83" s="182">
        <f t="shared" si="132"/>
        <v>15505898.09</v>
      </c>
      <c r="Q83" s="225">
        <f t="shared" si="132"/>
        <v>14747466.119999999</v>
      </c>
      <c r="R83" s="266">
        <f t="shared" si="132"/>
        <v>15332969.779999999</v>
      </c>
      <c r="S83" s="114">
        <f t="shared" si="132"/>
        <v>18194701.399999999</v>
      </c>
      <c r="T83" s="114">
        <f t="shared" ref="T83:V83" si="133">T97-T90</f>
        <v>22313534.690000001</v>
      </c>
      <c r="U83" s="114">
        <f t="shared" si="133"/>
        <v>24810672.59</v>
      </c>
      <c r="V83" s="114">
        <f t="shared" si="133"/>
        <v>17948093</v>
      </c>
      <c r="W83" s="114">
        <f t="shared" ref="W83:X83" si="134">W97-W90</f>
        <v>14165995.039999999</v>
      </c>
      <c r="X83" s="114">
        <f t="shared" si="134"/>
        <v>18591808.760000002</v>
      </c>
      <c r="Y83" s="287">
        <v>17921418</v>
      </c>
      <c r="Z83" s="287">
        <v>20055709</v>
      </c>
      <c r="AA83" s="115">
        <v>4843237</v>
      </c>
      <c r="AB83" s="236">
        <f t="shared" si="127"/>
        <v>-9.7262231151850023E-2</v>
      </c>
      <c r="AC83" s="237">
        <f t="shared" si="119"/>
        <v>-8.17634359140538E-2</v>
      </c>
      <c r="AD83" s="238">
        <f t="shared" si="120"/>
        <v>-8.3177392365190464E-2</v>
      </c>
      <c r="AE83" s="238">
        <f t="shared" si="120"/>
        <v>-2.543671810921563E-2</v>
      </c>
      <c r="AF83" s="238">
        <f t="shared" si="120"/>
        <v>-0.17173922503462699</v>
      </c>
      <c r="AG83" s="238">
        <f t="shared" si="120"/>
        <v>0.2035233861900124</v>
      </c>
      <c r="AH83" s="238">
        <f t="shared" si="120"/>
        <v>0.35562481749111619</v>
      </c>
      <c r="AI83" s="238">
        <f t="shared" si="120"/>
        <v>5.501236667296653E-2</v>
      </c>
      <c r="AJ83" s="238">
        <f t="shared" si="120"/>
        <v>6.5976224860086377E-2</v>
      </c>
      <c r="AK83" s="238">
        <f t="shared" si="120"/>
        <v>0.13637973236193582</v>
      </c>
      <c r="AL83" s="238">
        <f t="shared" si="120"/>
        <v>-0.1008472526095902</v>
      </c>
      <c r="AM83" s="238">
        <f t="shared" si="120"/>
        <v>0.19022321322310545</v>
      </c>
      <c r="AN83" s="206"/>
      <c r="AO83" s="38">
        <f t="shared" si="85"/>
        <v>-1810509.8200000003</v>
      </c>
      <c r="AP83" s="116">
        <f t="shared" si="122"/>
        <v>-1380706.8399999999</v>
      </c>
      <c r="AQ83" s="117">
        <f t="shared" si="123"/>
        <v>-1337942.33</v>
      </c>
      <c r="AR83" s="117">
        <f t="shared" si="123"/>
        <v>-400200.21000000089</v>
      </c>
      <c r="AS83" s="117">
        <f t="shared" si="123"/>
        <v>-3772657.1300000027</v>
      </c>
      <c r="AT83" s="117">
        <f t="shared" si="123"/>
        <v>3773359.2800000012</v>
      </c>
      <c r="AU83" s="117">
        <f t="shared" si="123"/>
        <v>6508652.5399999991</v>
      </c>
      <c r="AV83" s="117">
        <f t="shared" si="123"/>
        <v>935881.98999999836</v>
      </c>
      <c r="AW83" s="117">
        <f t="shared" si="123"/>
        <v>876772.71999999881</v>
      </c>
      <c r="AX83" s="117">
        <f t="shared" si="123"/>
        <v>2231248.790000001</v>
      </c>
      <c r="AY83" s="117">
        <f t="shared" si="123"/>
        <v>-2010031.9699999988</v>
      </c>
      <c r="AZ83" s="117">
        <f t="shared" si="123"/>
        <v>3205332.7199999988</v>
      </c>
      <c r="BA83" s="118"/>
      <c r="BB83" s="182">
        <f t="shared" si="128"/>
        <v>4843237</v>
      </c>
    </row>
    <row r="84" spans="1:54" s="41" customFormat="1" x14ac:dyDescent="0.35">
      <c r="A84" s="172"/>
      <c r="B84" s="42" t="s">
        <v>34</v>
      </c>
      <c r="C84" s="113">
        <f t="shared" ref="C84:S84" si="135">C98-C91</f>
        <v>22899445.559999999</v>
      </c>
      <c r="D84" s="114">
        <f t="shared" si="135"/>
        <v>22100771.300000001</v>
      </c>
      <c r="E84" s="114">
        <f t="shared" si="135"/>
        <v>20209300.030000001</v>
      </c>
      <c r="F84" s="114">
        <f t="shared" si="135"/>
        <v>19094126.75</v>
      </c>
      <c r="G84" s="114">
        <f t="shared" si="135"/>
        <v>22106031.100000001</v>
      </c>
      <c r="H84" s="114">
        <f t="shared" si="135"/>
        <v>23107732.219999999</v>
      </c>
      <c r="I84" s="114">
        <f t="shared" si="135"/>
        <v>22000690.870000001</v>
      </c>
      <c r="J84" s="114">
        <f t="shared" si="135"/>
        <v>22949413.620000001</v>
      </c>
      <c r="K84" s="114">
        <f t="shared" si="135"/>
        <v>17336710.210000001</v>
      </c>
      <c r="L84" s="114">
        <f t="shared" si="135"/>
        <v>20539158.289999999</v>
      </c>
      <c r="M84" s="114">
        <f t="shared" si="135"/>
        <v>23641441.850000001</v>
      </c>
      <c r="N84" s="115">
        <f t="shared" si="135"/>
        <v>19373090.300000001</v>
      </c>
      <c r="O84" s="113">
        <f t="shared" si="135"/>
        <v>18272204.920000002</v>
      </c>
      <c r="P84" s="182">
        <f t="shared" si="135"/>
        <v>19983751.940000001</v>
      </c>
      <c r="Q84" s="225">
        <f t="shared" si="135"/>
        <v>18310514.149999999</v>
      </c>
      <c r="R84" s="266">
        <f t="shared" si="135"/>
        <v>23677033.870000001</v>
      </c>
      <c r="S84" s="114">
        <f t="shared" si="135"/>
        <v>22519364.93</v>
      </c>
      <c r="T84" s="114">
        <f t="shared" ref="T84:V84" si="136">T98-T91</f>
        <v>23905833.93</v>
      </c>
      <c r="U84" s="114">
        <f t="shared" si="136"/>
        <v>24098687.870000001</v>
      </c>
      <c r="V84" s="114">
        <f t="shared" si="136"/>
        <v>20197865</v>
      </c>
      <c r="W84" s="114">
        <f t="shared" ref="W84:X84" si="137">W98-W91</f>
        <v>19120369.449999999</v>
      </c>
      <c r="X84" s="114">
        <f t="shared" si="137"/>
        <v>25237484.879999999</v>
      </c>
      <c r="Y84" s="287">
        <v>21177655</v>
      </c>
      <c r="Z84" s="287">
        <v>22955473</v>
      </c>
      <c r="AA84" s="115">
        <v>7182846</v>
      </c>
      <c r="AB84" s="236">
        <f t="shared" si="127"/>
        <v>-0.20206780237870514</v>
      </c>
      <c r="AC84" s="237">
        <f t="shared" si="119"/>
        <v>-9.5789388128730113E-2</v>
      </c>
      <c r="AD84" s="238">
        <f t="shared" si="120"/>
        <v>-9.3956043860070421E-2</v>
      </c>
      <c r="AE84" s="238">
        <f t="shared" si="120"/>
        <v>0.24001658625210504</v>
      </c>
      <c r="AF84" s="238">
        <f t="shared" si="120"/>
        <v>1.8697785601142946E-2</v>
      </c>
      <c r="AG84" s="238">
        <f t="shared" si="120"/>
        <v>3.4538296636016708E-2</v>
      </c>
      <c r="AH84" s="238">
        <f t="shared" si="120"/>
        <v>9.5360505376711382E-2</v>
      </c>
      <c r="AI84" s="238">
        <f t="shared" si="120"/>
        <v>-0.11989624944500002</v>
      </c>
      <c r="AJ84" s="238">
        <f t="shared" si="120"/>
        <v>0.1028833739731754</v>
      </c>
      <c r="AK84" s="238">
        <f t="shared" si="120"/>
        <v>0.22874971426105115</v>
      </c>
      <c r="AL84" s="238">
        <f t="shared" si="120"/>
        <v>-0.10421474568396519</v>
      </c>
      <c r="AM84" s="238">
        <f t="shared" si="120"/>
        <v>0.18491539782891525</v>
      </c>
      <c r="AN84" s="206"/>
      <c r="AO84" s="38">
        <f t="shared" si="85"/>
        <v>-4627240.6399999969</v>
      </c>
      <c r="AP84" s="116">
        <f t="shared" si="122"/>
        <v>-2117019.3599999994</v>
      </c>
      <c r="AQ84" s="117">
        <f t="shared" si="123"/>
        <v>-1898785.8800000027</v>
      </c>
      <c r="AR84" s="117">
        <f t="shared" si="123"/>
        <v>4582907.120000001</v>
      </c>
      <c r="AS84" s="117">
        <f t="shared" si="123"/>
        <v>413333.82999999821</v>
      </c>
      <c r="AT84" s="117">
        <f t="shared" si="123"/>
        <v>798101.71000000089</v>
      </c>
      <c r="AU84" s="117">
        <f t="shared" si="123"/>
        <v>2097997</v>
      </c>
      <c r="AV84" s="117">
        <f t="shared" si="123"/>
        <v>-2751548.620000001</v>
      </c>
      <c r="AW84" s="117">
        <f t="shared" si="123"/>
        <v>1783659.2399999984</v>
      </c>
      <c r="AX84" s="117">
        <f t="shared" si="123"/>
        <v>4698326.59</v>
      </c>
      <c r="AY84" s="117">
        <f t="shared" si="123"/>
        <v>-2463786.8500000015</v>
      </c>
      <c r="AZ84" s="117">
        <f t="shared" si="123"/>
        <v>3582382.6999999993</v>
      </c>
      <c r="BA84" s="118"/>
      <c r="BB84" s="182">
        <f t="shared" si="128"/>
        <v>7182846</v>
      </c>
    </row>
    <row r="85" spans="1:54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R85" si="138">SUM(D80:D84)</f>
        <v>89199354.539999992</v>
      </c>
      <c r="E85" s="152">
        <f t="shared" si="138"/>
        <v>86063015.379999995</v>
      </c>
      <c r="F85" s="152">
        <f t="shared" si="138"/>
        <v>83946667.420000002</v>
      </c>
      <c r="G85" s="152">
        <f t="shared" si="138"/>
        <v>114552091.13</v>
      </c>
      <c r="H85" s="152">
        <f t="shared" si="138"/>
        <v>121612985.95999999</v>
      </c>
      <c r="I85" s="152">
        <f t="shared" si="138"/>
        <v>105316892.01000001</v>
      </c>
      <c r="J85" s="152">
        <f t="shared" si="138"/>
        <v>98472874.410000011</v>
      </c>
      <c r="K85" s="152">
        <f t="shared" si="138"/>
        <v>79240900.930000007</v>
      </c>
      <c r="L85" s="152">
        <f t="shared" si="138"/>
        <v>101649864.84</v>
      </c>
      <c r="M85" s="152">
        <f t="shared" si="138"/>
        <v>120867316.74000001</v>
      </c>
      <c r="N85" s="154">
        <f t="shared" si="138"/>
        <v>94685630.010000005</v>
      </c>
      <c r="O85" s="151">
        <f t="shared" si="138"/>
        <v>96612113.25</v>
      </c>
      <c r="P85" s="199">
        <f t="shared" si="138"/>
        <v>93671813.230000004</v>
      </c>
      <c r="Q85" s="199">
        <f t="shared" si="138"/>
        <v>89085415.120000005</v>
      </c>
      <c r="R85" s="260">
        <f t="shared" si="138"/>
        <v>94169597.730000004</v>
      </c>
      <c r="S85" s="152">
        <f t="shared" si="138"/>
        <v>129169456.15000001</v>
      </c>
      <c r="T85" s="152">
        <f t="shared" ref="T85:V85" si="139">SUM(T80:T84)</f>
        <v>140388769.42999998</v>
      </c>
      <c r="U85" s="152">
        <f t="shared" si="139"/>
        <v>125047604.36000001</v>
      </c>
      <c r="V85" s="152">
        <f t="shared" si="139"/>
        <v>100963849</v>
      </c>
      <c r="W85" s="152">
        <f t="shared" ref="W85:X85" si="140">SUM(W80:W84)</f>
        <v>88735791.560000002</v>
      </c>
      <c r="X85" s="152">
        <f t="shared" si="140"/>
        <v>113727050.03</v>
      </c>
      <c r="Y85" s="288">
        <v>116619474</v>
      </c>
      <c r="Z85" s="288">
        <v>114259482</v>
      </c>
      <c r="AA85" s="154">
        <v>29954018</v>
      </c>
      <c r="AB85" s="240">
        <f t="shared" si="127"/>
        <v>-3.0790012716306756E-2</v>
      </c>
      <c r="AC85" s="241">
        <f t="shared" si="119"/>
        <v>5.0140034230790442E-2</v>
      </c>
      <c r="AD85" s="242">
        <f t="shared" si="120"/>
        <v>3.5118450436055472E-2</v>
      </c>
      <c r="AE85" s="242">
        <f t="shared" si="120"/>
        <v>0.12177887013492598</v>
      </c>
      <c r="AF85" s="242">
        <f t="shared" si="120"/>
        <v>0.1276045236346792</v>
      </c>
      <c r="AG85" s="242">
        <f t="shared" si="120"/>
        <v>0.15438962641847778</v>
      </c>
      <c r="AH85" s="242">
        <f t="shared" si="120"/>
        <v>0.18734613197782696</v>
      </c>
      <c r="AI85" s="242">
        <f t="shared" si="120"/>
        <v>2.5296048327264304E-2</v>
      </c>
      <c r="AJ85" s="242">
        <f t="shared" si="120"/>
        <v>0.11982310295017483</v>
      </c>
      <c r="AK85" s="242">
        <f t="shared" si="120"/>
        <v>0.11881162074351852</v>
      </c>
      <c r="AL85" s="242">
        <f t="shared" si="120"/>
        <v>-3.5144676448287712E-2</v>
      </c>
      <c r="AM85" s="242">
        <f t="shared" si="120"/>
        <v>0.20672463168838554</v>
      </c>
      <c r="AN85" s="251"/>
      <c r="AO85" s="153">
        <f t="shared" si="111"/>
        <v>-3069188.5500000007</v>
      </c>
      <c r="AP85" s="155">
        <f t="shared" si="138"/>
        <v>4472458.6900000051</v>
      </c>
      <c r="AQ85" s="156">
        <f t="shared" si="138"/>
        <v>3022399.7399999974</v>
      </c>
      <c r="AR85" s="156">
        <f t="shared" si="138"/>
        <v>10222930.309999999</v>
      </c>
      <c r="AS85" s="156">
        <f t="shared" ref="AS85:AT85" si="141">SUM(AS80:AS84)</f>
        <v>14617365.019999996</v>
      </c>
      <c r="AT85" s="156">
        <f t="shared" si="141"/>
        <v>18775783.469999999</v>
      </c>
      <c r="AU85" s="156">
        <f t="shared" ref="AU85:AV85" si="142">SUM(AU80:AU84)</f>
        <v>19730712.350000001</v>
      </c>
      <c r="AV85" s="156">
        <f t="shared" si="142"/>
        <v>2490974.59</v>
      </c>
      <c r="AW85" s="156">
        <f t="shared" ref="AW85:AX85" si="143">SUM(AW80:AW84)</f>
        <v>9494890.6299999952</v>
      </c>
      <c r="AX85" s="156">
        <f t="shared" si="143"/>
        <v>12077185.190000003</v>
      </c>
      <c r="AY85" s="156">
        <f t="shared" ref="AY85:AZ85" si="144">SUM(AY80:AY84)</f>
        <v>-4247842.74</v>
      </c>
      <c r="AZ85" s="156">
        <f t="shared" si="144"/>
        <v>19573851.989999995</v>
      </c>
      <c r="BA85" s="157"/>
      <c r="BB85" s="261">
        <f t="shared" si="128"/>
        <v>29954018</v>
      </c>
    </row>
    <row r="86" spans="1:54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52"/>
      <c r="AB86" s="244"/>
      <c r="AC86" s="245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7"/>
      <c r="AO86" s="53"/>
      <c r="AP86" s="54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6"/>
      <c r="BB86" s="53"/>
    </row>
    <row r="87" spans="1:54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7"/>
      <c r="V87" s="287"/>
      <c r="W87" s="287"/>
      <c r="X87" s="287"/>
      <c r="Y87" s="287"/>
      <c r="Z87" s="287"/>
      <c r="AA87" s="115"/>
      <c r="AB87" s="202"/>
      <c r="AC87" s="204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6"/>
      <c r="AO87" s="38"/>
      <c r="AP87" s="116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8"/>
      <c r="BB87" s="182"/>
    </row>
    <row r="88" spans="1:54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7"/>
      <c r="V88" s="287"/>
      <c r="W88" s="287"/>
      <c r="X88" s="287"/>
      <c r="Y88" s="287"/>
      <c r="Z88" s="287"/>
      <c r="AA88" s="115"/>
      <c r="AB88" s="202"/>
      <c r="AC88" s="204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6"/>
      <c r="AO88" s="38"/>
      <c r="AP88" s="116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8"/>
      <c r="BB88" s="182"/>
    </row>
    <row r="89" spans="1:54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7"/>
      <c r="V89" s="287"/>
      <c r="W89" s="287"/>
      <c r="X89" s="287"/>
      <c r="Y89" s="287"/>
      <c r="Z89" s="287"/>
      <c r="AA89" s="115"/>
      <c r="AB89" s="202"/>
      <c r="AC89" s="204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6"/>
      <c r="AO89" s="38"/>
      <c r="AP89" s="116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8"/>
      <c r="BB89" s="182"/>
    </row>
    <row r="90" spans="1:54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7"/>
      <c r="V90" s="287"/>
      <c r="W90" s="287"/>
      <c r="X90" s="287"/>
      <c r="Y90" s="287"/>
      <c r="Z90" s="287"/>
      <c r="AA90" s="115"/>
      <c r="AB90" s="202"/>
      <c r="AC90" s="204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6"/>
      <c r="AO90" s="38"/>
      <c r="AP90" s="116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8"/>
      <c r="BB90" s="182"/>
    </row>
    <row r="91" spans="1:54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7"/>
      <c r="V91" s="287"/>
      <c r="W91" s="287"/>
      <c r="X91" s="287"/>
      <c r="Y91" s="287"/>
      <c r="Z91" s="287"/>
      <c r="AA91" s="115"/>
      <c r="AB91" s="202"/>
      <c r="AC91" s="204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6"/>
      <c r="AO91" s="38"/>
      <c r="AP91" s="116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8"/>
      <c r="BB91" s="182"/>
    </row>
    <row r="92" spans="1:54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154"/>
      <c r="AB92" s="248"/>
      <c r="AC92" s="249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1"/>
      <c r="AO92" s="153"/>
      <c r="AP92" s="155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7"/>
      <c r="BB92" s="260"/>
    </row>
    <row r="93" spans="1:54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52"/>
      <c r="AB93" s="244"/>
      <c r="AC93" s="245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7"/>
      <c r="AO93" s="53"/>
      <c r="AP93" s="54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6"/>
      <c r="BB93" s="53"/>
    </row>
    <row r="94" spans="1:54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7">
        <v>60991493.850000001</v>
      </c>
      <c r="V94" s="287">
        <v>49693322</v>
      </c>
      <c r="W94" s="287">
        <v>44322443.07</v>
      </c>
      <c r="X94" s="287">
        <v>56325289.210000001</v>
      </c>
      <c r="Y94" s="287">
        <v>62604921.009999998</v>
      </c>
      <c r="Z94" s="287">
        <v>56793737</v>
      </c>
      <c r="AA94" s="115">
        <v>14536267</v>
      </c>
      <c r="AB94" s="236">
        <f>IF(ISERROR((O94-C94)/C94)=TRUE,0,(O94-C94)/C94)</f>
        <v>8.0535883145885931E-2</v>
      </c>
      <c r="AC94" s="237">
        <f t="shared" ref="AC94:AC99" si="145">IF(ISERROR((P94-D94)/D94)=TRUE,0,(P94-D94)/D94)</f>
        <v>0.20964607150876929</v>
      </c>
      <c r="AD94" s="238">
        <f t="shared" ref="AD94:AM99" si="146">IF(ISERROR((Q94-E94)/E94)=TRUE,0,(Q94-E94)/E94)</f>
        <v>0.18012125343673971</v>
      </c>
      <c r="AE94" s="238">
        <f t="shared" si="146"/>
        <v>0.16590376733942355</v>
      </c>
      <c r="AF94" s="238">
        <f t="shared" si="146"/>
        <v>0.29976193214602714</v>
      </c>
      <c r="AG94" s="238">
        <f t="shared" si="146"/>
        <v>0.20543772818684963</v>
      </c>
      <c r="AH94" s="238">
        <f t="shared" si="146"/>
        <v>0.18738188750052592</v>
      </c>
      <c r="AI94" s="238">
        <f t="shared" si="146"/>
        <v>9.10235008643136E-2</v>
      </c>
      <c r="AJ94" s="238">
        <f t="shared" si="146"/>
        <v>0.18160493065537442</v>
      </c>
      <c r="AK94" s="238">
        <f t="shared" si="146"/>
        <v>0.11240875159065024</v>
      </c>
      <c r="AL94" s="238">
        <f t="shared" si="146"/>
        <v>2.6857345805284594E-2</v>
      </c>
      <c r="AM94" s="238">
        <f t="shared" si="146"/>
        <v>0.25883061497414117</v>
      </c>
      <c r="AN94" s="206"/>
      <c r="AO94" s="38">
        <f t="shared" ref="AO94" si="147">O94-C94</f>
        <v>3573735.299999997</v>
      </c>
      <c r="AP94" s="72">
        <f t="shared" ref="AP94:AP98" si="148">P94-D94</f>
        <v>7981843.4800000042</v>
      </c>
      <c r="AQ94" s="73">
        <f t="shared" ref="AQ94:AZ98" si="149">Q94-E94</f>
        <v>6888638.5700000003</v>
      </c>
      <c r="AR94" s="73">
        <f t="shared" si="149"/>
        <v>6285251.3200000003</v>
      </c>
      <c r="AS94" s="73">
        <f t="shared" si="149"/>
        <v>16859448.259999998</v>
      </c>
      <c r="AT94" s="73">
        <f t="shared" si="149"/>
        <v>13226322.329999998</v>
      </c>
      <c r="AU94" s="73">
        <f t="shared" si="149"/>
        <v>9625126.8100000024</v>
      </c>
      <c r="AV94" s="73">
        <f t="shared" si="149"/>
        <v>4145886.9900000021</v>
      </c>
      <c r="AW94" s="73">
        <f t="shared" si="149"/>
        <v>6812068.8999999985</v>
      </c>
      <c r="AX94" s="73">
        <f t="shared" si="149"/>
        <v>5691662.7400000021</v>
      </c>
      <c r="AY94" s="73">
        <f t="shared" si="149"/>
        <v>1637425.1199999973</v>
      </c>
      <c r="AZ94" s="73">
        <f t="shared" si="149"/>
        <v>11677470.899999999</v>
      </c>
      <c r="BA94" s="118"/>
      <c r="BB94" s="71">
        <f>IF(ISERROR(GETPIVOTDATA("VALUE",'CSS WK pvt'!$J$2,"DT_FILE",BB$8,"COMMODITY",BB$6,"TRIM_CAT",TRIM(B94),"TRIM_LINE",A93))=TRUE,0,GETPIVOTDATA("VALUE",'CSS WK pvt'!$J$2,"DT_FILE",BB$8,"COMMODITY",BB$6,"TRIM_CAT",TRIM(B94),"TRIM_LINE",A93))</f>
        <v>14536267</v>
      </c>
    </row>
    <row r="95" spans="1:54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7">
        <v>3389980.37</v>
      </c>
      <c r="V95" s="287">
        <v>2445322</v>
      </c>
      <c r="W95" s="287">
        <v>2365664.44</v>
      </c>
      <c r="X95" s="287">
        <v>2849422.43</v>
      </c>
      <c r="Y95" s="287">
        <v>3446846.19</v>
      </c>
      <c r="Z95" s="287">
        <v>3173490</v>
      </c>
      <c r="AA95" s="115">
        <v>572725</v>
      </c>
      <c r="AB95" s="236">
        <f t="shared" ref="AB95:AB99" si="150">IF(ISERROR((O95-C95)/C95)=TRUE,0,(O95-C95)/C95)</f>
        <v>-6.3864014677312134E-2</v>
      </c>
      <c r="AC95" s="237">
        <f t="shared" si="145"/>
        <v>2.6034088331110913E-2</v>
      </c>
      <c r="AD95" s="238">
        <f t="shared" si="146"/>
        <v>2.3080575969761034E-2</v>
      </c>
      <c r="AE95" s="238">
        <f t="shared" si="146"/>
        <v>6.3346978345821564E-2</v>
      </c>
      <c r="AF95" s="238">
        <f t="shared" si="146"/>
        <v>0.14562859335735684</v>
      </c>
      <c r="AG95" s="238">
        <f t="shared" si="146"/>
        <v>6.9928748223755208E-2</v>
      </c>
      <c r="AH95" s="238">
        <f t="shared" si="146"/>
        <v>6.5472615288992633E-2</v>
      </c>
      <c r="AI95" s="238">
        <f t="shared" si="146"/>
        <v>-0.18829015398674073</v>
      </c>
      <c r="AJ95" s="238">
        <f t="shared" si="146"/>
        <v>-0.16092410838360466</v>
      </c>
      <c r="AK95" s="238">
        <f t="shared" si="146"/>
        <v>-0.20386885342711755</v>
      </c>
      <c r="AL95" s="238">
        <f t="shared" si="146"/>
        <v>-0.12227889190025204</v>
      </c>
      <c r="AM95" s="238">
        <f t="shared" si="146"/>
        <v>3.7059563647357956E-2</v>
      </c>
      <c r="AN95" s="206"/>
      <c r="AO95" s="38">
        <f t="shared" ref="AO95:AO140" si="151">O95-C95</f>
        <v>-203543.16999999993</v>
      </c>
      <c r="AP95" s="72">
        <f t="shared" si="148"/>
        <v>71911.489999999758</v>
      </c>
      <c r="AQ95" s="73">
        <f t="shared" si="149"/>
        <v>60594.790000000037</v>
      </c>
      <c r="AR95" s="73">
        <f t="shared" si="149"/>
        <v>161001.91999999993</v>
      </c>
      <c r="AS95" s="73">
        <f t="shared" si="149"/>
        <v>495305.04999999981</v>
      </c>
      <c r="AT95" s="73">
        <f t="shared" si="149"/>
        <v>270463.13000000035</v>
      </c>
      <c r="AU95" s="73">
        <f t="shared" si="149"/>
        <v>208312.14000000013</v>
      </c>
      <c r="AV95" s="73">
        <f t="shared" si="149"/>
        <v>-567234.7799999998</v>
      </c>
      <c r="AW95" s="73">
        <f t="shared" si="149"/>
        <v>-453704.41999999993</v>
      </c>
      <c r="AX95" s="73">
        <f t="shared" si="149"/>
        <v>-729664.31</v>
      </c>
      <c r="AY95" s="73">
        <f t="shared" si="149"/>
        <v>-480194.14000000013</v>
      </c>
      <c r="AZ95" s="73">
        <f t="shared" si="149"/>
        <v>113405.39999999991</v>
      </c>
      <c r="BA95" s="118"/>
      <c r="BB95" s="71">
        <f>IF(ISERROR(GETPIVOTDATA("VALUE",'CSS WK pvt'!$J$2,"DT_FILE",BB$8,"COMMODITY",BB$6,"TRIM_CAT",TRIM(B95),"TRIM_LINE",A93))=TRUE,0,GETPIVOTDATA("VALUE",'CSS WK pvt'!$J$2,"DT_FILE",BB$8,"COMMODITY",BB$6,"TRIM_CAT",TRIM(B95),"TRIM_LINE",A93))</f>
        <v>572725</v>
      </c>
    </row>
    <row r="96" spans="1:54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7">
        <v>11756769.68</v>
      </c>
      <c r="V96" s="287">
        <v>10679247</v>
      </c>
      <c r="W96" s="287">
        <v>8761319.5600000005</v>
      </c>
      <c r="X96" s="287">
        <v>10723044.75</v>
      </c>
      <c r="Y96" s="287">
        <v>11279550.880000001</v>
      </c>
      <c r="Z96" s="287">
        <v>11281073</v>
      </c>
      <c r="AA96" s="115">
        <v>2818943</v>
      </c>
      <c r="AB96" s="236">
        <f t="shared" si="150"/>
        <v>-1.5371387722359353E-4</v>
      </c>
      <c r="AC96" s="237">
        <f t="shared" si="145"/>
        <v>-8.9124043993706204E-3</v>
      </c>
      <c r="AD96" s="238">
        <f t="shared" si="146"/>
        <v>-7.755303424525227E-2</v>
      </c>
      <c r="AE96" s="238">
        <f t="shared" si="146"/>
        <v>-4.6708427151367901E-2</v>
      </c>
      <c r="AF96" s="238">
        <f t="shared" si="146"/>
        <v>5.7401846503576485E-2</v>
      </c>
      <c r="AG96" s="238">
        <f t="shared" si="146"/>
        <v>6.0389594654386869E-2</v>
      </c>
      <c r="AH96" s="238">
        <f t="shared" si="146"/>
        <v>0.12331414851240811</v>
      </c>
      <c r="AI96" s="238">
        <f t="shared" si="146"/>
        <v>7.3155475491797572E-2</v>
      </c>
      <c r="AJ96" s="238">
        <f t="shared" si="146"/>
        <v>5.7463034345920323E-2</v>
      </c>
      <c r="AK96" s="238">
        <f t="shared" si="146"/>
        <v>1.7614477214957784E-2</v>
      </c>
      <c r="AL96" s="238">
        <f t="shared" si="146"/>
        <v>-9.0350635163362267E-2</v>
      </c>
      <c r="AM96" s="238">
        <f t="shared" si="146"/>
        <v>9.676048904693596E-2</v>
      </c>
      <c r="AN96" s="206"/>
      <c r="AO96" s="38">
        <f t="shared" si="151"/>
        <v>-1630.2200000006706</v>
      </c>
      <c r="AP96" s="72">
        <f t="shared" si="148"/>
        <v>-83570.080000000075</v>
      </c>
      <c r="AQ96" s="73">
        <f t="shared" si="149"/>
        <v>-690105.41000000015</v>
      </c>
      <c r="AR96" s="73">
        <f t="shared" si="149"/>
        <v>-406029.84000000078</v>
      </c>
      <c r="AS96" s="73">
        <f t="shared" si="149"/>
        <v>621935.00999999978</v>
      </c>
      <c r="AT96" s="73">
        <f t="shared" si="149"/>
        <v>707537.01999999955</v>
      </c>
      <c r="AU96" s="73">
        <f t="shared" si="149"/>
        <v>1290623.8599999994</v>
      </c>
      <c r="AV96" s="73">
        <f t="shared" si="149"/>
        <v>727989.00999999978</v>
      </c>
      <c r="AW96" s="73">
        <f t="shared" si="149"/>
        <v>476094.19000000041</v>
      </c>
      <c r="AX96" s="73">
        <f t="shared" si="149"/>
        <v>185611.38000000082</v>
      </c>
      <c r="AY96" s="73">
        <f t="shared" si="149"/>
        <v>-1120337.8199999984</v>
      </c>
      <c r="AZ96" s="73">
        <f t="shared" si="149"/>
        <v>995260.26999999955</v>
      </c>
      <c r="BA96" s="118"/>
      <c r="BB96" s="71">
        <f>IF(ISERROR(GETPIVOTDATA("VALUE",'CSS WK pvt'!$J$2,"DT_FILE",BB$8,"COMMODITY",BB$6,"TRIM_CAT",TRIM(B96),"TRIM_LINE",A93))=TRUE,0,GETPIVOTDATA("VALUE",'CSS WK pvt'!$J$2,"DT_FILE",BB$8,"COMMODITY",BB$6,"TRIM_CAT",TRIM(B96),"TRIM_LINE",A93))</f>
        <v>2818943</v>
      </c>
    </row>
    <row r="97" spans="1:54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7">
        <v>24810672.59</v>
      </c>
      <c r="V97" s="287">
        <v>17948093</v>
      </c>
      <c r="W97" s="287">
        <v>14165995.039999999</v>
      </c>
      <c r="X97" s="287">
        <v>18591808.760000002</v>
      </c>
      <c r="Y97" s="287">
        <v>17909541.66</v>
      </c>
      <c r="Z97" s="287">
        <v>20055709</v>
      </c>
      <c r="AA97" s="115">
        <v>4843237</v>
      </c>
      <c r="AB97" s="236">
        <f t="shared" si="150"/>
        <v>-9.7262231151850023E-2</v>
      </c>
      <c r="AC97" s="237">
        <f t="shared" si="145"/>
        <v>-8.17634359140538E-2</v>
      </c>
      <c r="AD97" s="238">
        <f t="shared" si="146"/>
        <v>-8.3177392365190464E-2</v>
      </c>
      <c r="AE97" s="238">
        <f t="shared" si="146"/>
        <v>-2.543671810921563E-2</v>
      </c>
      <c r="AF97" s="238">
        <f t="shared" si="146"/>
        <v>-0.17173922503462699</v>
      </c>
      <c r="AG97" s="238">
        <f t="shared" si="146"/>
        <v>0.2035233861900124</v>
      </c>
      <c r="AH97" s="238">
        <f t="shared" si="146"/>
        <v>0.35562481749111619</v>
      </c>
      <c r="AI97" s="238">
        <f t="shared" si="146"/>
        <v>5.501236667296653E-2</v>
      </c>
      <c r="AJ97" s="238">
        <f t="shared" si="146"/>
        <v>6.5976224860086377E-2</v>
      </c>
      <c r="AK97" s="238">
        <f t="shared" si="146"/>
        <v>0.13637973236193582</v>
      </c>
      <c r="AL97" s="238">
        <f t="shared" si="146"/>
        <v>-0.10144311191826445</v>
      </c>
      <c r="AM97" s="238">
        <f t="shared" si="146"/>
        <v>0.19022321322310545</v>
      </c>
      <c r="AN97" s="206"/>
      <c r="AO97" s="38">
        <f t="shared" si="151"/>
        <v>-1810509.8200000003</v>
      </c>
      <c r="AP97" s="72">
        <f t="shared" si="148"/>
        <v>-1380706.8399999999</v>
      </c>
      <c r="AQ97" s="73">
        <f t="shared" si="149"/>
        <v>-1337942.33</v>
      </c>
      <c r="AR97" s="73">
        <f t="shared" si="149"/>
        <v>-400200.21000000089</v>
      </c>
      <c r="AS97" s="73">
        <f t="shared" si="149"/>
        <v>-3772657.1300000027</v>
      </c>
      <c r="AT97" s="73">
        <f t="shared" si="149"/>
        <v>3773359.2800000012</v>
      </c>
      <c r="AU97" s="73">
        <f t="shared" si="149"/>
        <v>6508652.5399999991</v>
      </c>
      <c r="AV97" s="73">
        <f t="shared" si="149"/>
        <v>935881.98999999836</v>
      </c>
      <c r="AW97" s="73">
        <f t="shared" si="149"/>
        <v>876772.71999999881</v>
      </c>
      <c r="AX97" s="73">
        <f t="shared" si="149"/>
        <v>2231248.790000001</v>
      </c>
      <c r="AY97" s="73">
        <f t="shared" si="149"/>
        <v>-2021908.3099999987</v>
      </c>
      <c r="AZ97" s="73">
        <f t="shared" si="149"/>
        <v>3205332.7199999988</v>
      </c>
      <c r="BA97" s="118"/>
      <c r="BB97" s="71">
        <f>IF(ISERROR(GETPIVOTDATA("VALUE",'CSS WK pvt'!$J$2,"DT_FILE",BB$8,"COMMODITY",BB$6,"TRIM_CAT",TRIM(B97),"TRIM_LINE",A93))=TRUE,0,GETPIVOTDATA("VALUE",'CSS WK pvt'!$J$2,"DT_FILE",BB$8,"COMMODITY",BB$6,"TRIM_CAT",TRIM(B97),"TRIM_LINE",A93))</f>
        <v>4843237</v>
      </c>
    </row>
    <row r="98" spans="1:54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7">
        <v>24098687.870000001</v>
      </c>
      <c r="V98" s="287">
        <v>20197865</v>
      </c>
      <c r="W98" s="287">
        <v>19120369.449999999</v>
      </c>
      <c r="X98" s="287">
        <v>25237484.879999999</v>
      </c>
      <c r="Y98" s="287">
        <v>21168944.649999999</v>
      </c>
      <c r="Z98" s="287">
        <v>22955473</v>
      </c>
      <c r="AA98" s="115">
        <v>7182846</v>
      </c>
      <c r="AB98" s="236">
        <f t="shared" si="150"/>
        <v>-0.20206780237870514</v>
      </c>
      <c r="AC98" s="237">
        <f t="shared" si="145"/>
        <v>-9.5789388128730113E-2</v>
      </c>
      <c r="AD98" s="238">
        <f t="shared" si="146"/>
        <v>-9.3956043860070421E-2</v>
      </c>
      <c r="AE98" s="238">
        <f t="shared" si="146"/>
        <v>0.24001658625210504</v>
      </c>
      <c r="AF98" s="238">
        <f t="shared" si="146"/>
        <v>1.8697785601142946E-2</v>
      </c>
      <c r="AG98" s="238">
        <f t="shared" si="146"/>
        <v>3.4538296636016708E-2</v>
      </c>
      <c r="AH98" s="238">
        <f t="shared" si="146"/>
        <v>9.5360505376711382E-2</v>
      </c>
      <c r="AI98" s="238">
        <f t="shared" si="146"/>
        <v>-0.11989624944500002</v>
      </c>
      <c r="AJ98" s="238">
        <f t="shared" si="146"/>
        <v>0.1028833739731754</v>
      </c>
      <c r="AK98" s="238">
        <f t="shared" si="146"/>
        <v>0.22874971426105115</v>
      </c>
      <c r="AL98" s="238">
        <f t="shared" si="146"/>
        <v>-0.1045831813341792</v>
      </c>
      <c r="AM98" s="238">
        <f t="shared" si="146"/>
        <v>0.18491539782891525</v>
      </c>
      <c r="AN98" s="206"/>
      <c r="AO98" s="38">
        <f t="shared" si="151"/>
        <v>-4627240.6399999969</v>
      </c>
      <c r="AP98" s="72">
        <f t="shared" si="148"/>
        <v>-2117019.3599999994</v>
      </c>
      <c r="AQ98" s="73">
        <f t="shared" si="149"/>
        <v>-1898785.8800000027</v>
      </c>
      <c r="AR98" s="73">
        <f t="shared" si="149"/>
        <v>4582907.120000001</v>
      </c>
      <c r="AS98" s="73">
        <f t="shared" si="149"/>
        <v>413333.82999999821</v>
      </c>
      <c r="AT98" s="73">
        <f t="shared" si="149"/>
        <v>798101.71000000089</v>
      </c>
      <c r="AU98" s="73">
        <f t="shared" si="149"/>
        <v>2097997</v>
      </c>
      <c r="AV98" s="73">
        <f t="shared" si="149"/>
        <v>-2751548.620000001</v>
      </c>
      <c r="AW98" s="73">
        <f t="shared" si="149"/>
        <v>1783659.2399999984</v>
      </c>
      <c r="AX98" s="73">
        <f t="shared" si="149"/>
        <v>4698326.59</v>
      </c>
      <c r="AY98" s="73">
        <f t="shared" si="149"/>
        <v>-2472497.200000003</v>
      </c>
      <c r="AZ98" s="73">
        <f t="shared" si="149"/>
        <v>3582382.6999999993</v>
      </c>
      <c r="BA98" s="118"/>
      <c r="BB98" s="71">
        <f>IF(ISERROR(GETPIVOTDATA("VALUE",'CSS WK pvt'!$J$2,"DT_FILE",BB$8,"COMMODITY",BB$6,"TRIM_CAT",TRIM(B98),"TRIM_LINE",A93))=TRUE,0,GETPIVOTDATA("VALUE",'CSS WK pvt'!$J$2,"DT_FILE",BB$8,"COMMODITY",BB$6,"TRIM_CAT",TRIM(B98),"TRIM_LINE",A93))</f>
        <v>7182846</v>
      </c>
    </row>
    <row r="99" spans="1:54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BB99" si="152">SUM(D94:D98)</f>
        <v>89199354.539999992</v>
      </c>
      <c r="E99" s="145">
        <f t="shared" si="152"/>
        <v>86063015.379999995</v>
      </c>
      <c r="F99" s="145">
        <f t="shared" si="152"/>
        <v>83946667.420000002</v>
      </c>
      <c r="G99" s="145">
        <f t="shared" si="152"/>
        <v>114552091.13</v>
      </c>
      <c r="H99" s="145">
        <f t="shared" si="152"/>
        <v>121612985.95999999</v>
      </c>
      <c r="I99" s="145">
        <f t="shared" si="152"/>
        <v>105316892.01000001</v>
      </c>
      <c r="J99" s="145">
        <f t="shared" si="152"/>
        <v>98472874.410000011</v>
      </c>
      <c r="K99" s="145">
        <f t="shared" si="152"/>
        <v>79240900.930000007</v>
      </c>
      <c r="L99" s="145">
        <f t="shared" si="152"/>
        <v>101649864.84</v>
      </c>
      <c r="M99" s="145">
        <f t="shared" si="152"/>
        <v>120867316.74000001</v>
      </c>
      <c r="N99" s="146">
        <f t="shared" si="152"/>
        <v>94685630.010000005</v>
      </c>
      <c r="O99" s="144">
        <f t="shared" si="152"/>
        <v>96612113.25</v>
      </c>
      <c r="P99" s="145">
        <f t="shared" si="152"/>
        <v>93671813.230000004</v>
      </c>
      <c r="Q99" s="145">
        <f t="shared" si="152"/>
        <v>89085415.120000005</v>
      </c>
      <c r="R99" s="145">
        <f t="shared" si="152"/>
        <v>94169597.730000004</v>
      </c>
      <c r="S99" s="145">
        <f t="shared" si="152"/>
        <v>129169456.15000001</v>
      </c>
      <c r="T99" s="145">
        <f t="shared" si="152"/>
        <v>140388769.42999998</v>
      </c>
      <c r="U99" s="145">
        <f t="shared" si="152"/>
        <v>125047604.36000001</v>
      </c>
      <c r="V99" s="145">
        <f t="shared" si="152"/>
        <v>100963849</v>
      </c>
      <c r="W99" s="145">
        <f t="shared" si="152"/>
        <v>88735791.560000002</v>
      </c>
      <c r="X99" s="145">
        <f t="shared" si="152"/>
        <v>113727050.03</v>
      </c>
      <c r="Y99" s="286">
        <v>116619474</v>
      </c>
      <c r="Z99" s="286">
        <v>114259482</v>
      </c>
      <c r="AA99" s="146">
        <v>29954018</v>
      </c>
      <c r="AB99" s="208">
        <f t="shared" si="150"/>
        <v>-3.0790012716306756E-2</v>
      </c>
      <c r="AC99" s="212">
        <f t="shared" si="145"/>
        <v>5.0140034230790442E-2</v>
      </c>
      <c r="AD99" s="213">
        <f t="shared" si="146"/>
        <v>3.5118450436055472E-2</v>
      </c>
      <c r="AE99" s="213">
        <f t="shared" si="146"/>
        <v>0.12177887013492598</v>
      </c>
      <c r="AF99" s="213">
        <f t="shared" si="146"/>
        <v>0.1276045236346792</v>
      </c>
      <c r="AG99" s="213">
        <f t="shared" si="146"/>
        <v>0.15438962641847778</v>
      </c>
      <c r="AH99" s="213">
        <f t="shared" si="146"/>
        <v>0.18734613197782696</v>
      </c>
      <c r="AI99" s="213">
        <f t="shared" si="146"/>
        <v>2.5296048327264304E-2</v>
      </c>
      <c r="AJ99" s="213">
        <f t="shared" si="146"/>
        <v>0.11982310295017483</v>
      </c>
      <c r="AK99" s="213">
        <f t="shared" si="146"/>
        <v>0.11881162074351852</v>
      </c>
      <c r="AL99" s="213">
        <f t="shared" si="146"/>
        <v>-3.5144676448287712E-2</v>
      </c>
      <c r="AM99" s="213">
        <f t="shared" si="146"/>
        <v>0.20672463168838554</v>
      </c>
      <c r="AN99" s="214"/>
      <c r="AO99" s="39">
        <f t="shared" ref="AO99:AO106" si="153">SUM(AO94:AO98)</f>
        <v>-3069188.5500000007</v>
      </c>
      <c r="AP99" s="147">
        <f t="shared" si="152"/>
        <v>4472458.6900000051</v>
      </c>
      <c r="AQ99" s="148">
        <f t="shared" si="152"/>
        <v>3022399.7399999974</v>
      </c>
      <c r="AR99" s="148">
        <f t="shared" si="152"/>
        <v>10222930.309999999</v>
      </c>
      <c r="AS99" s="148">
        <f t="shared" ref="AS99:AT99" si="154">SUM(AS94:AS98)</f>
        <v>14617365.019999996</v>
      </c>
      <c r="AT99" s="148">
        <f t="shared" si="154"/>
        <v>18775783.469999999</v>
      </c>
      <c r="AU99" s="148">
        <f t="shared" ref="AU99:AV99" si="155">SUM(AU94:AU98)</f>
        <v>19730712.350000001</v>
      </c>
      <c r="AV99" s="148">
        <f t="shared" si="155"/>
        <v>2490974.59</v>
      </c>
      <c r="AW99" s="148">
        <f t="shared" ref="AW99:AX99" si="156">SUM(AW94:AW98)</f>
        <v>9494890.6299999952</v>
      </c>
      <c r="AX99" s="148">
        <f t="shared" si="156"/>
        <v>12077185.190000003</v>
      </c>
      <c r="AY99" s="148">
        <f t="shared" ref="AY99:AZ99" si="157">SUM(AY94:AY98)</f>
        <v>-4457512.3500000034</v>
      </c>
      <c r="AZ99" s="148">
        <f t="shared" si="157"/>
        <v>19573851.989999995</v>
      </c>
      <c r="BA99" s="149"/>
      <c r="BB99" s="39">
        <f t="shared" si="152"/>
        <v>29954018</v>
      </c>
    </row>
    <row r="100" spans="1:54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108"/>
      <c r="AB100" s="232"/>
      <c r="AC100" s="233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5"/>
      <c r="AO100" s="109"/>
      <c r="AP100" s="110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2"/>
      <c r="BB100" s="109"/>
    </row>
    <row r="101" spans="1:54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7">
        <v>64083032.170000002</v>
      </c>
      <c r="V101" s="287">
        <v>53588657</v>
      </c>
      <c r="W101" s="287">
        <v>44611907.399999999</v>
      </c>
      <c r="X101" s="287">
        <v>46167290.729999997</v>
      </c>
      <c r="Y101" s="287">
        <v>52650400.689999998</v>
      </c>
      <c r="Z101" s="287">
        <v>52281691</v>
      </c>
      <c r="AA101" s="115">
        <v>14000394</v>
      </c>
      <c r="AB101" s="236">
        <f>IF(ISERROR((O101-C101)/C101)=TRUE,0,(O101-C101)/C101)</f>
        <v>2.4553286255689755E-2</v>
      </c>
      <c r="AC101" s="237">
        <f t="shared" ref="AC101:AC106" si="158">IF(ISERROR((P101-D101)/D101)=TRUE,0,(P101-D101)/D101)</f>
        <v>-3.8196150857658685E-3</v>
      </c>
      <c r="AD101" s="238">
        <f t="shared" ref="AD101:AM106" si="159">IF(ISERROR((Q101-E101)/E101)=TRUE,0,(Q101-E101)/E101)</f>
        <v>4.1147962970401186E-2</v>
      </c>
      <c r="AE101" s="238">
        <f t="shared" si="159"/>
        <v>0.20380112861004779</v>
      </c>
      <c r="AF101" s="238">
        <f t="shared" si="159"/>
        <v>0.18177868415919329</v>
      </c>
      <c r="AG101" s="238">
        <f t="shared" si="159"/>
        <v>0.1339657660253061</v>
      </c>
      <c r="AH101" s="238">
        <f t="shared" si="159"/>
        <v>0.12682390533592902</v>
      </c>
      <c r="AI101" s="238">
        <f t="shared" si="159"/>
        <v>7.1840862121191368E-2</v>
      </c>
      <c r="AJ101" s="238">
        <f t="shared" si="159"/>
        <v>0.18222107115106484</v>
      </c>
      <c r="AK101" s="238">
        <f t="shared" si="159"/>
        <v>4.6833375950931178E-2</v>
      </c>
      <c r="AL101" s="238">
        <f t="shared" si="159"/>
        <v>9.1864266630142764E-3</v>
      </c>
      <c r="AM101" s="238">
        <f t="shared" si="159"/>
        <v>8.236834233312651E-2</v>
      </c>
      <c r="AN101" s="206"/>
      <c r="AO101" s="38">
        <f t="shared" ref="AO101" si="160">O101-C101</f>
        <v>1170568.9900000021</v>
      </c>
      <c r="AP101" s="72">
        <f t="shared" ref="AP101:AP105" si="161">P101-D101</f>
        <v>-167954.5</v>
      </c>
      <c r="AQ101" s="73">
        <f t="shared" ref="AQ101:AZ105" si="162">Q101-E101</f>
        <v>1680641.25</v>
      </c>
      <c r="AR101" s="73">
        <f t="shared" si="162"/>
        <v>7172537.549999997</v>
      </c>
      <c r="AS101" s="73">
        <f t="shared" si="162"/>
        <v>7907908.3699999973</v>
      </c>
      <c r="AT101" s="73">
        <f t="shared" si="162"/>
        <v>7804327.549999997</v>
      </c>
      <c r="AU101" s="73">
        <f t="shared" si="162"/>
        <v>7212538.1499999985</v>
      </c>
      <c r="AV101" s="73">
        <f t="shared" si="162"/>
        <v>3591816.1499999985</v>
      </c>
      <c r="AW101" s="73">
        <f t="shared" si="162"/>
        <v>6876234.6999999955</v>
      </c>
      <c r="AX101" s="73">
        <f t="shared" si="162"/>
        <v>2065438.6199999973</v>
      </c>
      <c r="AY101" s="73">
        <f t="shared" si="162"/>
        <v>479266.29999999702</v>
      </c>
      <c r="AZ101" s="73">
        <f t="shared" si="162"/>
        <v>3978642.0700000003</v>
      </c>
      <c r="BA101" s="118"/>
      <c r="BB101" s="71">
        <f>IF(ISERROR(GETPIVOTDATA("VALUE",'CSS WK pvt'!$J$2,"DT_FILE",BB$8,"COMMODITY",BB$6,"TRIM_CAT",TRIM(B101),"TRIM_LINE",A100))=TRUE,0,GETPIVOTDATA("VALUE",'CSS WK pvt'!$J$2,"DT_FILE",BB$8,"COMMODITY",BB$6,"TRIM_CAT",TRIM(B101),"TRIM_LINE",A100))</f>
        <v>14000394</v>
      </c>
    </row>
    <row r="102" spans="1:54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7">
        <v>3095683.67</v>
      </c>
      <c r="V102" s="287">
        <v>2456975</v>
      </c>
      <c r="W102" s="287">
        <v>1904140.87</v>
      </c>
      <c r="X102" s="287">
        <v>2249581.0099999998</v>
      </c>
      <c r="Y102" s="287">
        <v>2709589.45</v>
      </c>
      <c r="Z102" s="287">
        <v>2387068</v>
      </c>
      <c r="AA102" s="115">
        <v>720709</v>
      </c>
      <c r="AB102" s="236">
        <f t="shared" ref="AB102:AB106" si="163">IF(ISERROR((O102-C102)/C102)=TRUE,0,(O102-C102)/C102)</f>
        <v>-0.13913514479408604</v>
      </c>
      <c r="AC102" s="237">
        <f t="shared" si="158"/>
        <v>-0.12659989268269492</v>
      </c>
      <c r="AD102" s="238">
        <f t="shared" si="159"/>
        <v>-0.18152977995152952</v>
      </c>
      <c r="AE102" s="238">
        <f t="shared" si="159"/>
        <v>5.5228775956723042E-2</v>
      </c>
      <c r="AF102" s="238">
        <f t="shared" si="159"/>
        <v>1.3052645595855193E-2</v>
      </c>
      <c r="AG102" s="238">
        <f t="shared" si="159"/>
        <v>-5.2595483598422435E-2</v>
      </c>
      <c r="AH102" s="238">
        <f t="shared" si="159"/>
        <v>7.6275748634617252E-2</v>
      </c>
      <c r="AI102" s="238">
        <f t="shared" si="159"/>
        <v>-9.6137879628252418E-2</v>
      </c>
      <c r="AJ102" s="238">
        <f t="shared" si="159"/>
        <v>-5.7115690812998998E-2</v>
      </c>
      <c r="AK102" s="238">
        <f t="shared" si="159"/>
        <v>4.5864294741394199E-3</v>
      </c>
      <c r="AL102" s="238">
        <f t="shared" si="159"/>
        <v>-3.7371415034322529E-2</v>
      </c>
      <c r="AM102" s="238">
        <f t="shared" si="159"/>
        <v>-0.16075266113812386</v>
      </c>
      <c r="AN102" s="206"/>
      <c r="AO102" s="38">
        <f t="shared" si="151"/>
        <v>-384023.88000000035</v>
      </c>
      <c r="AP102" s="72">
        <f t="shared" si="161"/>
        <v>-343640.2799999998</v>
      </c>
      <c r="AQ102" s="73">
        <f t="shared" si="162"/>
        <v>-531079.89000000013</v>
      </c>
      <c r="AR102" s="73">
        <f t="shared" si="162"/>
        <v>126505.20999999996</v>
      </c>
      <c r="AS102" s="73">
        <f t="shared" si="162"/>
        <v>33076.479999999981</v>
      </c>
      <c r="AT102" s="73">
        <f t="shared" si="162"/>
        <v>-152917.73999999976</v>
      </c>
      <c r="AU102" s="73">
        <f t="shared" si="162"/>
        <v>219391.35000000009</v>
      </c>
      <c r="AV102" s="73">
        <f t="shared" si="162"/>
        <v>-261332.29999999981</v>
      </c>
      <c r="AW102" s="73">
        <f t="shared" si="162"/>
        <v>-115344.2899999998</v>
      </c>
      <c r="AX102" s="73">
        <f t="shared" si="162"/>
        <v>10270.439999999944</v>
      </c>
      <c r="AY102" s="73">
        <f t="shared" si="162"/>
        <v>-105192.37999999989</v>
      </c>
      <c r="AZ102" s="73">
        <f t="shared" si="162"/>
        <v>-457228.18000000017</v>
      </c>
      <c r="BA102" s="118"/>
      <c r="BB102" s="71">
        <f>IF(ISERROR(GETPIVOTDATA("VALUE",'CSS WK pvt'!$J$2,"DT_FILE",BB$8,"COMMODITY",BB$6,"TRIM_CAT",TRIM(B102),"TRIM_LINE",A100))=TRUE,0,GETPIVOTDATA("VALUE",'CSS WK pvt'!$J$2,"DT_FILE",BB$8,"COMMODITY",BB$6,"TRIM_CAT",TRIM(B102),"TRIM_LINE",A100))</f>
        <v>720709</v>
      </c>
    </row>
    <row r="103" spans="1:54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7">
        <v>11566390.82</v>
      </c>
      <c r="V103" s="287">
        <v>10160608</v>
      </c>
      <c r="W103" s="287">
        <v>8497585.7699999996</v>
      </c>
      <c r="X103" s="287">
        <v>8874045.4700000007</v>
      </c>
      <c r="Y103" s="287">
        <v>9452744.3399999999</v>
      </c>
      <c r="Z103" s="287">
        <v>10025178</v>
      </c>
      <c r="AA103" s="115">
        <v>3057828</v>
      </c>
      <c r="AB103" s="236">
        <f t="shared" si="163"/>
        <v>-0.13362846382541052</v>
      </c>
      <c r="AC103" s="237">
        <f t="shared" si="158"/>
        <v>-0.18207717798560377</v>
      </c>
      <c r="AD103" s="238">
        <f t="shared" si="159"/>
        <v>-0.12751279923225964</v>
      </c>
      <c r="AE103" s="238">
        <f t="shared" si="159"/>
        <v>1.7902121139372874E-2</v>
      </c>
      <c r="AF103" s="238">
        <f t="shared" si="159"/>
        <v>-4.8808466357509522E-3</v>
      </c>
      <c r="AG103" s="238">
        <f t="shared" si="159"/>
        <v>-3.97560678791316E-2</v>
      </c>
      <c r="AH103" s="238">
        <f t="shared" si="159"/>
        <v>0.12551536870882332</v>
      </c>
      <c r="AI103" s="238">
        <f t="shared" si="159"/>
        <v>-3.9408291553812959E-2</v>
      </c>
      <c r="AJ103" s="238">
        <f t="shared" si="159"/>
        <v>6.6397878717024336E-2</v>
      </c>
      <c r="AK103" s="238">
        <f t="shared" si="159"/>
        <v>-2.4738499981161909E-2</v>
      </c>
      <c r="AL103" s="238">
        <f t="shared" si="159"/>
        <v>-0.15121230279396791</v>
      </c>
      <c r="AM103" s="238">
        <f t="shared" si="159"/>
        <v>-2.1408570602042803E-2</v>
      </c>
      <c r="AN103" s="206"/>
      <c r="AO103" s="38">
        <f t="shared" si="151"/>
        <v>-1527745.7400000002</v>
      </c>
      <c r="AP103" s="72">
        <f t="shared" si="161"/>
        <v>-1836725.12</v>
      </c>
      <c r="AQ103" s="73">
        <f t="shared" si="162"/>
        <v>-1265242.9400000013</v>
      </c>
      <c r="AR103" s="73">
        <f t="shared" si="162"/>
        <v>141864.49000000022</v>
      </c>
      <c r="AS103" s="73">
        <f t="shared" si="162"/>
        <v>-44124.679999999702</v>
      </c>
      <c r="AT103" s="73">
        <f t="shared" si="162"/>
        <v>-446002.91000000015</v>
      </c>
      <c r="AU103" s="73">
        <f t="shared" si="162"/>
        <v>1289862.2699999996</v>
      </c>
      <c r="AV103" s="73">
        <f t="shared" si="162"/>
        <v>-416839.11999999918</v>
      </c>
      <c r="AW103" s="73">
        <f t="shared" si="162"/>
        <v>529091.13999999966</v>
      </c>
      <c r="AX103" s="73">
        <f t="shared" si="162"/>
        <v>-225099.18999999948</v>
      </c>
      <c r="AY103" s="73">
        <f t="shared" si="162"/>
        <v>-1684015.0299999993</v>
      </c>
      <c r="AZ103" s="73">
        <f t="shared" si="162"/>
        <v>-219320.06000000052</v>
      </c>
      <c r="BA103" s="118"/>
      <c r="BB103" s="71">
        <f>IF(ISERROR(GETPIVOTDATA("VALUE",'CSS WK pvt'!$J$2,"DT_FILE",BB$8,"COMMODITY",BB$6,"TRIM_CAT",TRIM(B103),"TRIM_LINE",A100))=TRUE,0,GETPIVOTDATA("VALUE",'CSS WK pvt'!$J$2,"DT_FILE",BB$8,"COMMODITY",BB$6,"TRIM_CAT",TRIM(B103),"TRIM_LINE",A100))</f>
        <v>3057828</v>
      </c>
    </row>
    <row r="104" spans="1:54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7">
        <v>20298578.23</v>
      </c>
      <c r="V104" s="287">
        <v>17392573</v>
      </c>
      <c r="W104" s="287">
        <v>14179009.93</v>
      </c>
      <c r="X104" s="287">
        <v>13958632.050000001</v>
      </c>
      <c r="Y104" s="287">
        <v>15381237.210000001</v>
      </c>
      <c r="Z104" s="287">
        <v>15921715</v>
      </c>
      <c r="AA104" s="115">
        <v>5448553</v>
      </c>
      <c r="AB104" s="236">
        <f t="shared" si="163"/>
        <v>-7.3641574939131954E-2</v>
      </c>
      <c r="AC104" s="237">
        <f t="shared" si="158"/>
        <v>-0.22234456211981435</v>
      </c>
      <c r="AD104" s="238">
        <f t="shared" si="159"/>
        <v>-0.13342503405577283</v>
      </c>
      <c r="AE104" s="238">
        <f t="shared" si="159"/>
        <v>-3.1349332838003069E-3</v>
      </c>
      <c r="AF104" s="238">
        <f t="shared" si="159"/>
        <v>2.8608314682857475E-2</v>
      </c>
      <c r="AG104" s="238">
        <f t="shared" si="159"/>
        <v>-5.3520989506947947E-2</v>
      </c>
      <c r="AH104" s="238">
        <f t="shared" si="159"/>
        <v>0.22876256830592209</v>
      </c>
      <c r="AI104" s="238">
        <f t="shared" si="159"/>
        <v>-1.1861046839135314E-3</v>
      </c>
      <c r="AJ104" s="238">
        <f t="shared" si="159"/>
        <v>8.3966996291378285E-2</v>
      </c>
      <c r="AK104" s="238">
        <f t="shared" si="159"/>
        <v>-4.5799282970796704E-2</v>
      </c>
      <c r="AL104" s="238">
        <f t="shared" si="159"/>
        <v>-0.14248738832818253</v>
      </c>
      <c r="AM104" s="238">
        <f t="shared" si="159"/>
        <v>-3.5174157399667325E-2</v>
      </c>
      <c r="AN104" s="206"/>
      <c r="AO104" s="38">
        <f t="shared" si="151"/>
        <v>-1331457.4099999983</v>
      </c>
      <c r="AP104" s="72">
        <f t="shared" si="161"/>
        <v>-3696335.540000001</v>
      </c>
      <c r="AQ104" s="73">
        <f t="shared" si="162"/>
        <v>-2370618.7400000002</v>
      </c>
      <c r="AR104" s="73">
        <f t="shared" si="162"/>
        <v>-44123.88000000082</v>
      </c>
      <c r="AS104" s="73">
        <f t="shared" si="162"/>
        <v>441154.52000000142</v>
      </c>
      <c r="AT104" s="73">
        <f t="shared" si="162"/>
        <v>-979897.52000000328</v>
      </c>
      <c r="AU104" s="73">
        <f t="shared" si="162"/>
        <v>3779049.76</v>
      </c>
      <c r="AV104" s="73">
        <f t="shared" si="162"/>
        <v>-20653.910000000149</v>
      </c>
      <c r="AW104" s="73">
        <f t="shared" si="162"/>
        <v>1098344.209999999</v>
      </c>
      <c r="AX104" s="73">
        <f t="shared" si="162"/>
        <v>-669979.93999999948</v>
      </c>
      <c r="AY104" s="73">
        <f t="shared" si="162"/>
        <v>-2555801.8499999978</v>
      </c>
      <c r="AZ104" s="73">
        <f t="shared" si="162"/>
        <v>-580449.74000000022</v>
      </c>
      <c r="BA104" s="118"/>
      <c r="BB104" s="71">
        <f>IF(ISERROR(GETPIVOTDATA("VALUE",'CSS WK pvt'!$J$2,"DT_FILE",BB$8,"COMMODITY",BB$6,"TRIM_CAT",TRIM(B104),"TRIM_LINE",A100))=TRUE,0,GETPIVOTDATA("VALUE",'CSS WK pvt'!$J$2,"DT_FILE",BB$8,"COMMODITY",BB$6,"TRIM_CAT",TRIM(B104),"TRIM_LINE",A100))</f>
        <v>5448553</v>
      </c>
    </row>
    <row r="105" spans="1:54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7">
        <v>25364054.59</v>
      </c>
      <c r="V105" s="287">
        <v>19897467</v>
      </c>
      <c r="W105" s="287">
        <v>17441269.780000001</v>
      </c>
      <c r="X105" s="287">
        <v>18005764.199999999</v>
      </c>
      <c r="Y105" s="287">
        <v>20043892.41</v>
      </c>
      <c r="Z105" s="287">
        <v>19650385</v>
      </c>
      <c r="AA105" s="115">
        <v>5786416</v>
      </c>
      <c r="AB105" s="236">
        <f t="shared" si="163"/>
        <v>-7.9957405593015424E-2</v>
      </c>
      <c r="AC105" s="237">
        <f t="shared" si="158"/>
        <v>-0.19324537172239159</v>
      </c>
      <c r="AD105" s="238">
        <f t="shared" si="159"/>
        <v>-0.14693647414725317</v>
      </c>
      <c r="AE105" s="238">
        <f t="shared" si="159"/>
        <v>-4.536742048133352E-2</v>
      </c>
      <c r="AF105" s="238">
        <f t="shared" si="159"/>
        <v>1.4134264112405872E-2</v>
      </c>
      <c r="AG105" s="238">
        <f t="shared" si="159"/>
        <v>-0.18879077326554403</v>
      </c>
      <c r="AH105" s="238">
        <f t="shared" si="159"/>
        <v>0.32403030581290365</v>
      </c>
      <c r="AI105" s="238">
        <f t="shared" si="159"/>
        <v>-8.0051782867178969E-2</v>
      </c>
      <c r="AJ105" s="238">
        <f t="shared" si="159"/>
        <v>-5.9395681713702402E-2</v>
      </c>
      <c r="AK105" s="238">
        <f t="shared" si="159"/>
        <v>-1.84648814408859E-2</v>
      </c>
      <c r="AL105" s="238">
        <f t="shared" si="159"/>
        <v>-4.8156671323822398E-2</v>
      </c>
      <c r="AM105" s="238">
        <f t="shared" si="159"/>
        <v>-4.5459126641147242E-3</v>
      </c>
      <c r="AN105" s="206"/>
      <c r="AO105" s="38">
        <f t="shared" si="151"/>
        <v>-1673835.620000001</v>
      </c>
      <c r="AP105" s="72">
        <f t="shared" si="161"/>
        <v>-3751084.379999999</v>
      </c>
      <c r="AQ105" s="73">
        <f t="shared" si="162"/>
        <v>-3322034.3200000003</v>
      </c>
      <c r="AR105" s="73">
        <f t="shared" si="162"/>
        <v>-788360.21000000089</v>
      </c>
      <c r="AS105" s="73">
        <f t="shared" si="162"/>
        <v>277025.90000000224</v>
      </c>
      <c r="AT105" s="73">
        <f t="shared" si="162"/>
        <v>-4508318.370000001</v>
      </c>
      <c r="AU105" s="73">
        <f t="shared" si="162"/>
        <v>6207352.1499999985</v>
      </c>
      <c r="AV105" s="73">
        <f t="shared" si="162"/>
        <v>-1731431.9200000018</v>
      </c>
      <c r="AW105" s="73">
        <f t="shared" si="162"/>
        <v>-1101351.6400000006</v>
      </c>
      <c r="AX105" s="73">
        <f t="shared" si="162"/>
        <v>-338728.8900000006</v>
      </c>
      <c r="AY105" s="73">
        <f t="shared" si="162"/>
        <v>-1014081.9499999993</v>
      </c>
      <c r="AZ105" s="73">
        <f t="shared" si="162"/>
        <v>-89736.870000001043</v>
      </c>
      <c r="BA105" s="118"/>
      <c r="BB105" s="71">
        <f>IF(ISERROR(GETPIVOTDATA("VALUE",'CSS WK pvt'!$J$2,"DT_FILE",BB$8,"COMMODITY",BB$6,"TRIM_CAT",TRIM(B105),"TRIM_LINE",A100))=TRUE,0,GETPIVOTDATA("VALUE",'CSS WK pvt'!$J$2,"DT_FILE",BB$8,"COMMODITY",BB$6,"TRIM_CAT",TRIM(B105),"TRIM_LINE",A100))</f>
        <v>5786416</v>
      </c>
    </row>
    <row r="106" spans="1:54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BB106" si="164">SUM(D101:D105)</f>
        <v>92808926.170000002</v>
      </c>
      <c r="E106" s="152">
        <f t="shared" si="164"/>
        <v>94067972.61999999</v>
      </c>
      <c r="F106" s="153">
        <f t="shared" si="164"/>
        <v>76860960.069999993</v>
      </c>
      <c r="G106" s="152">
        <f t="shared" si="164"/>
        <v>90097501.629999995</v>
      </c>
      <c r="H106" s="152">
        <f t="shared" si="164"/>
        <v>114570681.45</v>
      </c>
      <c r="I106" s="152">
        <f t="shared" si="164"/>
        <v>105699545.8</v>
      </c>
      <c r="J106" s="152">
        <f t="shared" si="164"/>
        <v>102334721.09999999</v>
      </c>
      <c r="K106" s="152">
        <f t="shared" si="164"/>
        <v>79346939.629999995</v>
      </c>
      <c r="L106" s="152">
        <f t="shared" si="164"/>
        <v>88413412.420000002</v>
      </c>
      <c r="M106" s="152">
        <f t="shared" si="164"/>
        <v>105117689.00999999</v>
      </c>
      <c r="N106" s="154">
        <f t="shared" si="164"/>
        <v>97634129.780000001</v>
      </c>
      <c r="O106" s="151">
        <f t="shared" si="164"/>
        <v>97135339.590000004</v>
      </c>
      <c r="P106" s="152">
        <f t="shared" si="164"/>
        <v>83013186.349999994</v>
      </c>
      <c r="Q106" s="152">
        <f t="shared" si="164"/>
        <v>88259637.979999989</v>
      </c>
      <c r="R106" s="152">
        <f t="shared" si="164"/>
        <v>83469383.229999989</v>
      </c>
      <c r="S106" s="152">
        <f t="shared" si="164"/>
        <v>98712542.219999999</v>
      </c>
      <c r="T106" s="152">
        <f t="shared" si="164"/>
        <v>116287872.45999998</v>
      </c>
      <c r="U106" s="152">
        <f t="shared" si="164"/>
        <v>124407739.48</v>
      </c>
      <c r="V106" s="152">
        <f t="shared" si="164"/>
        <v>103496280</v>
      </c>
      <c r="W106" s="152">
        <f t="shared" si="164"/>
        <v>86633913.75</v>
      </c>
      <c r="X106" s="152">
        <f t="shared" si="164"/>
        <v>89255313.459999993</v>
      </c>
      <c r="Y106" s="152">
        <f t="shared" si="164"/>
        <v>100237864.09999999</v>
      </c>
      <c r="Z106" s="288">
        <v>100266037</v>
      </c>
      <c r="AA106" s="154">
        <v>29013900</v>
      </c>
      <c r="AB106" s="240">
        <f t="shared" si="163"/>
        <v>-3.7137446250759883E-2</v>
      </c>
      <c r="AC106" s="241">
        <f t="shared" si="158"/>
        <v>-0.10554738885844829</v>
      </c>
      <c r="AD106" s="242">
        <f t="shared" si="159"/>
        <v>-6.1746144604003919E-2</v>
      </c>
      <c r="AE106" s="242">
        <f t="shared" si="159"/>
        <v>8.5978930707884371E-2</v>
      </c>
      <c r="AF106" s="242">
        <f t="shared" si="159"/>
        <v>9.5619084149292682E-2</v>
      </c>
      <c r="AG106" s="242">
        <f t="shared" si="159"/>
        <v>1.4988049196070968E-2</v>
      </c>
      <c r="AH106" s="242">
        <f t="shared" si="159"/>
        <v>0.17699407824702315</v>
      </c>
      <c r="AI106" s="242">
        <f t="shared" si="159"/>
        <v>1.1350584508506624E-2</v>
      </c>
      <c r="AJ106" s="242">
        <f t="shared" si="159"/>
        <v>9.1836864206479102E-2</v>
      </c>
      <c r="AK106" s="242">
        <f t="shared" si="159"/>
        <v>9.5223226539500154E-3</v>
      </c>
      <c r="AL106" s="242">
        <f t="shared" si="159"/>
        <v>-4.6422490410113294E-2</v>
      </c>
      <c r="AM106" s="242">
        <f t="shared" si="159"/>
        <v>2.6956835954092106E-2</v>
      </c>
      <c r="AN106" s="251"/>
      <c r="AO106" s="153">
        <f t="shared" si="153"/>
        <v>-3746493.6599999978</v>
      </c>
      <c r="AP106" s="155">
        <f t="shared" si="164"/>
        <v>-9795739.8200000003</v>
      </c>
      <c r="AQ106" s="156">
        <f t="shared" si="164"/>
        <v>-5808334.6400000025</v>
      </c>
      <c r="AR106" s="156">
        <f t="shared" si="164"/>
        <v>6608423.1599999955</v>
      </c>
      <c r="AS106" s="156">
        <f t="shared" ref="AS106:AT106" si="165">SUM(AS101:AS105)</f>
        <v>8615040.5900000017</v>
      </c>
      <c r="AT106" s="156">
        <f t="shared" si="165"/>
        <v>1717191.0099999923</v>
      </c>
      <c r="AU106" s="156">
        <f t="shared" ref="AU106:AV106" si="166">SUM(AU101:AU105)</f>
        <v>18708193.679999996</v>
      </c>
      <c r="AV106" s="156">
        <f t="shared" si="166"/>
        <v>1161558.8999999976</v>
      </c>
      <c r="AW106" s="156">
        <f t="shared" ref="AW106:AX106" si="167">SUM(AW101:AW105)</f>
        <v>7286974.1199999936</v>
      </c>
      <c r="AX106" s="156">
        <f t="shared" si="167"/>
        <v>841901.03999999771</v>
      </c>
      <c r="AY106" s="156">
        <f t="shared" ref="AY106:AZ106" si="168">SUM(AY101:AY105)</f>
        <v>-4879824.9099999992</v>
      </c>
      <c r="AZ106" s="156">
        <f t="shared" si="168"/>
        <v>2631907.2199999983</v>
      </c>
      <c r="BA106" s="157"/>
      <c r="BB106" s="48">
        <f t="shared" si="164"/>
        <v>29013900</v>
      </c>
    </row>
    <row r="107" spans="1:54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101"/>
      <c r="AB107" s="244"/>
      <c r="AC107" s="245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7"/>
      <c r="AO107" s="102"/>
      <c r="AP107" s="103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5"/>
      <c r="BB107" s="102"/>
    </row>
    <row r="108" spans="1:54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89">
        <v>370588</v>
      </c>
      <c r="V108" s="289">
        <v>386581</v>
      </c>
      <c r="W108" s="289">
        <v>363830</v>
      </c>
      <c r="X108" s="289">
        <v>374913</v>
      </c>
      <c r="Y108" s="289">
        <v>364091</v>
      </c>
      <c r="Z108" s="289">
        <v>361272</v>
      </c>
      <c r="AA108" s="122">
        <v>99437</v>
      </c>
      <c r="AB108" s="236">
        <f>IF(ISERROR((O108-C108)/C108)=TRUE,0,(O108-C108)/C108)</f>
        <v>0.14184619201483853</v>
      </c>
      <c r="AC108" s="237">
        <f t="shared" ref="AC108:AC113" si="169">IF(ISERROR((P108-D108)/D108)=TRUE,0,(P108-D108)/D108)</f>
        <v>7.6295729464049208E-2</v>
      </c>
      <c r="AD108" s="238">
        <f t="shared" ref="AD108:AM113" si="170">IF(ISERROR((Q108-E108)/E108)=TRUE,0,(Q108-E108)/E108)</f>
        <v>3.2652805146880591E-2</v>
      </c>
      <c r="AE108" s="238">
        <f t="shared" si="170"/>
        <v>0.20878182774664436</v>
      </c>
      <c r="AF108" s="238">
        <f t="shared" si="170"/>
        <v>5.9501628912932154E-2</v>
      </c>
      <c r="AG108" s="238">
        <f t="shared" si="170"/>
        <v>6.7638140161725063E-2</v>
      </c>
      <c r="AH108" s="238">
        <f t="shared" si="170"/>
        <v>5.8747232340547101E-2</v>
      </c>
      <c r="AI108" s="238">
        <f t="shared" si="170"/>
        <v>-1.8296739853626082E-2</v>
      </c>
      <c r="AJ108" s="238">
        <f t="shared" si="170"/>
        <v>6.4029525993168315E-2</v>
      </c>
      <c r="AK108" s="238">
        <f t="shared" si="170"/>
        <v>-8.6990320013326169E-3</v>
      </c>
      <c r="AL108" s="238">
        <f t="shared" si="170"/>
        <v>-6.1749297132092783E-2</v>
      </c>
      <c r="AM108" s="238">
        <f t="shared" si="170"/>
        <v>1.1142178224472488E-2</v>
      </c>
      <c r="AN108" s="206"/>
      <c r="AO108" s="37">
        <f t="shared" ref="AO108" si="171">O108-C108</f>
        <v>48026</v>
      </c>
      <c r="AP108" s="72">
        <f t="shared" ref="AP108:AP112" si="172">P108-D108</f>
        <v>25923</v>
      </c>
      <c r="AQ108" s="73">
        <f t="shared" ref="AQ108:AZ112" si="173">Q108-E108</f>
        <v>11450</v>
      </c>
      <c r="AR108" s="73">
        <f t="shared" si="173"/>
        <v>66278</v>
      </c>
      <c r="AS108" s="73">
        <f t="shared" si="173"/>
        <v>21844</v>
      </c>
      <c r="AT108" s="73">
        <f t="shared" si="173"/>
        <v>24090</v>
      </c>
      <c r="AU108" s="73">
        <f t="shared" si="173"/>
        <v>20563</v>
      </c>
      <c r="AV108" s="73">
        <f t="shared" si="173"/>
        <v>-7205</v>
      </c>
      <c r="AW108" s="73">
        <f t="shared" si="173"/>
        <v>21894</v>
      </c>
      <c r="AX108" s="73">
        <f t="shared" si="173"/>
        <v>-3290</v>
      </c>
      <c r="AY108" s="73">
        <f t="shared" si="173"/>
        <v>-23962</v>
      </c>
      <c r="AZ108" s="73">
        <f t="shared" si="173"/>
        <v>3981</v>
      </c>
      <c r="BA108" s="123"/>
      <c r="BB108" s="71">
        <f>IF(ISERROR(GETPIVOTDATA("VALUE",'CSS WK pvt'!$J$2,"DT_FILE",BB$8,"COMMODITY",BB$6,"TRIM_CAT",TRIM(B108),"TRIM_LINE",A107))=TRUE,0,GETPIVOTDATA("VALUE",'CSS WK pvt'!$J$2,"DT_FILE",BB$8,"COMMODITY",BB$6,"TRIM_CAT",TRIM(B108),"TRIM_LINE",A107))</f>
        <v>99437</v>
      </c>
    </row>
    <row r="109" spans="1:54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89">
        <v>30568</v>
      </c>
      <c r="V109" s="289">
        <v>31075</v>
      </c>
      <c r="W109" s="289">
        <v>27739</v>
      </c>
      <c r="X109" s="289">
        <v>31450</v>
      </c>
      <c r="Y109" s="289">
        <v>31086</v>
      </c>
      <c r="Z109" s="289">
        <v>27374</v>
      </c>
      <c r="AA109" s="122">
        <v>7724</v>
      </c>
      <c r="AB109" s="236">
        <f t="shared" ref="AB109:AB113" si="174">IF(ISERROR((O109-C109)/C109)=TRUE,0,(O109-C109)/C109)</f>
        <v>0.10113803230543318</v>
      </c>
      <c r="AC109" s="237">
        <f t="shared" si="169"/>
        <v>2.0809859154929576E-2</v>
      </c>
      <c r="AD109" s="238">
        <f t="shared" si="170"/>
        <v>-6.7692704804310652E-2</v>
      </c>
      <c r="AE109" s="238">
        <f t="shared" si="170"/>
        <v>0.114410798978475</v>
      </c>
      <c r="AF109" s="238">
        <f t="shared" si="170"/>
        <v>-3.1376679753582944E-2</v>
      </c>
      <c r="AG109" s="238">
        <f t="shared" si="170"/>
        <v>-5.7144791631402556E-2</v>
      </c>
      <c r="AH109" s="238">
        <f t="shared" si="170"/>
        <v>6.4827394015396944E-2</v>
      </c>
      <c r="AI109" s="238">
        <f t="shared" si="170"/>
        <v>-1.4180572298712011E-2</v>
      </c>
      <c r="AJ109" s="238">
        <f t="shared" si="170"/>
        <v>4.7782730225881996E-2</v>
      </c>
      <c r="AK109" s="238">
        <f t="shared" si="170"/>
        <v>9.4979458254996166E-2</v>
      </c>
      <c r="AL109" s="238">
        <f t="shared" si="170"/>
        <v>4.5889348500517064E-3</v>
      </c>
      <c r="AM109" s="238">
        <f t="shared" si="170"/>
        <v>-0.12604559095843176</v>
      </c>
      <c r="AN109" s="206"/>
      <c r="AO109" s="37">
        <f t="shared" si="151"/>
        <v>2755</v>
      </c>
      <c r="AP109" s="72">
        <f t="shared" si="172"/>
        <v>591</v>
      </c>
      <c r="AQ109" s="73">
        <f t="shared" si="173"/>
        <v>-2098</v>
      </c>
      <c r="AR109" s="73">
        <f t="shared" si="173"/>
        <v>3136</v>
      </c>
      <c r="AS109" s="73">
        <f t="shared" si="173"/>
        <v>-983</v>
      </c>
      <c r="AT109" s="73">
        <f t="shared" si="173"/>
        <v>-1688</v>
      </c>
      <c r="AU109" s="73">
        <f t="shared" si="173"/>
        <v>1861</v>
      </c>
      <c r="AV109" s="73">
        <f t="shared" si="173"/>
        <v>-447</v>
      </c>
      <c r="AW109" s="73">
        <f t="shared" si="173"/>
        <v>1265</v>
      </c>
      <c r="AX109" s="73">
        <f t="shared" si="173"/>
        <v>2728</v>
      </c>
      <c r="AY109" s="73">
        <f t="shared" si="173"/>
        <v>142</v>
      </c>
      <c r="AZ109" s="73">
        <f t="shared" si="173"/>
        <v>-3948</v>
      </c>
      <c r="BA109" s="123"/>
      <c r="BB109" s="71">
        <f>IF(ISERROR(GETPIVOTDATA("VALUE",'CSS WK pvt'!$J$2,"DT_FILE",BB$8,"COMMODITY",BB$6,"TRIM_CAT",TRIM(B109),"TRIM_LINE",A107))=TRUE,0,GETPIVOTDATA("VALUE",'CSS WK pvt'!$J$2,"DT_FILE",BB$8,"COMMODITY",BB$6,"TRIM_CAT",TRIM(B109),"TRIM_LINE",A107))</f>
        <v>7724</v>
      </c>
    </row>
    <row r="110" spans="1:54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89">
        <v>53937</v>
      </c>
      <c r="V110" s="289">
        <v>53446</v>
      </c>
      <c r="W110" s="289">
        <v>48677</v>
      </c>
      <c r="X110" s="289">
        <v>50376</v>
      </c>
      <c r="Y110" s="289">
        <v>60073</v>
      </c>
      <c r="Z110" s="289">
        <v>50649</v>
      </c>
      <c r="AA110" s="122">
        <v>13744</v>
      </c>
      <c r="AB110" s="236">
        <f t="shared" si="174"/>
        <v>3.5150185273355831E-2</v>
      </c>
      <c r="AC110" s="237">
        <f t="shared" si="169"/>
        <v>5.9431249334327401E-3</v>
      </c>
      <c r="AD110" s="238">
        <f t="shared" si="170"/>
        <v>-1.6299950666008881E-2</v>
      </c>
      <c r="AE110" s="238">
        <f t="shared" si="170"/>
        <v>0.17203090159688281</v>
      </c>
      <c r="AF110" s="238">
        <f t="shared" si="170"/>
        <v>0.10307708140372543</v>
      </c>
      <c r="AG110" s="238">
        <f t="shared" si="170"/>
        <v>3.9509966123059952E-2</v>
      </c>
      <c r="AH110" s="238">
        <f t="shared" si="170"/>
        <v>0.20370907630163584</v>
      </c>
      <c r="AI110" s="238">
        <f t="shared" si="170"/>
        <v>-1.4929224417575937E-2</v>
      </c>
      <c r="AJ110" s="238">
        <f t="shared" si="170"/>
        <v>5.5717012232150601E-2</v>
      </c>
      <c r="AK110" s="238">
        <f t="shared" si="170"/>
        <v>1.3968841834064652E-2</v>
      </c>
      <c r="AL110" s="238">
        <f t="shared" si="170"/>
        <v>-7.4233317922638306E-2</v>
      </c>
      <c r="AM110" s="238">
        <f t="shared" si="170"/>
        <v>-2.4423599206425641E-2</v>
      </c>
      <c r="AN110" s="206"/>
      <c r="AO110" s="37">
        <f t="shared" si="151"/>
        <v>1698</v>
      </c>
      <c r="AP110" s="72">
        <f t="shared" si="172"/>
        <v>279</v>
      </c>
      <c r="AQ110" s="73">
        <f t="shared" si="173"/>
        <v>-826</v>
      </c>
      <c r="AR110" s="73">
        <f t="shared" si="173"/>
        <v>7638</v>
      </c>
      <c r="AS110" s="73">
        <f t="shared" si="173"/>
        <v>5008</v>
      </c>
      <c r="AT110" s="73">
        <f t="shared" si="173"/>
        <v>2006</v>
      </c>
      <c r="AU110" s="73">
        <f t="shared" si="173"/>
        <v>9128</v>
      </c>
      <c r="AV110" s="73">
        <f t="shared" si="173"/>
        <v>-810</v>
      </c>
      <c r="AW110" s="73">
        <f t="shared" si="173"/>
        <v>2569</v>
      </c>
      <c r="AX110" s="73">
        <f t="shared" si="173"/>
        <v>694</v>
      </c>
      <c r="AY110" s="73">
        <f t="shared" si="173"/>
        <v>-4817</v>
      </c>
      <c r="AZ110" s="73">
        <f t="shared" si="173"/>
        <v>-1268</v>
      </c>
      <c r="BA110" s="123"/>
      <c r="BB110" s="71">
        <f>IF(ISERROR(GETPIVOTDATA("VALUE",'CSS WK pvt'!$J$2,"DT_FILE",BB$8,"COMMODITY",BB$6,"TRIM_CAT",TRIM(B110),"TRIM_LINE",A107))=TRUE,0,GETPIVOTDATA("VALUE",'CSS WK pvt'!$J$2,"DT_FILE",BB$8,"COMMODITY",BB$6,"TRIM_CAT",TRIM(B110),"TRIM_LINE",A107))</f>
        <v>13744</v>
      </c>
    </row>
    <row r="111" spans="1:54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89">
        <v>10532</v>
      </c>
      <c r="V111" s="289">
        <v>10286</v>
      </c>
      <c r="W111" s="289">
        <v>8623</v>
      </c>
      <c r="X111" s="289">
        <v>9393</v>
      </c>
      <c r="Y111" s="289">
        <v>11311</v>
      </c>
      <c r="Z111" s="289">
        <v>9487</v>
      </c>
      <c r="AA111" s="122">
        <v>2830</v>
      </c>
      <c r="AB111" s="236">
        <f t="shared" si="174"/>
        <v>7.1949212320714787E-2</v>
      </c>
      <c r="AC111" s="237">
        <f t="shared" si="169"/>
        <v>-0.11252163877668782</v>
      </c>
      <c r="AD111" s="238">
        <f t="shared" si="170"/>
        <v>-3.2701873214096733E-2</v>
      </c>
      <c r="AE111" s="238">
        <f t="shared" si="170"/>
        <v>0.1669586983729662</v>
      </c>
      <c r="AF111" s="238">
        <f t="shared" si="170"/>
        <v>6.6184775242828106E-2</v>
      </c>
      <c r="AG111" s="238">
        <f t="shared" si="170"/>
        <v>3.479609929078014E-2</v>
      </c>
      <c r="AH111" s="238">
        <f t="shared" si="170"/>
        <v>0.29021193188778638</v>
      </c>
      <c r="AI111" s="238">
        <f t="shared" si="170"/>
        <v>3.283462194999498E-2</v>
      </c>
      <c r="AJ111" s="238">
        <f t="shared" si="170"/>
        <v>9.8891296036701923E-2</v>
      </c>
      <c r="AK111" s="238">
        <f t="shared" si="170"/>
        <v>5.0083845723868085E-2</v>
      </c>
      <c r="AL111" s="238">
        <f t="shared" si="170"/>
        <v>-7.5218706565284926E-2</v>
      </c>
      <c r="AM111" s="238">
        <f t="shared" si="170"/>
        <v>6.0473954840152021E-2</v>
      </c>
      <c r="AN111" s="206"/>
      <c r="AO111" s="37">
        <f t="shared" si="151"/>
        <v>612</v>
      </c>
      <c r="AP111" s="72">
        <f t="shared" si="172"/>
        <v>-975</v>
      </c>
      <c r="AQ111" s="73">
        <f t="shared" si="173"/>
        <v>-309</v>
      </c>
      <c r="AR111" s="73">
        <f t="shared" si="173"/>
        <v>1334</v>
      </c>
      <c r="AS111" s="73">
        <f t="shared" si="173"/>
        <v>586</v>
      </c>
      <c r="AT111" s="73">
        <f t="shared" si="173"/>
        <v>314</v>
      </c>
      <c r="AU111" s="73">
        <f t="shared" si="173"/>
        <v>2369</v>
      </c>
      <c r="AV111" s="73">
        <f t="shared" si="173"/>
        <v>327</v>
      </c>
      <c r="AW111" s="73">
        <f t="shared" si="173"/>
        <v>776</v>
      </c>
      <c r="AX111" s="73">
        <f t="shared" si="173"/>
        <v>448</v>
      </c>
      <c r="AY111" s="73">
        <f t="shared" si="173"/>
        <v>-920</v>
      </c>
      <c r="AZ111" s="73">
        <f t="shared" si="173"/>
        <v>541</v>
      </c>
      <c r="BA111" s="123"/>
      <c r="BB111" s="71">
        <f>IF(ISERROR(GETPIVOTDATA("VALUE",'CSS WK pvt'!$J$2,"DT_FILE",BB$8,"COMMODITY",BB$6,"TRIM_CAT",TRIM(B111),"TRIM_LINE",A107))=TRUE,0,GETPIVOTDATA("VALUE",'CSS WK pvt'!$J$2,"DT_FILE",BB$8,"COMMODITY",BB$6,"TRIM_CAT",TRIM(B111),"TRIM_LINE",A107))</f>
        <v>2830</v>
      </c>
    </row>
    <row r="112" spans="1:54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89">
        <v>1795</v>
      </c>
      <c r="V112" s="289">
        <v>1675</v>
      </c>
      <c r="W112" s="289">
        <v>1449</v>
      </c>
      <c r="X112" s="289">
        <v>1501</v>
      </c>
      <c r="Y112" s="289">
        <v>1497</v>
      </c>
      <c r="Z112" s="289">
        <v>1408</v>
      </c>
      <c r="AA112" s="122">
        <v>404</v>
      </c>
      <c r="AB112" s="236">
        <f t="shared" si="174"/>
        <v>4.4427710843373491E-2</v>
      </c>
      <c r="AC112" s="237">
        <f t="shared" si="169"/>
        <v>-5.8551617873651769E-2</v>
      </c>
      <c r="AD112" s="238">
        <f t="shared" si="170"/>
        <v>4.0989399293286218E-2</v>
      </c>
      <c r="AE112" s="238">
        <f t="shared" si="170"/>
        <v>0.14573643410852713</v>
      </c>
      <c r="AF112" s="238">
        <f t="shared" si="170"/>
        <v>0.14330708661417324</v>
      </c>
      <c r="AG112" s="238">
        <f t="shared" si="170"/>
        <v>1.0385756676557863E-2</v>
      </c>
      <c r="AH112" s="238">
        <f t="shared" si="170"/>
        <v>0.5554592720970537</v>
      </c>
      <c r="AI112" s="238">
        <f t="shared" si="170"/>
        <v>0.25939849624060152</v>
      </c>
      <c r="AJ112" s="238">
        <f t="shared" si="170"/>
        <v>0.2416452442159383</v>
      </c>
      <c r="AK112" s="238">
        <f t="shared" si="170"/>
        <v>0.24979184013322231</v>
      </c>
      <c r="AL112" s="238">
        <f t="shared" si="170"/>
        <v>-0.32839838492597578</v>
      </c>
      <c r="AM112" s="238">
        <f t="shared" si="170"/>
        <v>-0.11223203026481715</v>
      </c>
      <c r="AN112" s="206"/>
      <c r="AO112" s="37">
        <f t="shared" si="151"/>
        <v>59</v>
      </c>
      <c r="AP112" s="72">
        <f t="shared" si="172"/>
        <v>-76</v>
      </c>
      <c r="AQ112" s="73">
        <f t="shared" si="173"/>
        <v>58</v>
      </c>
      <c r="AR112" s="73">
        <f t="shared" si="173"/>
        <v>188</v>
      </c>
      <c r="AS112" s="73">
        <f t="shared" si="173"/>
        <v>182</v>
      </c>
      <c r="AT112" s="73">
        <f t="shared" si="173"/>
        <v>14</v>
      </c>
      <c r="AU112" s="73">
        <f t="shared" si="173"/>
        <v>641</v>
      </c>
      <c r="AV112" s="73">
        <f t="shared" si="173"/>
        <v>345</v>
      </c>
      <c r="AW112" s="73">
        <f t="shared" si="173"/>
        <v>282</v>
      </c>
      <c r="AX112" s="73">
        <f t="shared" si="173"/>
        <v>300</v>
      </c>
      <c r="AY112" s="73">
        <f t="shared" si="173"/>
        <v>-732</v>
      </c>
      <c r="AZ112" s="73">
        <f t="shared" si="173"/>
        <v>-178</v>
      </c>
      <c r="BA112" s="123"/>
      <c r="BB112" s="71">
        <f>IF(ISERROR(GETPIVOTDATA("VALUE",'CSS WK pvt'!$J$2,"DT_FILE",BB$8,"COMMODITY",BB$6,"TRIM_CAT",TRIM(B112),"TRIM_LINE",A107))=TRUE,0,GETPIVOTDATA("VALUE",'CSS WK pvt'!$J$2,"DT_FILE",BB$8,"COMMODITY",BB$6,"TRIM_CAT",TRIM(B112),"TRIM_LINE",A107))</f>
        <v>404</v>
      </c>
    </row>
    <row r="113" spans="1:54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BB127" si="175">SUM(D108:D112)</f>
        <v>425078</v>
      </c>
      <c r="E113" s="77">
        <f t="shared" si="175"/>
        <v>443191</v>
      </c>
      <c r="F113" s="79">
        <f t="shared" si="175"/>
        <v>398540</v>
      </c>
      <c r="G113" s="77">
        <f t="shared" si="175"/>
        <v>457154</v>
      </c>
      <c r="H113" s="77">
        <f t="shared" si="175"/>
        <v>446843</v>
      </c>
      <c r="I113" s="77">
        <f t="shared" si="175"/>
        <v>432858</v>
      </c>
      <c r="J113" s="77">
        <f t="shared" si="175"/>
        <v>490853</v>
      </c>
      <c r="K113" s="77">
        <f t="shared" si="175"/>
        <v>423532</v>
      </c>
      <c r="L113" s="77">
        <f t="shared" si="175"/>
        <v>466753</v>
      </c>
      <c r="M113" s="77">
        <f t="shared" si="175"/>
        <v>498347</v>
      </c>
      <c r="N113" s="78">
        <f t="shared" si="175"/>
        <v>451062</v>
      </c>
      <c r="O113" s="76">
        <f t="shared" si="175"/>
        <v>477109</v>
      </c>
      <c r="P113" s="77">
        <f t="shared" si="175"/>
        <v>450820</v>
      </c>
      <c r="Q113" s="77">
        <f t="shared" si="175"/>
        <v>451466</v>
      </c>
      <c r="R113" s="77">
        <f t="shared" si="175"/>
        <v>477114</v>
      </c>
      <c r="S113" s="77">
        <f t="shared" si="175"/>
        <v>483791</v>
      </c>
      <c r="T113" s="77">
        <f t="shared" si="175"/>
        <v>471579</v>
      </c>
      <c r="U113" s="77">
        <f t="shared" si="175"/>
        <v>467420</v>
      </c>
      <c r="V113" s="77">
        <f t="shared" si="175"/>
        <v>483063</v>
      </c>
      <c r="W113" s="77">
        <f t="shared" si="175"/>
        <v>450318</v>
      </c>
      <c r="X113" s="77">
        <f t="shared" si="175"/>
        <v>467633</v>
      </c>
      <c r="Y113" s="77">
        <f t="shared" si="175"/>
        <v>468058</v>
      </c>
      <c r="Z113" s="277">
        <v>450190</v>
      </c>
      <c r="AA113" s="78">
        <v>124139</v>
      </c>
      <c r="AB113" s="208">
        <f t="shared" si="174"/>
        <v>0.12536589623053174</v>
      </c>
      <c r="AC113" s="212">
        <f t="shared" si="169"/>
        <v>6.0558297535981631E-2</v>
      </c>
      <c r="AD113" s="213">
        <f t="shared" si="170"/>
        <v>1.8671408038520639E-2</v>
      </c>
      <c r="AE113" s="213">
        <f t="shared" si="170"/>
        <v>0.19715461434234957</v>
      </c>
      <c r="AF113" s="213">
        <f t="shared" si="170"/>
        <v>5.8267017241454742E-2</v>
      </c>
      <c r="AG113" s="213">
        <f t="shared" si="170"/>
        <v>5.5357250756977283E-2</v>
      </c>
      <c r="AH113" s="213">
        <f t="shared" si="170"/>
        <v>7.9846046509478866E-2</v>
      </c>
      <c r="AI113" s="213">
        <f t="shared" si="170"/>
        <v>-1.587033185088E-2</v>
      </c>
      <c r="AJ113" s="213">
        <f t="shared" si="170"/>
        <v>6.3244335729059437E-2</v>
      </c>
      <c r="AK113" s="213">
        <f t="shared" si="170"/>
        <v>1.8853654930980626E-3</v>
      </c>
      <c r="AL113" s="213">
        <f t="shared" si="170"/>
        <v>-6.0778935159637761E-2</v>
      </c>
      <c r="AM113" s="213">
        <f t="shared" si="170"/>
        <v>-1.9332153894586553E-3</v>
      </c>
      <c r="AN113" s="214"/>
      <c r="AO113" s="79">
        <f t="shared" si="175"/>
        <v>53150</v>
      </c>
      <c r="AP113" s="80">
        <f t="shared" si="175"/>
        <v>25742</v>
      </c>
      <c r="AQ113" s="81">
        <f t="shared" si="175"/>
        <v>8275</v>
      </c>
      <c r="AR113" s="81">
        <f t="shared" si="175"/>
        <v>78574</v>
      </c>
      <c r="AS113" s="81">
        <f t="shared" ref="AS113:AT113" si="176">SUM(AS108:AS112)</f>
        <v>26637</v>
      </c>
      <c r="AT113" s="81">
        <f t="shared" si="176"/>
        <v>24736</v>
      </c>
      <c r="AU113" s="81">
        <f t="shared" ref="AU113:AV113" si="177">SUM(AU108:AU112)</f>
        <v>34562</v>
      </c>
      <c r="AV113" s="81">
        <f t="shared" si="177"/>
        <v>-7790</v>
      </c>
      <c r="AW113" s="81">
        <f t="shared" ref="AW113:AX113" si="178">SUM(AW108:AW112)</f>
        <v>26786</v>
      </c>
      <c r="AX113" s="81">
        <f t="shared" si="178"/>
        <v>880</v>
      </c>
      <c r="AY113" s="81">
        <f t="shared" ref="AY113:AZ113" si="179">SUM(AY108:AY112)</f>
        <v>-30289</v>
      </c>
      <c r="AZ113" s="81">
        <f t="shared" si="179"/>
        <v>-872</v>
      </c>
      <c r="BA113" s="82"/>
      <c r="BB113" s="79">
        <f t="shared" si="175"/>
        <v>124139</v>
      </c>
    </row>
    <row r="114" spans="1:54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108"/>
      <c r="AB114" s="232"/>
      <c r="AC114" s="233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5"/>
      <c r="AO114" s="109"/>
      <c r="AP114" s="110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2"/>
      <c r="BB114" s="109"/>
    </row>
    <row r="115" spans="1:54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80">+E94-E101</f>
        <v>-2599398.8900000006</v>
      </c>
      <c r="F115" s="114">
        <f t="shared" si="180"/>
        <v>2691115.3900000006</v>
      </c>
      <c r="G115" s="114">
        <f t="shared" si="180"/>
        <v>12739846.379999995</v>
      </c>
      <c r="H115" s="114">
        <f t="shared" si="180"/>
        <v>6125041.5</v>
      </c>
      <c r="I115" s="114">
        <f t="shared" si="180"/>
        <v>-5504126.9800000042</v>
      </c>
      <c r="J115" s="114">
        <f t="shared" si="180"/>
        <v>-4449405.8400000036</v>
      </c>
      <c r="K115" s="114">
        <f t="shared" si="180"/>
        <v>-225298.53000000119</v>
      </c>
      <c r="L115" s="114">
        <f t="shared" si="180"/>
        <v>6531774.3599999994</v>
      </c>
      <c r="M115" s="114">
        <f t="shared" si="180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81">+P94-P101</f>
        <v>2251166.3000000045</v>
      </c>
      <c r="Q115" s="114">
        <f t="shared" si="181"/>
        <v>2608598.4299999997</v>
      </c>
      <c r="R115" s="114">
        <f t="shared" si="181"/>
        <v>1803829.1600000039</v>
      </c>
      <c r="S115" s="114">
        <f t="shared" si="181"/>
        <v>21691386.269999996</v>
      </c>
      <c r="T115" s="114">
        <f t="shared" ref="T115:U115" si="182">+T94-T101</f>
        <v>11547036.280000001</v>
      </c>
      <c r="U115" s="114">
        <f t="shared" si="182"/>
        <v>-3091538.3200000003</v>
      </c>
      <c r="V115" s="114">
        <f t="shared" ref="V115" si="183">+V94-V101</f>
        <v>-3895335</v>
      </c>
      <c r="W115" s="287">
        <v>2388925</v>
      </c>
      <c r="X115" s="287">
        <v>10598901</v>
      </c>
      <c r="Y115" s="287">
        <v>10020047</v>
      </c>
      <c r="Z115" s="287">
        <v>4512046</v>
      </c>
      <c r="AA115" s="115">
        <v>535873</v>
      </c>
      <c r="AB115" s="236">
        <f>IF(ISERROR((O115-C115)/C115)=TRUE,0,(O115-C115)/C115)</f>
        <v>-0.72819052293411923</v>
      </c>
      <c r="AC115" s="237">
        <f t="shared" ref="AC115:AC120" si="184">IF(ISERROR((P115-D115)/D115)=TRUE,0,(P115-D115)/D115)</f>
        <v>-1.3816421200925033</v>
      </c>
      <c r="AD115" s="238">
        <f t="shared" ref="AD115:AM120" si="185">IF(ISERROR((Q115-E115)/E115)=TRUE,0,(Q115-E115)/E115)</f>
        <v>-2.0035391028423497</v>
      </c>
      <c r="AE115" s="238">
        <f t="shared" si="185"/>
        <v>-0.32970947039175325</v>
      </c>
      <c r="AF115" s="238">
        <f t="shared" si="185"/>
        <v>0.70264111693315445</v>
      </c>
      <c r="AG115" s="238">
        <f t="shared" si="185"/>
        <v>0.88521763974986967</v>
      </c>
      <c r="AH115" s="238">
        <f t="shared" si="185"/>
        <v>-0.43832358315250969</v>
      </c>
      <c r="AI115" s="238">
        <f t="shared" si="185"/>
        <v>-0.12452692784706804</v>
      </c>
      <c r="AJ115" s="238">
        <f t="shared" si="185"/>
        <v>-11.603375885319746</v>
      </c>
      <c r="AK115" s="238">
        <f t="shared" si="185"/>
        <v>0.62266796368636357</v>
      </c>
      <c r="AL115" s="238">
        <f t="shared" si="185"/>
        <v>0.13911268880888991</v>
      </c>
      <c r="AM115" s="238">
        <f t="shared" si="185"/>
        <v>-2.4158624044048844</v>
      </c>
      <c r="AN115" s="206"/>
      <c r="AO115" s="38">
        <f t="shared" ref="AO115" si="186">O115-C115</f>
        <v>2403166.3099999949</v>
      </c>
      <c r="AP115" s="72">
        <f t="shared" ref="AP115:AP119" si="187">P115-D115</f>
        <v>8149797.9800000042</v>
      </c>
      <c r="AQ115" s="73">
        <f t="shared" ref="AQ115:AZ119" si="188">Q115-E115</f>
        <v>5207997.32</v>
      </c>
      <c r="AR115" s="73">
        <f t="shared" si="188"/>
        <v>-887286.22999999672</v>
      </c>
      <c r="AS115" s="73">
        <f t="shared" si="188"/>
        <v>8951539.8900000006</v>
      </c>
      <c r="AT115" s="73">
        <f t="shared" si="188"/>
        <v>5421994.7800000012</v>
      </c>
      <c r="AU115" s="73">
        <f t="shared" si="188"/>
        <v>2412588.6600000039</v>
      </c>
      <c r="AV115" s="73">
        <f t="shared" si="188"/>
        <v>554070.84000000358</v>
      </c>
      <c r="AW115" s="73">
        <f t="shared" si="188"/>
        <v>2614223.5300000012</v>
      </c>
      <c r="AX115" s="73">
        <f t="shared" si="188"/>
        <v>4067126.6400000006</v>
      </c>
      <c r="AY115" s="73">
        <f t="shared" si="188"/>
        <v>1223685.5</v>
      </c>
      <c r="AZ115" s="73">
        <f t="shared" si="188"/>
        <v>7698828.8299999982</v>
      </c>
      <c r="BA115" s="118"/>
      <c r="BB115" s="38">
        <f>+BB94-BB101</f>
        <v>535873</v>
      </c>
    </row>
    <row r="116" spans="1:54" s="41" customFormat="1" x14ac:dyDescent="0.35">
      <c r="A116" s="172"/>
      <c r="B116" s="42" t="s">
        <v>31</v>
      </c>
      <c r="C116" s="113">
        <f t="shared" ref="C116:D116" si="189">+C95-C102</f>
        <v>427055.75999999978</v>
      </c>
      <c r="D116" s="114">
        <f t="shared" si="189"/>
        <v>47824.540000000037</v>
      </c>
      <c r="E116" s="114">
        <f t="shared" ref="E116:S116" si="190">+E95-E102</f>
        <v>-300221.31999999983</v>
      </c>
      <c r="F116" s="114">
        <f t="shared" si="190"/>
        <v>251021.0299999998</v>
      </c>
      <c r="G116" s="114">
        <f t="shared" si="190"/>
        <v>867070.03000000026</v>
      </c>
      <c r="H116" s="114">
        <f t="shared" si="190"/>
        <v>960264.85000000009</v>
      </c>
      <c r="I116" s="114">
        <f t="shared" si="190"/>
        <v>305375.91000000015</v>
      </c>
      <c r="J116" s="114">
        <f t="shared" si="190"/>
        <v>294249.48</v>
      </c>
      <c r="K116" s="114">
        <f t="shared" si="190"/>
        <v>799883.7</v>
      </c>
      <c r="L116" s="114">
        <f t="shared" si="190"/>
        <v>1339776.1700000004</v>
      </c>
      <c r="M116" s="114">
        <f t="shared" si="190"/>
        <v>1112258.5</v>
      </c>
      <c r="N116" s="115">
        <f t="shared" si="190"/>
        <v>215788.41999999993</v>
      </c>
      <c r="O116" s="113">
        <f t="shared" si="190"/>
        <v>607536.4700000002</v>
      </c>
      <c r="P116" s="114">
        <f t="shared" si="190"/>
        <v>463376.30999999959</v>
      </c>
      <c r="Q116" s="114">
        <f t="shared" si="190"/>
        <v>291453.36000000034</v>
      </c>
      <c r="R116" s="114">
        <f t="shared" si="190"/>
        <v>285517.73999999976</v>
      </c>
      <c r="S116" s="114">
        <f t="shared" si="190"/>
        <v>1329298.6000000001</v>
      </c>
      <c r="T116" s="114">
        <f t="shared" ref="T116:U116" si="191">+T95-T102</f>
        <v>1383645.7200000002</v>
      </c>
      <c r="U116" s="114">
        <f t="shared" si="191"/>
        <v>294296.70000000019</v>
      </c>
      <c r="V116" s="114">
        <f t="shared" ref="V116" si="192">+V95-V102</f>
        <v>-11653</v>
      </c>
      <c r="W116" s="287">
        <v>580701</v>
      </c>
      <c r="X116" s="287">
        <v>484122</v>
      </c>
      <c r="Y116" s="287">
        <v>726860</v>
      </c>
      <c r="Z116" s="287">
        <v>786422</v>
      </c>
      <c r="AA116" s="115">
        <v>-147984</v>
      </c>
      <c r="AB116" s="236">
        <f t="shared" ref="AB116:AB120" si="193">IF(ISERROR((O116-C116)/C116)=TRUE,0,(O116-C116)/C116)</f>
        <v>0.42261626444284589</v>
      </c>
      <c r="AC116" s="237">
        <f t="shared" si="184"/>
        <v>8.6890907889547755</v>
      </c>
      <c r="AD116" s="238">
        <f t="shared" si="185"/>
        <v>-1.9707950121596978</v>
      </c>
      <c r="AE116" s="238">
        <f t="shared" si="185"/>
        <v>0.13742557745062234</v>
      </c>
      <c r="AF116" s="238">
        <f t="shared" si="185"/>
        <v>0.53309254616954027</v>
      </c>
      <c r="AG116" s="238">
        <f t="shared" si="185"/>
        <v>0.44090010167507443</v>
      </c>
      <c r="AH116" s="238">
        <f t="shared" si="185"/>
        <v>-3.628056319177226E-2</v>
      </c>
      <c r="AI116" s="238">
        <f t="shared" si="185"/>
        <v>-1.0396024489151179</v>
      </c>
      <c r="AJ116" s="238">
        <f t="shared" si="185"/>
        <v>-0.27401821039733648</v>
      </c>
      <c r="AK116" s="238">
        <f t="shared" si="185"/>
        <v>-0.63865456720281877</v>
      </c>
      <c r="AL116" s="238">
        <f t="shared" si="185"/>
        <v>-0.3465008359117957</v>
      </c>
      <c r="AM116" s="238">
        <f t="shared" si="185"/>
        <v>2.644412429545572</v>
      </c>
      <c r="AN116" s="206"/>
      <c r="AO116" s="38">
        <f t="shared" si="151"/>
        <v>180480.71000000043</v>
      </c>
      <c r="AP116" s="72">
        <f t="shared" si="187"/>
        <v>415551.76999999955</v>
      </c>
      <c r="AQ116" s="73">
        <f t="shared" si="188"/>
        <v>591674.68000000017</v>
      </c>
      <c r="AR116" s="73">
        <f t="shared" si="188"/>
        <v>34496.709999999963</v>
      </c>
      <c r="AS116" s="73">
        <f t="shared" si="188"/>
        <v>462228.56999999983</v>
      </c>
      <c r="AT116" s="73">
        <f t="shared" si="188"/>
        <v>423380.87000000011</v>
      </c>
      <c r="AU116" s="73">
        <f t="shared" si="188"/>
        <v>-11079.209999999963</v>
      </c>
      <c r="AV116" s="73">
        <f t="shared" si="188"/>
        <v>-305902.48</v>
      </c>
      <c r="AW116" s="73">
        <f t="shared" si="188"/>
        <v>-219182.69999999995</v>
      </c>
      <c r="AX116" s="73">
        <f t="shared" si="188"/>
        <v>-855654.17000000039</v>
      </c>
      <c r="AY116" s="73">
        <f t="shared" si="188"/>
        <v>-385398.5</v>
      </c>
      <c r="AZ116" s="73">
        <f t="shared" si="188"/>
        <v>570633.58000000007</v>
      </c>
      <c r="BA116" s="118"/>
      <c r="BB116" s="38">
        <f t="shared" ref="BB116:BB120" si="194">+BB95-BB102</f>
        <v>-147984</v>
      </c>
    </row>
    <row r="117" spans="1:54" s="41" customFormat="1" x14ac:dyDescent="0.35">
      <c r="A117" s="172"/>
      <c r="B117" s="42" t="s">
        <v>32</v>
      </c>
      <c r="C117" s="113">
        <f t="shared" ref="C117:D117" si="195">+C96-C103</f>
        <v>-827238.18999999948</v>
      </c>
      <c r="D117" s="114">
        <f t="shared" si="195"/>
        <v>-710790.91000000015</v>
      </c>
      <c r="E117" s="114">
        <f t="shared" ref="E117:S117" si="196">+E96-E103</f>
        <v>-1023981.3800000008</v>
      </c>
      <c r="F117" s="114">
        <f t="shared" si="196"/>
        <v>768409.01000000071</v>
      </c>
      <c r="G117" s="114">
        <f t="shared" si="196"/>
        <v>1794381.9600000009</v>
      </c>
      <c r="H117" s="114">
        <f t="shared" si="196"/>
        <v>497720.99000000022</v>
      </c>
      <c r="I117" s="114">
        <f t="shared" si="196"/>
        <v>189617.26999999955</v>
      </c>
      <c r="J117" s="114">
        <f t="shared" si="196"/>
        <v>-626189.12999999896</v>
      </c>
      <c r="K117" s="114">
        <f t="shared" si="196"/>
        <v>316730.74000000022</v>
      </c>
      <c r="L117" s="114">
        <f t="shared" si="196"/>
        <v>1438288.709999999</v>
      </c>
      <c r="M117" s="114">
        <f t="shared" si="196"/>
        <v>1263129.33</v>
      </c>
      <c r="N117" s="115">
        <f t="shared" si="196"/>
        <v>41314.669999999925</v>
      </c>
      <c r="O117" s="113">
        <f t="shared" si="196"/>
        <v>698877.33000000007</v>
      </c>
      <c r="P117" s="114">
        <f t="shared" si="196"/>
        <v>1042364.1299999999</v>
      </c>
      <c r="Q117" s="114">
        <f t="shared" si="196"/>
        <v>-448843.84999999963</v>
      </c>
      <c r="R117" s="114">
        <f t="shared" si="196"/>
        <v>220514.6799999997</v>
      </c>
      <c r="S117" s="114">
        <f t="shared" si="196"/>
        <v>2460441.6500000004</v>
      </c>
      <c r="T117" s="114">
        <f t="shared" ref="T117:U117" si="197">+T96-T103</f>
        <v>1651260.92</v>
      </c>
      <c r="U117" s="114">
        <f t="shared" si="197"/>
        <v>190378.8599999994</v>
      </c>
      <c r="V117" s="114">
        <f t="shared" ref="V117" si="198">+V96-V103</f>
        <v>518639</v>
      </c>
      <c r="W117" s="287">
        <v>738522</v>
      </c>
      <c r="X117" s="287">
        <v>1955996</v>
      </c>
      <c r="Y117" s="287">
        <v>1823888</v>
      </c>
      <c r="Z117" s="287">
        <v>1255895</v>
      </c>
      <c r="AA117" s="115">
        <v>-238885</v>
      </c>
      <c r="AB117" s="236">
        <f t="shared" si="193"/>
        <v>-1.8448320428726828</v>
      </c>
      <c r="AC117" s="237">
        <f t="shared" si="184"/>
        <v>-2.466484890753597</v>
      </c>
      <c r="AD117" s="238">
        <f t="shared" si="185"/>
        <v>-0.56166795728258334</v>
      </c>
      <c r="AE117" s="238">
        <f t="shared" si="185"/>
        <v>-0.71302434363699163</v>
      </c>
      <c r="AF117" s="238">
        <f t="shared" si="185"/>
        <v>0.37119169989872119</v>
      </c>
      <c r="AG117" s="238">
        <f t="shared" si="185"/>
        <v>2.3176437264580687</v>
      </c>
      <c r="AH117" s="238">
        <f t="shared" si="185"/>
        <v>4.0164590493252687E-3</v>
      </c>
      <c r="AI117" s="238">
        <f t="shared" si="185"/>
        <v>-1.8282465714471934</v>
      </c>
      <c r="AJ117" s="238">
        <f t="shared" si="185"/>
        <v>1.3317029474309929</v>
      </c>
      <c r="AK117" s="238">
        <f t="shared" si="185"/>
        <v>0.35994671055994126</v>
      </c>
      <c r="AL117" s="238">
        <f t="shared" si="185"/>
        <v>0.44394398632165394</v>
      </c>
      <c r="AM117" s="238">
        <f t="shared" si="185"/>
        <v>29.398282256641583</v>
      </c>
      <c r="AN117" s="206"/>
      <c r="AO117" s="38">
        <f t="shared" si="151"/>
        <v>1526115.5199999996</v>
      </c>
      <c r="AP117" s="72">
        <f t="shared" si="187"/>
        <v>1753155.04</v>
      </c>
      <c r="AQ117" s="73">
        <f t="shared" si="188"/>
        <v>575137.53000000119</v>
      </c>
      <c r="AR117" s="73">
        <f t="shared" si="188"/>
        <v>-547894.33000000101</v>
      </c>
      <c r="AS117" s="73">
        <f t="shared" si="188"/>
        <v>666059.68999999948</v>
      </c>
      <c r="AT117" s="73">
        <f t="shared" si="188"/>
        <v>1153539.9299999997</v>
      </c>
      <c r="AU117" s="73">
        <f t="shared" si="188"/>
        <v>761.58999999985099</v>
      </c>
      <c r="AV117" s="73">
        <f t="shared" si="188"/>
        <v>1144828.129999999</v>
      </c>
      <c r="AW117" s="73">
        <f t="shared" si="188"/>
        <v>421791.25999999978</v>
      </c>
      <c r="AX117" s="73">
        <f t="shared" si="188"/>
        <v>517707.29000000097</v>
      </c>
      <c r="AY117" s="73">
        <f t="shared" si="188"/>
        <v>560758.66999999993</v>
      </c>
      <c r="AZ117" s="73">
        <f t="shared" si="188"/>
        <v>1214580.33</v>
      </c>
      <c r="BA117" s="118"/>
      <c r="BB117" s="38">
        <f t="shared" si="194"/>
        <v>-238885</v>
      </c>
    </row>
    <row r="118" spans="1:54" s="41" customFormat="1" x14ac:dyDescent="0.35">
      <c r="A118" s="172"/>
      <c r="B118" s="42" t="s">
        <v>33</v>
      </c>
      <c r="C118" s="113">
        <f t="shared" ref="C118:D118" si="199">+C97-C104</f>
        <v>534485.55000000075</v>
      </c>
      <c r="D118" s="114">
        <f t="shared" si="199"/>
        <v>262247.19999999925</v>
      </c>
      <c r="E118" s="114">
        <f t="shared" ref="E118:S118" si="200">+E97-E104</f>
        <v>-1682012.4600000009</v>
      </c>
      <c r="F118" s="114">
        <f t="shared" si="200"/>
        <v>1658267.5899999999</v>
      </c>
      <c r="G118" s="114">
        <f t="shared" si="200"/>
        <v>6546858.410000002</v>
      </c>
      <c r="H118" s="114">
        <f t="shared" si="200"/>
        <v>231516.89999999851</v>
      </c>
      <c r="I118" s="114">
        <f t="shared" si="200"/>
        <v>1782491.58</v>
      </c>
      <c r="J118" s="114">
        <f t="shared" si="200"/>
        <v>-401015.89999999851</v>
      </c>
      <c r="K118" s="114">
        <f t="shared" si="200"/>
        <v>208556.59999999963</v>
      </c>
      <c r="L118" s="114">
        <f t="shared" si="200"/>
        <v>1731947.9800000004</v>
      </c>
      <c r="M118" s="114">
        <f t="shared" si="200"/>
        <v>1994410.9100000001</v>
      </c>
      <c r="N118" s="115">
        <f t="shared" si="200"/>
        <v>348211.54000000097</v>
      </c>
      <c r="O118" s="113">
        <f t="shared" si="200"/>
        <v>55433.139999998733</v>
      </c>
      <c r="P118" s="114">
        <f t="shared" si="200"/>
        <v>2577875.9000000004</v>
      </c>
      <c r="Q118" s="114">
        <f t="shared" si="200"/>
        <v>-649336.05000000075</v>
      </c>
      <c r="R118" s="114">
        <f t="shared" si="200"/>
        <v>1302191.2599999998</v>
      </c>
      <c r="S118" s="114">
        <f t="shared" si="200"/>
        <v>2333046.7599999979</v>
      </c>
      <c r="T118" s="114">
        <f t="shared" ref="T118:U118" si="201">+T97-T104</f>
        <v>4984773.700000003</v>
      </c>
      <c r="U118" s="114">
        <f t="shared" si="201"/>
        <v>4512094.3599999994</v>
      </c>
      <c r="V118" s="114">
        <f t="shared" ref="V118" si="202">+V97-V104</f>
        <v>555520</v>
      </c>
      <c r="W118" s="287">
        <v>1003136</v>
      </c>
      <c r="X118" s="287">
        <v>4437277</v>
      </c>
      <c r="Y118" s="287">
        <v>2541500</v>
      </c>
      <c r="Z118" s="287">
        <v>4133994</v>
      </c>
      <c r="AA118" s="115">
        <v>-605316</v>
      </c>
      <c r="AB118" s="236">
        <f t="shared" si="193"/>
        <v>-0.89628692487570771</v>
      </c>
      <c r="AC118" s="237">
        <f t="shared" si="184"/>
        <v>8.8299463254517399</v>
      </c>
      <c r="AD118" s="238">
        <f t="shared" si="185"/>
        <v>-0.61395288950475413</v>
      </c>
      <c r="AE118" s="238">
        <f t="shared" si="185"/>
        <v>-0.21472790769552463</v>
      </c>
      <c r="AF118" s="238">
        <f t="shared" si="185"/>
        <v>-0.64363873267269922</v>
      </c>
      <c r="AG118" s="238">
        <f t="shared" si="185"/>
        <v>20.530927979771821</v>
      </c>
      <c r="AH118" s="238">
        <f t="shared" si="185"/>
        <v>1.5313411915247304</v>
      </c>
      <c r="AI118" s="238">
        <f t="shared" si="185"/>
        <v>-2.3852817307243979</v>
      </c>
      <c r="AJ118" s="238">
        <f t="shared" si="185"/>
        <v>3.8098981283737929</v>
      </c>
      <c r="AK118" s="238">
        <f t="shared" si="185"/>
        <v>1.5620151709175463</v>
      </c>
      <c r="AL118" s="238">
        <f t="shared" si="185"/>
        <v>0.2743111197681925</v>
      </c>
      <c r="AM118" s="238">
        <f t="shared" si="185"/>
        <v>10.87207638207507</v>
      </c>
      <c r="AN118" s="206"/>
      <c r="AO118" s="38">
        <f t="shared" si="151"/>
        <v>-479052.41000000201</v>
      </c>
      <c r="AP118" s="72">
        <f t="shared" si="187"/>
        <v>2315628.7000000011</v>
      </c>
      <c r="AQ118" s="73">
        <f t="shared" si="188"/>
        <v>1032676.4100000001</v>
      </c>
      <c r="AR118" s="73">
        <f t="shared" si="188"/>
        <v>-356076.33000000007</v>
      </c>
      <c r="AS118" s="73">
        <f t="shared" si="188"/>
        <v>-4213811.6500000041</v>
      </c>
      <c r="AT118" s="73">
        <f t="shared" si="188"/>
        <v>4753256.8000000045</v>
      </c>
      <c r="AU118" s="73">
        <f t="shared" si="188"/>
        <v>2729602.7799999993</v>
      </c>
      <c r="AV118" s="73">
        <f t="shared" si="188"/>
        <v>956535.89999999851</v>
      </c>
      <c r="AW118" s="73">
        <f t="shared" si="188"/>
        <v>794579.40000000037</v>
      </c>
      <c r="AX118" s="73">
        <f t="shared" si="188"/>
        <v>2705329.0199999996</v>
      </c>
      <c r="AY118" s="73">
        <f t="shared" si="188"/>
        <v>547089.08999999985</v>
      </c>
      <c r="AZ118" s="73">
        <f t="shared" si="188"/>
        <v>3785782.459999999</v>
      </c>
      <c r="BA118" s="118"/>
      <c r="BB118" s="38">
        <f t="shared" si="194"/>
        <v>-605316</v>
      </c>
    </row>
    <row r="119" spans="1:54" s="41" customFormat="1" x14ac:dyDescent="0.35">
      <c r="A119" s="172"/>
      <c r="B119" s="42" t="s">
        <v>34</v>
      </c>
      <c r="C119" s="113">
        <f t="shared" ref="C119:D119" si="203">+C98-C105</f>
        <v>1965354.3699999973</v>
      </c>
      <c r="D119" s="114">
        <f t="shared" si="203"/>
        <v>2689779.2200000025</v>
      </c>
      <c r="E119" s="114">
        <f t="shared" ref="E119:S119" si="204">+E98-E105</f>
        <v>-2399343.1899999976</v>
      </c>
      <c r="F119" s="114">
        <f t="shared" si="204"/>
        <v>1716894.3299999982</v>
      </c>
      <c r="G119" s="114">
        <f t="shared" si="204"/>
        <v>2506432.7200000025</v>
      </c>
      <c r="H119" s="114">
        <f t="shared" si="204"/>
        <v>-772239.73000000045</v>
      </c>
      <c r="I119" s="114">
        <f t="shared" si="204"/>
        <v>2843988.4299999997</v>
      </c>
      <c r="J119" s="114">
        <f t="shared" si="204"/>
        <v>1320514.6999999993</v>
      </c>
      <c r="K119" s="114">
        <f t="shared" si="204"/>
        <v>-1205911.2100000009</v>
      </c>
      <c r="L119" s="114">
        <f t="shared" si="204"/>
        <v>2194665.1999999993</v>
      </c>
      <c r="M119" s="114">
        <f t="shared" si="204"/>
        <v>2583467.4900000021</v>
      </c>
      <c r="N119" s="115">
        <f t="shared" si="204"/>
        <v>-367031.5700000003</v>
      </c>
      <c r="O119" s="113">
        <f t="shared" si="204"/>
        <v>-988050.64999999851</v>
      </c>
      <c r="P119" s="114">
        <f t="shared" si="204"/>
        <v>4323844.2400000021</v>
      </c>
      <c r="Q119" s="114">
        <f t="shared" si="204"/>
        <v>-976094.75</v>
      </c>
      <c r="R119" s="114">
        <f t="shared" si="204"/>
        <v>7088161.6600000001</v>
      </c>
      <c r="S119" s="114">
        <f t="shared" si="204"/>
        <v>2642740.6499999985</v>
      </c>
      <c r="T119" s="114">
        <f t="shared" ref="T119:U119" si="205">+T98-T105</f>
        <v>4534180.3500000015</v>
      </c>
      <c r="U119" s="114">
        <f t="shared" si="205"/>
        <v>-1265366.7199999988</v>
      </c>
      <c r="V119" s="114">
        <f t="shared" ref="V119" si="206">+V98-V105</f>
        <v>300398</v>
      </c>
      <c r="W119" s="287">
        <v>2343398</v>
      </c>
      <c r="X119" s="287">
        <v>6050433</v>
      </c>
      <c r="Y119" s="287">
        <v>1125324</v>
      </c>
      <c r="Z119" s="287">
        <v>3305088</v>
      </c>
      <c r="AA119" s="115">
        <v>1396430</v>
      </c>
      <c r="AB119" s="236">
        <f t="shared" si="193"/>
        <v>-1.5027340947169745</v>
      </c>
      <c r="AC119" s="237">
        <f t="shared" si="184"/>
        <v>0.60750897614563248</v>
      </c>
      <c r="AD119" s="238">
        <f t="shared" si="185"/>
        <v>-0.59318252008792416</v>
      </c>
      <c r="AE119" s="238">
        <f t="shared" si="185"/>
        <v>3.12847869326938</v>
      </c>
      <c r="AF119" s="238">
        <f t="shared" si="185"/>
        <v>5.4383239139966157E-2</v>
      </c>
      <c r="AG119" s="238">
        <f t="shared" si="185"/>
        <v>-6.8714673356679006</v>
      </c>
      <c r="AH119" s="238">
        <f t="shared" si="185"/>
        <v>-1.4449268170897582</v>
      </c>
      <c r="AI119" s="238">
        <f t="shared" si="185"/>
        <v>-0.77251445970272037</v>
      </c>
      <c r="AJ119" s="238">
        <f t="shared" si="185"/>
        <v>-2.9432591558710182</v>
      </c>
      <c r="AK119" s="238">
        <f t="shared" si="185"/>
        <v>1.756882006421755</v>
      </c>
      <c r="AL119" s="238">
        <f t="shared" si="185"/>
        <v>-0.56441333039573138</v>
      </c>
      <c r="AM119" s="238">
        <f t="shared" si="185"/>
        <v>-10.004914754335703</v>
      </c>
      <c r="AN119" s="206"/>
      <c r="AO119" s="38">
        <f t="shared" si="151"/>
        <v>-2953405.0199999958</v>
      </c>
      <c r="AP119" s="72">
        <f t="shared" si="187"/>
        <v>1634065.0199999996</v>
      </c>
      <c r="AQ119" s="73">
        <f t="shared" si="188"/>
        <v>1423248.4399999976</v>
      </c>
      <c r="AR119" s="73">
        <f t="shared" si="188"/>
        <v>5371267.3300000019</v>
      </c>
      <c r="AS119" s="73">
        <f t="shared" si="188"/>
        <v>136307.92999999598</v>
      </c>
      <c r="AT119" s="73">
        <f t="shared" si="188"/>
        <v>5306420.0800000019</v>
      </c>
      <c r="AU119" s="73">
        <f t="shared" si="188"/>
        <v>-4109355.1499999985</v>
      </c>
      <c r="AV119" s="73">
        <f t="shared" si="188"/>
        <v>-1020116.6999999993</v>
      </c>
      <c r="AW119" s="73">
        <f t="shared" si="188"/>
        <v>3549309.2100000009</v>
      </c>
      <c r="AX119" s="73">
        <f t="shared" si="188"/>
        <v>3855767.8000000007</v>
      </c>
      <c r="AY119" s="73">
        <f t="shared" si="188"/>
        <v>-1458143.4900000021</v>
      </c>
      <c r="AZ119" s="73">
        <f t="shared" si="188"/>
        <v>3672119.5700000003</v>
      </c>
      <c r="BA119" s="118"/>
      <c r="BB119" s="38">
        <f t="shared" si="194"/>
        <v>1396430</v>
      </c>
    </row>
    <row r="120" spans="1:54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R120" si="207">SUM(D115:D119)</f>
        <v>-3609571.629999998</v>
      </c>
      <c r="E120" s="145">
        <f t="shared" si="207"/>
        <v>-8004957.2400000002</v>
      </c>
      <c r="F120" s="39">
        <f t="shared" si="207"/>
        <v>7085707.3499999996</v>
      </c>
      <c r="G120" s="145">
        <f t="shared" si="207"/>
        <v>24454589.500000004</v>
      </c>
      <c r="H120" s="145">
        <f t="shared" si="207"/>
        <v>7042304.5099999979</v>
      </c>
      <c r="I120" s="145">
        <f t="shared" si="207"/>
        <v>-382653.79000000469</v>
      </c>
      <c r="J120" s="145">
        <f t="shared" si="207"/>
        <v>-3861846.6900000013</v>
      </c>
      <c r="K120" s="145">
        <f t="shared" si="207"/>
        <v>-106038.70000000228</v>
      </c>
      <c r="L120" s="145">
        <f t="shared" si="207"/>
        <v>13236452.419999998</v>
      </c>
      <c r="M120" s="145">
        <f t="shared" si="207"/>
        <v>15749627.730000002</v>
      </c>
      <c r="N120" s="146">
        <f t="shared" si="207"/>
        <v>-2948499.7699999977</v>
      </c>
      <c r="O120" s="184">
        <f t="shared" si="207"/>
        <v>-523226.34000000218</v>
      </c>
      <c r="P120" s="39">
        <f t="shared" si="207"/>
        <v>10658626.880000006</v>
      </c>
      <c r="Q120" s="145">
        <f t="shared" si="207"/>
        <v>825777.13999999966</v>
      </c>
      <c r="R120" s="145">
        <f t="shared" si="207"/>
        <v>10700214.500000004</v>
      </c>
      <c r="S120" s="145">
        <f t="shared" si="207"/>
        <v>30456913.929999992</v>
      </c>
      <c r="T120" s="145">
        <f t="shared" ref="T120:U120" si="208">SUM(T115:T119)</f>
        <v>24100896.970000006</v>
      </c>
      <c r="U120" s="145">
        <f t="shared" si="208"/>
        <v>639864.87999999989</v>
      </c>
      <c r="V120" s="145">
        <f t="shared" ref="V120" si="209">SUM(V115:V119)</f>
        <v>-2532431</v>
      </c>
      <c r="W120" s="286">
        <v>7054682</v>
      </c>
      <c r="X120" s="286">
        <v>23526729</v>
      </c>
      <c r="Y120" s="286">
        <v>16237619</v>
      </c>
      <c r="Z120" s="286">
        <v>13993445</v>
      </c>
      <c r="AA120" s="146">
        <v>940118</v>
      </c>
      <c r="AB120" s="208">
        <f t="shared" si="193"/>
        <v>-0.56417106773837333</v>
      </c>
      <c r="AC120" s="212">
        <f t="shared" si="184"/>
        <v>-3.9528786162362466</v>
      </c>
      <c r="AD120" s="213">
        <f t="shared" si="185"/>
        <v>-1.10315821999319</v>
      </c>
      <c r="AE120" s="213">
        <f t="shared" si="185"/>
        <v>0.51011239548300058</v>
      </c>
      <c r="AF120" s="213">
        <f t="shared" si="185"/>
        <v>0.24544776881247538</v>
      </c>
      <c r="AG120" s="213">
        <f t="shared" si="185"/>
        <v>2.4223025908318774</v>
      </c>
      <c r="AH120" s="213">
        <f t="shared" si="185"/>
        <v>-2.6721770350164102</v>
      </c>
      <c r="AI120" s="213">
        <f t="shared" si="185"/>
        <v>-0.34424351785958673</v>
      </c>
      <c r="AJ120" s="213">
        <f t="shared" si="185"/>
        <v>-67.529314297514475</v>
      </c>
      <c r="AK120" s="213">
        <f t="shared" si="185"/>
        <v>0.77741952703668638</v>
      </c>
      <c r="AL120" s="213">
        <f t="shared" si="185"/>
        <v>3.0984305049348466E-2</v>
      </c>
      <c r="AM120" s="213">
        <f t="shared" si="185"/>
        <v>-5.7459542450634169</v>
      </c>
      <c r="AN120" s="214"/>
      <c r="AO120" s="39">
        <f t="shared" si="175"/>
        <v>677305.10999999708</v>
      </c>
      <c r="AP120" s="147">
        <f t="shared" si="207"/>
        <v>14268198.510000004</v>
      </c>
      <c r="AQ120" s="148">
        <f t="shared" si="207"/>
        <v>8830734.379999999</v>
      </c>
      <c r="AR120" s="148">
        <f t="shared" si="207"/>
        <v>3614507.1500000041</v>
      </c>
      <c r="AS120" s="148">
        <f t="shared" ref="AS120:AT120" si="210">SUM(AS115:AS119)</f>
        <v>6002324.4299999923</v>
      </c>
      <c r="AT120" s="148">
        <f t="shared" si="210"/>
        <v>17058592.460000008</v>
      </c>
      <c r="AU120" s="148">
        <f t="shared" ref="AU120:AV120" si="211">SUM(AU115:AU119)</f>
        <v>1022518.6700000046</v>
      </c>
      <c r="AV120" s="148">
        <f t="shared" si="211"/>
        <v>1329415.6900000018</v>
      </c>
      <c r="AW120" s="148">
        <f t="shared" ref="AW120:AX120" si="212">SUM(AW115:AW119)</f>
        <v>7160720.700000002</v>
      </c>
      <c r="AX120" s="148">
        <f t="shared" si="212"/>
        <v>10290276.580000002</v>
      </c>
      <c r="AY120" s="148">
        <f t="shared" ref="AY120:AZ120" si="213">SUM(AY115:AY119)</f>
        <v>487991.26999999769</v>
      </c>
      <c r="AZ120" s="148">
        <f t="shared" si="213"/>
        <v>16941944.769999996</v>
      </c>
      <c r="BA120" s="149"/>
      <c r="BB120" s="39">
        <f t="shared" si="194"/>
        <v>940118</v>
      </c>
    </row>
    <row r="121" spans="1:54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87"/>
      <c r="AB121" s="232"/>
      <c r="AC121" s="233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5"/>
      <c r="AO121" s="88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8"/>
    </row>
    <row r="122" spans="1:54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0">
        <v>171</v>
      </c>
      <c r="V122" s="290">
        <v>165</v>
      </c>
      <c r="W122" s="290">
        <v>170</v>
      </c>
      <c r="X122" s="290">
        <v>149</v>
      </c>
      <c r="Y122" s="290">
        <v>128</v>
      </c>
      <c r="Z122" s="290">
        <v>102</v>
      </c>
      <c r="AA122" s="125">
        <v>95</v>
      </c>
      <c r="AB122" s="236">
        <f>IF(ISERROR((O122-C122)/C122)=TRUE,0,(O122-C122)/C122)</f>
        <v>-0.41330166270783847</v>
      </c>
      <c r="AC122" s="237">
        <f t="shared" ref="AC122:AC127" si="214">IF(ISERROR((P122-D122)/D122)=TRUE,0,(P122-D122)/D122)</f>
        <v>-0.41491841491841491</v>
      </c>
      <c r="AD122" s="238">
        <f t="shared" ref="AD122:AM127" si="215">IF(ISERROR((Q122-E122)/E122)=TRUE,0,(Q122-E122)/E122)</f>
        <v>-0.48314606741573035</v>
      </c>
      <c r="AE122" s="238">
        <f t="shared" si="215"/>
        <v>-0.50835322195704058</v>
      </c>
      <c r="AF122" s="238">
        <f t="shared" si="215"/>
        <v>-0.52579852579852582</v>
      </c>
      <c r="AG122" s="238">
        <f t="shared" si="215"/>
        <v>-0.50368550368550369</v>
      </c>
      <c r="AH122" s="238">
        <f t="shared" si="215"/>
        <v>-0.56708860759493673</v>
      </c>
      <c r="AI122" s="238">
        <f t="shared" si="215"/>
        <v>-0.55284552845528456</v>
      </c>
      <c r="AJ122" s="238">
        <f t="shared" si="215"/>
        <v>-0.49554896142433236</v>
      </c>
      <c r="AK122" s="238">
        <f t="shared" si="215"/>
        <v>-0.50986842105263153</v>
      </c>
      <c r="AL122" s="238">
        <f t="shared" si="215"/>
        <v>-0.54121863799283154</v>
      </c>
      <c r="AM122" s="238">
        <f t="shared" si="215"/>
        <v>-0.58704453441295545</v>
      </c>
      <c r="AN122" s="252"/>
      <c r="AO122" s="71">
        <f t="shared" ref="AO122" si="216">O122-C122</f>
        <v>-174</v>
      </c>
      <c r="AP122" s="72">
        <f t="shared" ref="AP122:AP126" si="217">P122-D122</f>
        <v>-178</v>
      </c>
      <c r="AQ122" s="73">
        <f t="shared" ref="AQ122:AZ126" si="218">Q122-E122</f>
        <v>-215</v>
      </c>
      <c r="AR122" s="73">
        <f t="shared" si="218"/>
        <v>-213</v>
      </c>
      <c r="AS122" s="73">
        <f t="shared" si="218"/>
        <v>-214</v>
      </c>
      <c r="AT122" s="73">
        <f t="shared" si="218"/>
        <v>-205</v>
      </c>
      <c r="AU122" s="73">
        <f t="shared" si="218"/>
        <v>-224</v>
      </c>
      <c r="AV122" s="73">
        <f t="shared" si="218"/>
        <v>-204</v>
      </c>
      <c r="AW122" s="73">
        <f t="shared" si="218"/>
        <v>-167</v>
      </c>
      <c r="AX122" s="73">
        <f t="shared" si="218"/>
        <v>-155</v>
      </c>
      <c r="AY122" s="73">
        <f t="shared" si="218"/>
        <v>-151</v>
      </c>
      <c r="AZ122" s="73">
        <f t="shared" si="218"/>
        <v>-145</v>
      </c>
      <c r="BA122" s="127"/>
      <c r="BB122" s="71">
        <f>IF(ISERROR(GETPIVOTDATA("VALUE",'CSS WK pvt'!$J$2,"DT_FILE",BB$8,"COMMODITY",BB$6,"TRIM_CAT",TRIM(B122),"TRIM_LINE",A121))=TRUE,0,GETPIVOTDATA("VALUE",'CSS WK pvt'!$J$2,"DT_FILE",BB$8,"COMMODITY",BB$6,"TRIM_CAT",TRIM(B122),"TRIM_LINE",A121))</f>
        <v>95</v>
      </c>
    </row>
    <row r="123" spans="1:54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0">
        <v>1206</v>
      </c>
      <c r="V123" s="290">
        <v>1007</v>
      </c>
      <c r="W123" s="290">
        <v>962</v>
      </c>
      <c r="X123" s="290">
        <v>933</v>
      </c>
      <c r="Y123" s="290">
        <v>940</v>
      </c>
      <c r="Z123" s="290">
        <v>921</v>
      </c>
      <c r="AA123" s="125">
        <v>899</v>
      </c>
      <c r="AB123" s="236">
        <f t="shared" ref="AB123:AB127" si="219">IF(ISERROR((O123-C123)/C123)=TRUE,0,(O123-C123)/C123)</f>
        <v>0.32973421926910301</v>
      </c>
      <c r="AC123" s="237">
        <f t="shared" si="214"/>
        <v>0.22112462006079028</v>
      </c>
      <c r="AD123" s="238">
        <f t="shared" si="215"/>
        <v>-6.5563725490196081E-2</v>
      </c>
      <c r="AE123" s="238">
        <f t="shared" si="215"/>
        <v>-0.21916299559471367</v>
      </c>
      <c r="AF123" s="238">
        <f t="shared" si="215"/>
        <v>-0.18706942236354002</v>
      </c>
      <c r="AG123" s="238">
        <f t="shared" si="215"/>
        <v>-0.34539969834087481</v>
      </c>
      <c r="AH123" s="238">
        <f t="shared" si="215"/>
        <v>-0.4</v>
      </c>
      <c r="AI123" s="238">
        <f t="shared" si="215"/>
        <v>-0.49700299700299699</v>
      </c>
      <c r="AJ123" s="238">
        <f t="shared" si="215"/>
        <v>-0.49765013054830287</v>
      </c>
      <c r="AK123" s="238">
        <f t="shared" si="215"/>
        <v>-0.47554806070826305</v>
      </c>
      <c r="AL123" s="238">
        <f t="shared" si="215"/>
        <v>-0.4437869822485207</v>
      </c>
      <c r="AM123" s="238">
        <f t="shared" si="215"/>
        <v>-0.43042671614100186</v>
      </c>
      <c r="AN123" s="252"/>
      <c r="AO123" s="71">
        <f t="shared" si="151"/>
        <v>397</v>
      </c>
      <c r="AP123" s="72">
        <f t="shared" si="217"/>
        <v>291</v>
      </c>
      <c r="AQ123" s="73">
        <f t="shared" si="218"/>
        <v>-107</v>
      </c>
      <c r="AR123" s="73">
        <f t="shared" si="218"/>
        <v>-398</v>
      </c>
      <c r="AS123" s="73">
        <f t="shared" si="218"/>
        <v>-353</v>
      </c>
      <c r="AT123" s="73">
        <f t="shared" si="218"/>
        <v>-687</v>
      </c>
      <c r="AU123" s="73">
        <f t="shared" si="218"/>
        <v>-804</v>
      </c>
      <c r="AV123" s="73">
        <f t="shared" si="218"/>
        <v>-995</v>
      </c>
      <c r="AW123" s="73">
        <f t="shared" si="218"/>
        <v>-953</v>
      </c>
      <c r="AX123" s="73">
        <f t="shared" si="218"/>
        <v>-846</v>
      </c>
      <c r="AY123" s="73">
        <f t="shared" si="218"/>
        <v>-750</v>
      </c>
      <c r="AZ123" s="73">
        <f t="shared" si="218"/>
        <v>-696</v>
      </c>
      <c r="BA123" s="127"/>
      <c r="BB123" s="71">
        <f>IF(ISERROR(GETPIVOTDATA("VALUE",'CSS WK pvt'!$J$2,"DT_FILE",BB$8,"COMMODITY",BB$6,"TRIM_CAT",TRIM(B123),"TRIM_LINE",A121))=TRUE,0,GETPIVOTDATA("VALUE",'CSS WK pvt'!$J$2,"DT_FILE",BB$8,"COMMODITY",BB$6,"TRIM_CAT",TRIM(B123),"TRIM_LINE",A121))</f>
        <v>899</v>
      </c>
    </row>
    <row r="124" spans="1:54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125"/>
      <c r="AB124" s="236">
        <f t="shared" si="219"/>
        <v>0</v>
      </c>
      <c r="AC124" s="237">
        <f t="shared" si="214"/>
        <v>0</v>
      </c>
      <c r="AD124" s="238">
        <f t="shared" si="215"/>
        <v>0</v>
      </c>
      <c r="AE124" s="238">
        <f t="shared" si="215"/>
        <v>0</v>
      </c>
      <c r="AF124" s="238">
        <f t="shared" si="215"/>
        <v>0</v>
      </c>
      <c r="AG124" s="238">
        <f t="shared" si="215"/>
        <v>0</v>
      </c>
      <c r="AH124" s="238">
        <f t="shared" si="215"/>
        <v>0</v>
      </c>
      <c r="AI124" s="238">
        <f t="shared" si="215"/>
        <v>0</v>
      </c>
      <c r="AJ124" s="238">
        <f t="shared" si="215"/>
        <v>0</v>
      </c>
      <c r="AK124" s="238">
        <f t="shared" si="215"/>
        <v>0</v>
      </c>
      <c r="AL124" s="238">
        <f t="shared" si="215"/>
        <v>0</v>
      </c>
      <c r="AM124" s="238">
        <f t="shared" si="215"/>
        <v>0</v>
      </c>
      <c r="AN124" s="252"/>
      <c r="AO124" s="71">
        <f t="shared" si="151"/>
        <v>0</v>
      </c>
      <c r="AP124" s="72">
        <f t="shared" si="217"/>
        <v>0</v>
      </c>
      <c r="AQ124" s="73">
        <f t="shared" si="218"/>
        <v>0</v>
      </c>
      <c r="AR124" s="73">
        <f t="shared" si="218"/>
        <v>0</v>
      </c>
      <c r="AS124" s="73">
        <f t="shared" si="218"/>
        <v>0</v>
      </c>
      <c r="AT124" s="73">
        <f t="shared" si="218"/>
        <v>0</v>
      </c>
      <c r="AU124" s="73">
        <f t="shared" si="218"/>
        <v>0</v>
      </c>
      <c r="AV124" s="73">
        <f t="shared" si="218"/>
        <v>0</v>
      </c>
      <c r="AW124" s="73">
        <f t="shared" si="218"/>
        <v>0</v>
      </c>
      <c r="AX124" s="73">
        <f t="shared" si="218"/>
        <v>0</v>
      </c>
      <c r="AY124" s="73">
        <f t="shared" si="218"/>
        <v>0</v>
      </c>
      <c r="AZ124" s="73">
        <f t="shared" si="218"/>
        <v>0</v>
      </c>
      <c r="BA124" s="127"/>
      <c r="BB124" s="71"/>
    </row>
    <row r="125" spans="1:54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125"/>
      <c r="AB125" s="236">
        <f t="shared" si="219"/>
        <v>0</v>
      </c>
      <c r="AC125" s="237">
        <f t="shared" si="214"/>
        <v>0</v>
      </c>
      <c r="AD125" s="238">
        <f t="shared" si="215"/>
        <v>0</v>
      </c>
      <c r="AE125" s="238">
        <f t="shared" si="215"/>
        <v>0</v>
      </c>
      <c r="AF125" s="238">
        <f t="shared" si="215"/>
        <v>0</v>
      </c>
      <c r="AG125" s="238">
        <f t="shared" si="215"/>
        <v>0</v>
      </c>
      <c r="AH125" s="238">
        <f t="shared" si="215"/>
        <v>0</v>
      </c>
      <c r="AI125" s="238">
        <f t="shared" si="215"/>
        <v>0</v>
      </c>
      <c r="AJ125" s="238">
        <f t="shared" si="215"/>
        <v>0</v>
      </c>
      <c r="AK125" s="238">
        <f t="shared" si="215"/>
        <v>0</v>
      </c>
      <c r="AL125" s="238">
        <f t="shared" si="215"/>
        <v>0</v>
      </c>
      <c r="AM125" s="238">
        <f t="shared" si="215"/>
        <v>0</v>
      </c>
      <c r="AN125" s="252"/>
      <c r="AO125" s="71">
        <f t="shared" si="151"/>
        <v>0</v>
      </c>
      <c r="AP125" s="72">
        <f t="shared" si="217"/>
        <v>0</v>
      </c>
      <c r="AQ125" s="73">
        <f t="shared" si="218"/>
        <v>0</v>
      </c>
      <c r="AR125" s="73">
        <f t="shared" si="218"/>
        <v>0</v>
      </c>
      <c r="AS125" s="73">
        <f t="shared" si="218"/>
        <v>0</v>
      </c>
      <c r="AT125" s="73">
        <f t="shared" si="218"/>
        <v>0</v>
      </c>
      <c r="AU125" s="73">
        <f t="shared" si="218"/>
        <v>0</v>
      </c>
      <c r="AV125" s="73">
        <f t="shared" si="218"/>
        <v>0</v>
      </c>
      <c r="AW125" s="73">
        <f t="shared" si="218"/>
        <v>0</v>
      </c>
      <c r="AX125" s="73">
        <f t="shared" si="218"/>
        <v>0</v>
      </c>
      <c r="AY125" s="73">
        <f t="shared" si="218"/>
        <v>0</v>
      </c>
      <c r="AZ125" s="73">
        <f t="shared" si="218"/>
        <v>0</v>
      </c>
      <c r="BA125" s="127"/>
      <c r="BB125" s="71"/>
    </row>
    <row r="126" spans="1:54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125"/>
      <c r="AB126" s="236">
        <f t="shared" si="219"/>
        <v>0</v>
      </c>
      <c r="AC126" s="237">
        <f t="shared" si="214"/>
        <v>0</v>
      </c>
      <c r="AD126" s="238">
        <f t="shared" si="215"/>
        <v>0</v>
      </c>
      <c r="AE126" s="238">
        <f t="shared" si="215"/>
        <v>0</v>
      </c>
      <c r="AF126" s="238">
        <f t="shared" si="215"/>
        <v>0</v>
      </c>
      <c r="AG126" s="238">
        <f t="shared" si="215"/>
        <v>0</v>
      </c>
      <c r="AH126" s="238">
        <f t="shared" si="215"/>
        <v>0</v>
      </c>
      <c r="AI126" s="238">
        <f t="shared" si="215"/>
        <v>0</v>
      </c>
      <c r="AJ126" s="238">
        <f t="shared" si="215"/>
        <v>0</v>
      </c>
      <c r="AK126" s="238">
        <f t="shared" si="215"/>
        <v>0</v>
      </c>
      <c r="AL126" s="238">
        <f t="shared" si="215"/>
        <v>0</v>
      </c>
      <c r="AM126" s="238">
        <f t="shared" si="215"/>
        <v>0</v>
      </c>
      <c r="AN126" s="252"/>
      <c r="AO126" s="71">
        <f t="shared" si="151"/>
        <v>0</v>
      </c>
      <c r="AP126" s="72">
        <f t="shared" si="217"/>
        <v>0</v>
      </c>
      <c r="AQ126" s="73">
        <f t="shared" si="218"/>
        <v>0</v>
      </c>
      <c r="AR126" s="73">
        <f t="shared" si="218"/>
        <v>0</v>
      </c>
      <c r="AS126" s="73">
        <f t="shared" si="218"/>
        <v>0</v>
      </c>
      <c r="AT126" s="73">
        <f t="shared" si="218"/>
        <v>0</v>
      </c>
      <c r="AU126" s="73">
        <f t="shared" si="218"/>
        <v>0</v>
      </c>
      <c r="AV126" s="73">
        <f t="shared" si="218"/>
        <v>0</v>
      </c>
      <c r="AW126" s="73">
        <f t="shared" si="218"/>
        <v>0</v>
      </c>
      <c r="AX126" s="73">
        <f t="shared" si="218"/>
        <v>0</v>
      </c>
      <c r="AY126" s="73">
        <f t="shared" si="218"/>
        <v>0</v>
      </c>
      <c r="AZ126" s="73">
        <f t="shared" si="218"/>
        <v>0</v>
      </c>
      <c r="BA126" s="127"/>
      <c r="BB126" s="71"/>
    </row>
    <row r="127" spans="1:54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BB127" si="220">SUM(D122:D126)</f>
        <v>1745</v>
      </c>
      <c r="E127" s="140">
        <f t="shared" si="220"/>
        <v>2077</v>
      </c>
      <c r="F127" s="141">
        <f t="shared" si="220"/>
        <v>2235</v>
      </c>
      <c r="G127" s="140">
        <f t="shared" si="220"/>
        <v>2294</v>
      </c>
      <c r="H127" s="141">
        <f t="shared" si="220"/>
        <v>2396</v>
      </c>
      <c r="I127" s="140">
        <f t="shared" si="220"/>
        <v>2405</v>
      </c>
      <c r="J127" s="141">
        <f t="shared" si="220"/>
        <v>2371</v>
      </c>
      <c r="K127" s="140">
        <f t="shared" si="220"/>
        <v>2252</v>
      </c>
      <c r="L127" s="141">
        <f t="shared" si="220"/>
        <v>2083</v>
      </c>
      <c r="M127" s="141">
        <f t="shared" si="220"/>
        <v>1969</v>
      </c>
      <c r="N127" s="142">
        <f t="shared" si="220"/>
        <v>1864</v>
      </c>
      <c r="O127" s="139">
        <f t="shared" si="220"/>
        <v>1848</v>
      </c>
      <c r="P127" s="141">
        <f t="shared" si="220"/>
        <v>1858</v>
      </c>
      <c r="Q127" s="140">
        <f t="shared" si="220"/>
        <v>1755</v>
      </c>
      <c r="R127" s="141">
        <f t="shared" si="220"/>
        <v>1624</v>
      </c>
      <c r="S127" s="140">
        <f t="shared" si="220"/>
        <v>1727</v>
      </c>
      <c r="T127" s="141">
        <f t="shared" si="220"/>
        <v>1504</v>
      </c>
      <c r="U127" s="291">
        <f t="shared" si="220"/>
        <v>1377</v>
      </c>
      <c r="V127" s="291">
        <v>1172</v>
      </c>
      <c r="W127" s="291">
        <v>1132</v>
      </c>
      <c r="X127" s="291">
        <v>1082</v>
      </c>
      <c r="Y127" s="291">
        <v>1068</v>
      </c>
      <c r="Z127" s="291">
        <v>1023</v>
      </c>
      <c r="AA127" s="142">
        <v>994</v>
      </c>
      <c r="AB127" s="240">
        <f t="shared" si="219"/>
        <v>0.13723076923076924</v>
      </c>
      <c r="AC127" s="241">
        <f t="shared" si="214"/>
        <v>6.475644699140401E-2</v>
      </c>
      <c r="AD127" s="242">
        <f t="shared" si="215"/>
        <v>-0.15503129513721714</v>
      </c>
      <c r="AE127" s="242">
        <f t="shared" si="215"/>
        <v>-0.27337807606263981</v>
      </c>
      <c r="AF127" s="242">
        <f t="shared" si="215"/>
        <v>-0.24716652136006975</v>
      </c>
      <c r="AG127" s="242">
        <f t="shared" si="215"/>
        <v>-0.37228714524207013</v>
      </c>
      <c r="AH127" s="242">
        <f t="shared" si="215"/>
        <v>-0.42744282744282747</v>
      </c>
      <c r="AI127" s="242">
        <f t="shared" si="215"/>
        <v>-0.50569380008435261</v>
      </c>
      <c r="AJ127" s="242">
        <f t="shared" si="215"/>
        <v>-0.49733570159857904</v>
      </c>
      <c r="AK127" s="242">
        <f t="shared" si="215"/>
        <v>-0.48055688910225636</v>
      </c>
      <c r="AL127" s="242">
        <f t="shared" si="215"/>
        <v>-0.45759268664296598</v>
      </c>
      <c r="AM127" s="242">
        <f t="shared" si="215"/>
        <v>-0.4511802575107296</v>
      </c>
      <c r="AN127" s="253"/>
      <c r="AO127" s="141">
        <f t="shared" si="175"/>
        <v>223</v>
      </c>
      <c r="AP127" s="143">
        <f t="shared" si="220"/>
        <v>113</v>
      </c>
      <c r="AQ127" s="136">
        <f t="shared" si="220"/>
        <v>-322</v>
      </c>
      <c r="AR127" s="136">
        <f t="shared" ref="AR127:AS127" si="221">SUM(AR122:AR126)</f>
        <v>-611</v>
      </c>
      <c r="AS127" s="136">
        <f t="shared" si="221"/>
        <v>-567</v>
      </c>
      <c r="AT127" s="136">
        <f t="shared" ref="AT127:AU127" si="222">SUM(AT122:AT126)</f>
        <v>-892</v>
      </c>
      <c r="AU127" s="136">
        <f t="shared" si="222"/>
        <v>-1028</v>
      </c>
      <c r="AV127" s="136">
        <f t="shared" ref="AV127:AW127" si="223">SUM(AV122:AV126)</f>
        <v>-1199</v>
      </c>
      <c r="AW127" s="136">
        <f t="shared" si="223"/>
        <v>-1120</v>
      </c>
      <c r="AX127" s="136">
        <f t="shared" ref="AX127:AY127" si="224">SUM(AX122:AX126)</f>
        <v>-1001</v>
      </c>
      <c r="AY127" s="136">
        <f t="shared" si="224"/>
        <v>-901</v>
      </c>
      <c r="AZ127" s="136">
        <f t="shared" ref="AZ127" si="225">SUM(AZ122:AZ126)</f>
        <v>-841</v>
      </c>
      <c r="BA127" s="138"/>
      <c r="BB127" s="97">
        <f t="shared" si="220"/>
        <v>994</v>
      </c>
    </row>
    <row r="128" spans="1:54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101"/>
      <c r="AB128" s="244"/>
      <c r="AC128" s="245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7"/>
      <c r="AO128" s="102"/>
      <c r="AP128" s="103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5"/>
      <c r="BB128" s="102"/>
    </row>
    <row r="129" spans="1:54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127">
        <v>0</v>
      </c>
      <c r="AB129" s="236">
        <f>IF(ISERROR((O129-C129)/C129)=TRUE,0,(O129-C129)/C129)</f>
        <v>0</v>
      </c>
      <c r="AC129" s="237">
        <f t="shared" ref="AC129:AC134" si="226">IF(ISERROR((P129-D129)/D129)=TRUE,0,(P129-D129)/D129)</f>
        <v>-1</v>
      </c>
      <c r="AD129" s="238">
        <f t="shared" ref="AD129:AM134" si="227">IF(ISERROR((Q129-E129)/E129)=TRUE,0,(Q129-E129)/E129)</f>
        <v>-1</v>
      </c>
      <c r="AE129" s="238">
        <f t="shared" si="227"/>
        <v>-1</v>
      </c>
      <c r="AF129" s="238">
        <f t="shared" si="227"/>
        <v>-1</v>
      </c>
      <c r="AG129" s="238">
        <f t="shared" si="227"/>
        <v>-1</v>
      </c>
      <c r="AH129" s="238">
        <f t="shared" si="227"/>
        <v>-1</v>
      </c>
      <c r="AI129" s="238">
        <f t="shared" si="227"/>
        <v>-1</v>
      </c>
      <c r="AJ129" s="238">
        <f t="shared" si="227"/>
        <v>-1</v>
      </c>
      <c r="AK129" s="238">
        <f t="shared" si="227"/>
        <v>-1</v>
      </c>
      <c r="AL129" s="238">
        <f t="shared" si="227"/>
        <v>0</v>
      </c>
      <c r="AM129" s="238">
        <f t="shared" si="227"/>
        <v>-1</v>
      </c>
      <c r="AN129" s="252"/>
      <c r="AO129" s="129">
        <f t="shared" ref="AO129" si="228">O129-C129</f>
        <v>6</v>
      </c>
      <c r="AP129" s="72">
        <f t="shared" ref="AP129:AP133" si="229">P129-D129</f>
        <v>-184</v>
      </c>
      <c r="AQ129" s="73">
        <f t="shared" ref="AQ129:AZ133" si="230">Q129-E129</f>
        <v>-838</v>
      </c>
      <c r="AR129" s="73">
        <f t="shared" si="230"/>
        <v>-1119</v>
      </c>
      <c r="AS129" s="73">
        <f t="shared" si="230"/>
        <v>-714</v>
      </c>
      <c r="AT129" s="73">
        <f t="shared" si="230"/>
        <v>-1174</v>
      </c>
      <c r="AU129" s="73">
        <f t="shared" si="230"/>
        <v>-1230</v>
      </c>
      <c r="AV129" s="73">
        <f t="shared" si="230"/>
        <v>-666</v>
      </c>
      <c r="AW129" s="73">
        <f t="shared" si="230"/>
        <v>-1</v>
      </c>
      <c r="AX129" s="73">
        <f t="shared" si="230"/>
        <v>-1</v>
      </c>
      <c r="AY129" s="73">
        <f t="shared" si="230"/>
        <v>0</v>
      </c>
      <c r="AZ129" s="73">
        <f t="shared" si="230"/>
        <v>-6</v>
      </c>
      <c r="BA129" s="127"/>
      <c r="BB129" s="71">
        <f>IF(ISERROR(GETPIVOTDATA("VALUE",'CSS WK pvt'!$J$2,"DT_FILE",BB$8,"COMMODITY",BB$6,"TRIM_CAT",TRIM(B129),"TRIM_LINE",A$128))=TRUE,0,GETPIVOTDATA("VALUE",'CSS WK pvt'!$J$2,"DT_FILE",BB$8,"COMMODITY",BB$6,"TRIM_CAT",TRIM(B129),"TRIM_LINE",A$128))</f>
        <v>0</v>
      </c>
    </row>
    <row r="130" spans="1:54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127">
        <v>0</v>
      </c>
      <c r="AB130" s="236">
        <f t="shared" ref="AB130:AB134" si="231">IF(ISERROR((O130-C130)/C130)=TRUE,0,(O130-C130)/C130)</f>
        <v>0</v>
      </c>
      <c r="AC130" s="237">
        <f t="shared" si="226"/>
        <v>-1</v>
      </c>
      <c r="AD130" s="238">
        <f t="shared" si="227"/>
        <v>-1</v>
      </c>
      <c r="AE130" s="238">
        <f t="shared" si="227"/>
        <v>-1</v>
      </c>
      <c r="AF130" s="238">
        <f t="shared" si="227"/>
        <v>-1</v>
      </c>
      <c r="AG130" s="238">
        <f t="shared" si="227"/>
        <v>-1</v>
      </c>
      <c r="AH130" s="238">
        <f t="shared" si="227"/>
        <v>-1</v>
      </c>
      <c r="AI130" s="238">
        <f t="shared" si="227"/>
        <v>-1</v>
      </c>
      <c r="AJ130" s="238">
        <f t="shared" si="227"/>
        <v>0</v>
      </c>
      <c r="AK130" s="238">
        <f t="shared" si="227"/>
        <v>0</v>
      </c>
      <c r="AL130" s="238">
        <f t="shared" si="227"/>
        <v>0</v>
      </c>
      <c r="AM130" s="238">
        <f t="shared" si="227"/>
        <v>-1</v>
      </c>
      <c r="AN130" s="252"/>
      <c r="AO130" s="129">
        <f t="shared" si="151"/>
        <v>1</v>
      </c>
      <c r="AP130" s="72">
        <f t="shared" si="229"/>
        <v>-25</v>
      </c>
      <c r="AQ130" s="73">
        <f t="shared" si="230"/>
        <v>-274</v>
      </c>
      <c r="AR130" s="73">
        <f t="shared" si="230"/>
        <v>-349</v>
      </c>
      <c r="AS130" s="73">
        <f t="shared" si="230"/>
        <v>-205</v>
      </c>
      <c r="AT130" s="73">
        <f t="shared" si="230"/>
        <v>-344</v>
      </c>
      <c r="AU130" s="73">
        <f t="shared" si="230"/>
        <v>-244</v>
      </c>
      <c r="AV130" s="73">
        <f t="shared" si="230"/>
        <v>-196</v>
      </c>
      <c r="AW130" s="73">
        <f t="shared" si="230"/>
        <v>0</v>
      </c>
      <c r="AX130" s="73">
        <f t="shared" si="230"/>
        <v>0</v>
      </c>
      <c r="AY130" s="73">
        <f t="shared" si="230"/>
        <v>0</v>
      </c>
      <c r="AZ130" s="73">
        <f t="shared" si="230"/>
        <v>-2</v>
      </c>
      <c r="BA130" s="127"/>
      <c r="BB130" s="71">
        <f>IF(ISERROR(GETPIVOTDATA("VALUE",'CSS WK pvt'!$J$2,"DT_FILE",BB$8,"COMMODITY",BB$6,"TRIM_CAT",TRIM(B130),"TRIM_LINE",A$128))=TRUE,0,GETPIVOTDATA("VALUE",'CSS WK pvt'!$J$2,"DT_FILE",BB$8,"COMMODITY",BB$6,"TRIM_CAT",TRIM(B130),"TRIM_LINE",A$128))</f>
        <v>0</v>
      </c>
    </row>
    <row r="131" spans="1:54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2">
        <v>3</v>
      </c>
      <c r="V131" s="272">
        <v>20</v>
      </c>
      <c r="W131" s="272">
        <v>7</v>
      </c>
      <c r="X131" s="272">
        <v>5</v>
      </c>
      <c r="Y131" s="272">
        <v>4</v>
      </c>
      <c r="Z131" s="272">
        <v>9</v>
      </c>
      <c r="AA131" s="127">
        <v>0</v>
      </c>
      <c r="AB131" s="236">
        <f t="shared" si="231"/>
        <v>-0.8</v>
      </c>
      <c r="AC131" s="237">
        <f t="shared" si="226"/>
        <v>-1</v>
      </c>
      <c r="AD131" s="238">
        <f t="shared" si="227"/>
        <v>-1</v>
      </c>
      <c r="AE131" s="238">
        <f t="shared" si="227"/>
        <v>-1</v>
      </c>
      <c r="AF131" s="238">
        <f t="shared" si="227"/>
        <v>-1</v>
      </c>
      <c r="AG131" s="238">
        <f t="shared" si="227"/>
        <v>-1</v>
      </c>
      <c r="AH131" s="238">
        <f t="shared" si="227"/>
        <v>-0.89655172413793105</v>
      </c>
      <c r="AI131" s="238">
        <f t="shared" si="227"/>
        <v>0.42857142857142855</v>
      </c>
      <c r="AJ131" s="238">
        <f t="shared" si="227"/>
        <v>-0.85416666666666663</v>
      </c>
      <c r="AK131" s="238">
        <f t="shared" si="227"/>
        <v>-0.8214285714285714</v>
      </c>
      <c r="AL131" s="238">
        <f t="shared" si="227"/>
        <v>-0.77777777777777779</v>
      </c>
      <c r="AM131" s="238">
        <f t="shared" si="227"/>
        <v>-0.4</v>
      </c>
      <c r="AN131" s="252"/>
      <c r="AO131" s="129">
        <f t="shared" si="151"/>
        <v>-16</v>
      </c>
      <c r="AP131" s="72">
        <f t="shared" si="229"/>
        <v>-47</v>
      </c>
      <c r="AQ131" s="73">
        <f t="shared" si="230"/>
        <v>-25</v>
      </c>
      <c r="AR131" s="73">
        <f t="shared" si="230"/>
        <v>-36</v>
      </c>
      <c r="AS131" s="73">
        <f t="shared" si="230"/>
        <v>-23</v>
      </c>
      <c r="AT131" s="73">
        <f t="shared" si="230"/>
        <v>-29</v>
      </c>
      <c r="AU131" s="73">
        <f t="shared" si="230"/>
        <v>-26</v>
      </c>
      <c r="AV131" s="73">
        <f t="shared" si="230"/>
        <v>6</v>
      </c>
      <c r="AW131" s="73">
        <f t="shared" si="230"/>
        <v>-41</v>
      </c>
      <c r="AX131" s="73">
        <f t="shared" si="230"/>
        <v>-23</v>
      </c>
      <c r="AY131" s="73">
        <f t="shared" si="230"/>
        <v>-14</v>
      </c>
      <c r="AZ131" s="73">
        <f t="shared" si="230"/>
        <v>-6</v>
      </c>
      <c r="BA131" s="127"/>
      <c r="BB131" s="71">
        <f>IF(ISERROR(GETPIVOTDATA("VALUE",'CSS WK pvt'!$J$2,"DT_FILE",BB$8,"COMMODITY",BB$6,"TRIM_CAT",TRIM(B131),"TRIM_LINE",A$128))=TRUE,0,GETPIVOTDATA("VALUE",'CSS WK pvt'!$J$2,"DT_FILE",BB$8,"COMMODITY",BB$6,"TRIM_CAT",TRIM(B131),"TRIM_LINE",A$128))</f>
        <v>0</v>
      </c>
    </row>
    <row r="132" spans="1:54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2">
        <v>0</v>
      </c>
      <c r="V132" s="272">
        <v>4</v>
      </c>
      <c r="W132" s="272">
        <v>1</v>
      </c>
      <c r="X132" s="272">
        <v>0</v>
      </c>
      <c r="Y132" s="272">
        <v>2</v>
      </c>
      <c r="Z132" s="272">
        <v>4</v>
      </c>
      <c r="AA132" s="127">
        <v>0</v>
      </c>
      <c r="AB132" s="236">
        <f t="shared" si="231"/>
        <v>2</v>
      </c>
      <c r="AC132" s="237">
        <f t="shared" si="226"/>
        <v>-1</v>
      </c>
      <c r="AD132" s="238">
        <f t="shared" si="227"/>
        <v>-1</v>
      </c>
      <c r="AE132" s="238">
        <f t="shared" si="227"/>
        <v>-1</v>
      </c>
      <c r="AF132" s="238">
        <f t="shared" si="227"/>
        <v>-1</v>
      </c>
      <c r="AG132" s="238">
        <f t="shared" si="227"/>
        <v>-1</v>
      </c>
      <c r="AH132" s="238">
        <f t="shared" si="227"/>
        <v>-1</v>
      </c>
      <c r="AI132" s="238">
        <f t="shared" si="227"/>
        <v>-0.2</v>
      </c>
      <c r="AJ132" s="238">
        <f t="shared" si="227"/>
        <v>-0.5</v>
      </c>
      <c r="AK132" s="238">
        <f t="shared" si="227"/>
        <v>-1</v>
      </c>
      <c r="AL132" s="238">
        <f t="shared" si="227"/>
        <v>1</v>
      </c>
      <c r="AM132" s="238">
        <f t="shared" si="227"/>
        <v>1</v>
      </c>
      <c r="AN132" s="252"/>
      <c r="AO132" s="129">
        <f t="shared" si="151"/>
        <v>2</v>
      </c>
      <c r="AP132" s="72">
        <f t="shared" si="229"/>
        <v>-5</v>
      </c>
      <c r="AQ132" s="73">
        <f t="shared" si="230"/>
        <v>-3</v>
      </c>
      <c r="AR132" s="73">
        <f t="shared" si="230"/>
        <v>-4</v>
      </c>
      <c r="AS132" s="73">
        <f t="shared" si="230"/>
        <v>-4</v>
      </c>
      <c r="AT132" s="73">
        <f t="shared" si="230"/>
        <v>-4</v>
      </c>
      <c r="AU132" s="73">
        <f t="shared" si="230"/>
        <v>-2</v>
      </c>
      <c r="AV132" s="73">
        <f t="shared" si="230"/>
        <v>-1</v>
      </c>
      <c r="AW132" s="73">
        <f t="shared" si="230"/>
        <v>-1</v>
      </c>
      <c r="AX132" s="73">
        <f t="shared" si="230"/>
        <v>-2</v>
      </c>
      <c r="AY132" s="73">
        <f t="shared" si="230"/>
        <v>1</v>
      </c>
      <c r="AZ132" s="73">
        <f t="shared" si="230"/>
        <v>2</v>
      </c>
      <c r="BA132" s="127"/>
      <c r="BB132" s="71">
        <f>IF(ISERROR(GETPIVOTDATA("VALUE",'CSS WK pvt'!$J$2,"DT_FILE",BB$8,"COMMODITY",BB$6,"TRIM_CAT",TRIM(B132),"TRIM_LINE",A$128))=TRUE,0,GETPIVOTDATA("VALUE",'CSS WK pvt'!$J$2,"DT_FILE",BB$8,"COMMODITY",BB$6,"TRIM_CAT",TRIM(B132),"TRIM_LINE",A$128))</f>
        <v>0</v>
      </c>
    </row>
    <row r="133" spans="1:54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272">
        <v>0</v>
      </c>
      <c r="AA133" s="127">
        <v>0</v>
      </c>
      <c r="AB133" s="236">
        <f t="shared" si="231"/>
        <v>0</v>
      </c>
      <c r="AC133" s="237">
        <f t="shared" si="226"/>
        <v>0</v>
      </c>
      <c r="AD133" s="238">
        <f t="shared" si="227"/>
        <v>0</v>
      </c>
      <c r="AE133" s="238">
        <f t="shared" si="227"/>
        <v>0</v>
      </c>
      <c r="AF133" s="238">
        <f t="shared" si="227"/>
        <v>0</v>
      </c>
      <c r="AG133" s="238">
        <f t="shared" si="227"/>
        <v>0</v>
      </c>
      <c r="AH133" s="238">
        <f t="shared" si="227"/>
        <v>0</v>
      </c>
      <c r="AI133" s="238">
        <f t="shared" si="227"/>
        <v>0</v>
      </c>
      <c r="AJ133" s="238">
        <f t="shared" si="227"/>
        <v>0</v>
      </c>
      <c r="AK133" s="238">
        <f t="shared" si="227"/>
        <v>0</v>
      </c>
      <c r="AL133" s="238">
        <f t="shared" si="227"/>
        <v>0</v>
      </c>
      <c r="AM133" s="238">
        <f t="shared" si="227"/>
        <v>0</v>
      </c>
      <c r="AN133" s="252"/>
      <c r="AO133" s="129">
        <f t="shared" si="151"/>
        <v>0</v>
      </c>
      <c r="AP133" s="72">
        <f t="shared" si="229"/>
        <v>0</v>
      </c>
      <c r="AQ133" s="73">
        <f t="shared" si="230"/>
        <v>0</v>
      </c>
      <c r="AR133" s="73">
        <f t="shared" si="230"/>
        <v>0</v>
      </c>
      <c r="AS133" s="73">
        <f t="shared" si="230"/>
        <v>0</v>
      </c>
      <c r="AT133" s="73">
        <f t="shared" si="230"/>
        <v>0</v>
      </c>
      <c r="AU133" s="73">
        <f t="shared" si="230"/>
        <v>0</v>
      </c>
      <c r="AV133" s="73">
        <f t="shared" si="230"/>
        <v>0</v>
      </c>
      <c r="AW133" s="73">
        <f t="shared" si="230"/>
        <v>0</v>
      </c>
      <c r="AX133" s="73">
        <f t="shared" si="230"/>
        <v>0</v>
      </c>
      <c r="AY133" s="73">
        <f t="shared" si="230"/>
        <v>0</v>
      </c>
      <c r="AZ133" s="73">
        <f t="shared" si="230"/>
        <v>0</v>
      </c>
      <c r="BA133" s="127"/>
      <c r="BB133" s="71">
        <f>IF(ISERROR(GETPIVOTDATA("VALUE",'CSS WK pvt'!$J$2,"DT_FILE",BB$8,"COMMODITY",BB$6,"TRIM_CAT",TRIM(B133),"TRIM_LINE",A$128))=TRUE,0,GETPIVOTDATA("VALUE",'CSS WK pvt'!$J$2,"DT_FILE",BB$8,"COMMODITY",BB$6,"TRIM_CAT",TRIM(B133),"TRIM_LINE",A$128))</f>
        <v>0</v>
      </c>
    </row>
    <row r="134" spans="1:54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Q141" si="232">SUM(D129:D133)</f>
        <v>261</v>
      </c>
      <c r="E134" s="136">
        <f t="shared" si="232"/>
        <v>1140</v>
      </c>
      <c r="F134" s="136">
        <f t="shared" si="232"/>
        <v>1508</v>
      </c>
      <c r="G134" s="136">
        <f t="shared" si="232"/>
        <v>946</v>
      </c>
      <c r="H134" s="137">
        <f t="shared" si="232"/>
        <v>1551</v>
      </c>
      <c r="I134" s="136">
        <f t="shared" si="232"/>
        <v>1505</v>
      </c>
      <c r="J134" s="137">
        <f t="shared" si="232"/>
        <v>881</v>
      </c>
      <c r="K134" s="136">
        <f t="shared" si="232"/>
        <v>51</v>
      </c>
      <c r="L134" s="137">
        <f t="shared" si="232"/>
        <v>31</v>
      </c>
      <c r="M134" s="137">
        <f t="shared" si="232"/>
        <v>19</v>
      </c>
      <c r="N134" s="138">
        <f t="shared" si="232"/>
        <v>25</v>
      </c>
      <c r="O134" s="135">
        <f t="shared" si="232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233">SUM(U129:U133)</f>
        <v>3</v>
      </c>
      <c r="V134" s="273">
        <f t="shared" si="233"/>
        <v>24</v>
      </c>
      <c r="W134" s="273">
        <f t="shared" si="233"/>
        <v>8</v>
      </c>
      <c r="X134" s="273">
        <v>5</v>
      </c>
      <c r="Y134" s="273">
        <v>6</v>
      </c>
      <c r="Z134" s="273">
        <v>13</v>
      </c>
      <c r="AA134" s="138">
        <v>0</v>
      </c>
      <c r="AB134" s="240">
        <f t="shared" si="231"/>
        <v>-0.33333333333333331</v>
      </c>
      <c r="AC134" s="241">
        <f t="shared" si="226"/>
        <v>-1</v>
      </c>
      <c r="AD134" s="242">
        <f t="shared" si="227"/>
        <v>-1</v>
      </c>
      <c r="AE134" s="242">
        <f t="shared" si="227"/>
        <v>-1</v>
      </c>
      <c r="AF134" s="242">
        <f t="shared" si="227"/>
        <v>-1</v>
      </c>
      <c r="AG134" s="242">
        <f t="shared" si="227"/>
        <v>-1</v>
      </c>
      <c r="AH134" s="242">
        <f t="shared" si="227"/>
        <v>-0.99800664451827248</v>
      </c>
      <c r="AI134" s="242">
        <f t="shared" si="227"/>
        <v>-0.97275822928490352</v>
      </c>
      <c r="AJ134" s="242">
        <f t="shared" si="227"/>
        <v>-0.84313725490196079</v>
      </c>
      <c r="AK134" s="242">
        <f t="shared" si="227"/>
        <v>-0.83870967741935487</v>
      </c>
      <c r="AL134" s="242">
        <f t="shared" si="227"/>
        <v>-0.68421052631578949</v>
      </c>
      <c r="AM134" s="242">
        <f t="shared" si="227"/>
        <v>-0.48</v>
      </c>
      <c r="AN134" s="253"/>
      <c r="AO134" s="135">
        <f t="shared" si="232"/>
        <v>-7</v>
      </c>
      <c r="AP134" s="137">
        <f t="shared" si="232"/>
        <v>-261</v>
      </c>
      <c r="AQ134" s="136">
        <f t="shared" si="232"/>
        <v>-1140</v>
      </c>
      <c r="AR134" s="136">
        <f t="shared" ref="AR134:AS134" si="234">SUM(AR129:AR133)</f>
        <v>-1508</v>
      </c>
      <c r="AS134" s="136">
        <f t="shared" si="234"/>
        <v>-946</v>
      </c>
      <c r="AT134" s="136">
        <f t="shared" ref="AT134:AU134" si="235">SUM(AT129:AT133)</f>
        <v>-1551</v>
      </c>
      <c r="AU134" s="136">
        <f t="shared" si="235"/>
        <v>-1502</v>
      </c>
      <c r="AV134" s="136">
        <f t="shared" ref="AV134:AW134" si="236">SUM(AV129:AV133)</f>
        <v>-857</v>
      </c>
      <c r="AW134" s="136">
        <f t="shared" si="236"/>
        <v>-43</v>
      </c>
      <c r="AX134" s="136">
        <f t="shared" ref="AX134:AY134" si="237">SUM(AX129:AX133)</f>
        <v>-26</v>
      </c>
      <c r="AY134" s="136">
        <f t="shared" si="237"/>
        <v>-13</v>
      </c>
      <c r="AZ134" s="136">
        <f t="shared" ref="AZ134" si="238">SUM(AZ129:AZ133)</f>
        <v>-12</v>
      </c>
      <c r="BA134" s="138"/>
      <c r="BB134" s="97">
        <f t="shared" ref="BB134" si="239">SUM(BB129:BB133)</f>
        <v>0</v>
      </c>
    </row>
    <row r="135" spans="1:54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101"/>
      <c r="AB135" s="244"/>
      <c r="AC135" s="245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7"/>
      <c r="AO135" s="102"/>
      <c r="AP135" s="103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5"/>
      <c r="BB135" s="102"/>
    </row>
    <row r="136" spans="1:54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2">
        <v>5145</v>
      </c>
      <c r="V136" s="272">
        <v>6671</v>
      </c>
      <c r="W136" s="272">
        <v>7501</v>
      </c>
      <c r="X136" s="272">
        <v>7164</v>
      </c>
      <c r="Y136" s="272">
        <v>6912</v>
      </c>
      <c r="Z136" s="272">
        <v>6634</v>
      </c>
      <c r="AA136" s="127">
        <v>6732</v>
      </c>
      <c r="AB136" s="236">
        <f>IF(ISERROR((O136-C136)/C136)=TRUE,0,(O136-C136)/C136)</f>
        <v>-4.6127700898276284E-3</v>
      </c>
      <c r="AC136" s="237">
        <f t="shared" ref="AC136:AC141" si="240">IF(ISERROR((P136-D136)/D136)=TRUE,0,(P136-D136)/D136)</f>
        <v>-0.36084583901773531</v>
      </c>
      <c r="AD136" s="238">
        <f t="shared" ref="AD136:AM141" si="241">IF(ISERROR((Q136-E136)/E136)=TRUE,0,(Q136-E136)/E136)</f>
        <v>-0.51272015655577297</v>
      </c>
      <c r="AE136" s="238">
        <f t="shared" si="241"/>
        <v>-0.49688704417432555</v>
      </c>
      <c r="AF136" s="238">
        <f t="shared" si="241"/>
        <v>-0.43611654483681661</v>
      </c>
      <c r="AG136" s="238">
        <f t="shared" si="241"/>
        <v>-0.46800041897978423</v>
      </c>
      <c r="AH136" s="238">
        <f t="shared" si="241"/>
        <v>-0.48161209068010075</v>
      </c>
      <c r="AI136" s="238">
        <f t="shared" si="241"/>
        <v>-0.34796207604339752</v>
      </c>
      <c r="AJ136" s="238">
        <f t="shared" si="241"/>
        <v>-0.22470284237726099</v>
      </c>
      <c r="AK136" s="238">
        <f t="shared" si="241"/>
        <v>-0.23042217209152432</v>
      </c>
      <c r="AL136" s="238">
        <f t="shared" si="241"/>
        <v>-0.2181879877841873</v>
      </c>
      <c r="AM136" s="238">
        <f t="shared" si="241"/>
        <v>-0.26631276266312764</v>
      </c>
      <c r="AN136" s="252"/>
      <c r="AO136" s="129">
        <f t="shared" ref="AO136" si="242">O136-C136</f>
        <v>-38</v>
      </c>
      <c r="AP136" s="72">
        <f t="shared" ref="AP136:AP140" si="243">P136-D136</f>
        <v>-3174</v>
      </c>
      <c r="AQ136" s="73">
        <f t="shared" ref="AQ136:AZ140" si="244">Q136-E136</f>
        <v>-4978</v>
      </c>
      <c r="AR136" s="73">
        <f t="shared" si="244"/>
        <v>-5028</v>
      </c>
      <c r="AS136" s="73">
        <f t="shared" si="244"/>
        <v>-4236</v>
      </c>
      <c r="AT136" s="73">
        <f t="shared" si="244"/>
        <v>-4468</v>
      </c>
      <c r="AU136" s="73">
        <f t="shared" si="244"/>
        <v>-4780</v>
      </c>
      <c r="AV136" s="73">
        <f t="shared" si="244"/>
        <v>-3560</v>
      </c>
      <c r="AW136" s="73">
        <f t="shared" si="244"/>
        <v>-2174</v>
      </c>
      <c r="AX136" s="73">
        <f t="shared" si="244"/>
        <v>-2145</v>
      </c>
      <c r="AY136" s="73">
        <f t="shared" si="244"/>
        <v>-1929</v>
      </c>
      <c r="AZ136" s="73">
        <f t="shared" si="244"/>
        <v>-2408</v>
      </c>
      <c r="BA136" s="127"/>
      <c r="BB136" s="71">
        <f>IF(ISERROR(GETPIVOTDATA("VALUE",'CSS WK pvt'!$J$2,"DT_FILE",BB$8,"COMMODITY",BB$6,"TRIM_CAT",TRIM(B136),"TRIM_LINE",A135))=TRUE,0,GETPIVOTDATA("VALUE",'CSS WK pvt'!$J$2,"DT_FILE",BB$8,"COMMODITY",BB$6,"TRIM_CAT",TRIM(B136),"TRIM_LINE",A135))</f>
        <v>6732</v>
      </c>
    </row>
    <row r="137" spans="1:54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2">
        <v>1541</v>
      </c>
      <c r="V137" s="272">
        <v>1625</v>
      </c>
      <c r="W137" s="272">
        <v>1687</v>
      </c>
      <c r="X137" s="272">
        <v>1521</v>
      </c>
      <c r="Y137" s="272">
        <v>1581</v>
      </c>
      <c r="Z137" s="272">
        <v>1577</v>
      </c>
      <c r="AA137" s="127">
        <v>1623</v>
      </c>
      <c r="AB137" s="236">
        <f t="shared" ref="AB137:AB141" si="245">IF(ISERROR((O137-C137)/C137)=TRUE,0,(O137-C137)/C137)</f>
        <v>-0.19410876132930513</v>
      </c>
      <c r="AC137" s="237">
        <f t="shared" si="240"/>
        <v>-0.39657683903860158</v>
      </c>
      <c r="AD137" s="238">
        <f t="shared" si="241"/>
        <v>-0.5328275459585643</v>
      </c>
      <c r="AE137" s="238">
        <f t="shared" si="241"/>
        <v>-0.54069922604750464</v>
      </c>
      <c r="AF137" s="238">
        <f t="shared" si="241"/>
        <v>-0.50763143018654611</v>
      </c>
      <c r="AG137" s="238">
        <f t="shared" si="241"/>
        <v>-0.5727144866385373</v>
      </c>
      <c r="AH137" s="238">
        <f t="shared" si="241"/>
        <v>-0.57360265633646934</v>
      </c>
      <c r="AI137" s="238">
        <f t="shared" si="241"/>
        <v>-0.55997833739507175</v>
      </c>
      <c r="AJ137" s="238">
        <f t="shared" si="241"/>
        <v>-0.50162481536189074</v>
      </c>
      <c r="AK137" s="238">
        <f t="shared" si="241"/>
        <v>-0.50935483870967746</v>
      </c>
      <c r="AL137" s="238">
        <f t="shared" si="241"/>
        <v>-0.40630867442733759</v>
      </c>
      <c r="AM137" s="238">
        <f t="shared" si="241"/>
        <v>-0.33906119027661358</v>
      </c>
      <c r="AN137" s="252"/>
      <c r="AO137" s="129">
        <f t="shared" si="151"/>
        <v>-514</v>
      </c>
      <c r="AP137" s="72">
        <f t="shared" si="243"/>
        <v>-1089</v>
      </c>
      <c r="AQ137" s="73">
        <f t="shared" si="244"/>
        <v>-1826</v>
      </c>
      <c r="AR137" s="73">
        <f t="shared" si="244"/>
        <v>-2026</v>
      </c>
      <c r="AS137" s="73">
        <f t="shared" si="244"/>
        <v>-1796</v>
      </c>
      <c r="AT137" s="73">
        <f t="shared" si="244"/>
        <v>-2036</v>
      </c>
      <c r="AU137" s="73">
        <f t="shared" si="244"/>
        <v>-2073</v>
      </c>
      <c r="AV137" s="73">
        <f t="shared" si="244"/>
        <v>-2068</v>
      </c>
      <c r="AW137" s="73">
        <f t="shared" si="244"/>
        <v>-1698</v>
      </c>
      <c r="AX137" s="73">
        <f t="shared" si="244"/>
        <v>-1579</v>
      </c>
      <c r="AY137" s="73">
        <f t="shared" si="244"/>
        <v>-1082</v>
      </c>
      <c r="AZ137" s="73">
        <f t="shared" si="244"/>
        <v>-809</v>
      </c>
      <c r="BA137" s="127"/>
      <c r="BB137" s="71">
        <f>IF(ISERROR(GETPIVOTDATA("VALUE",'CSS WK pvt'!$J$2,"DT_FILE",BB$8,"COMMODITY",BB$6,"TRIM_CAT",TRIM(B137),"TRIM_LINE",A135))=TRUE,0,GETPIVOTDATA("VALUE",'CSS WK pvt'!$J$2,"DT_FILE",BB$8,"COMMODITY",BB$6,"TRIM_CAT",TRIM(B137),"TRIM_LINE",A135))</f>
        <v>1623</v>
      </c>
    </row>
    <row r="138" spans="1:54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2">
        <v>392</v>
      </c>
      <c r="V138" s="272">
        <v>501</v>
      </c>
      <c r="W138" s="272">
        <v>469</v>
      </c>
      <c r="X138" s="272">
        <v>397</v>
      </c>
      <c r="Y138" s="272">
        <v>450</v>
      </c>
      <c r="Z138" s="272">
        <v>425</v>
      </c>
      <c r="AA138" s="127">
        <v>431</v>
      </c>
      <c r="AB138" s="236">
        <f t="shared" si="245"/>
        <v>8.8235294117647065E-2</v>
      </c>
      <c r="AC138" s="237">
        <f t="shared" si="240"/>
        <v>-0.34567901234567899</v>
      </c>
      <c r="AD138" s="238">
        <f t="shared" si="241"/>
        <v>-7.1428571428571425E-2</v>
      </c>
      <c r="AE138" s="238">
        <f t="shared" si="241"/>
        <v>0.40340909090909088</v>
      </c>
      <c r="AF138" s="238">
        <f t="shared" si="241"/>
        <v>0.74853801169590639</v>
      </c>
      <c r="AG138" s="238">
        <f t="shared" si="241"/>
        <v>0.89534883720930236</v>
      </c>
      <c r="AH138" s="238">
        <f t="shared" si="241"/>
        <v>1.703448275862069</v>
      </c>
      <c r="AI138" s="238">
        <f t="shared" si="241"/>
        <v>2.1708860759493671</v>
      </c>
      <c r="AJ138" s="238">
        <f t="shared" si="241"/>
        <v>1.4946808510638299</v>
      </c>
      <c r="AK138" s="238">
        <f t="shared" si="241"/>
        <v>1.1229946524064172</v>
      </c>
      <c r="AL138" s="238">
        <f t="shared" si="241"/>
        <v>1.2388059701492538</v>
      </c>
      <c r="AM138" s="238">
        <f t="shared" si="241"/>
        <v>1.3743016759776536</v>
      </c>
      <c r="AN138" s="252"/>
      <c r="AO138" s="129">
        <f t="shared" si="151"/>
        <v>12</v>
      </c>
      <c r="AP138" s="72">
        <f t="shared" si="243"/>
        <v>-56</v>
      </c>
      <c r="AQ138" s="73">
        <f t="shared" si="244"/>
        <v>-13</v>
      </c>
      <c r="AR138" s="73">
        <f t="shared" si="244"/>
        <v>71</v>
      </c>
      <c r="AS138" s="73">
        <f t="shared" si="244"/>
        <v>128</v>
      </c>
      <c r="AT138" s="73">
        <f t="shared" si="244"/>
        <v>154</v>
      </c>
      <c r="AU138" s="73">
        <f t="shared" si="244"/>
        <v>247</v>
      </c>
      <c r="AV138" s="73">
        <f t="shared" si="244"/>
        <v>343</v>
      </c>
      <c r="AW138" s="73">
        <f t="shared" si="244"/>
        <v>281</v>
      </c>
      <c r="AX138" s="73">
        <f t="shared" si="244"/>
        <v>210</v>
      </c>
      <c r="AY138" s="73">
        <f t="shared" si="244"/>
        <v>249</v>
      </c>
      <c r="AZ138" s="73">
        <f t="shared" si="244"/>
        <v>246</v>
      </c>
      <c r="BA138" s="127"/>
      <c r="BB138" s="71">
        <f>IF(ISERROR(GETPIVOTDATA("VALUE",'CSS WK pvt'!$J$2,"DT_FILE",BB$8,"COMMODITY",BB$6,"TRIM_CAT",TRIM(B138),"TRIM_LINE",A135))=TRUE,0,GETPIVOTDATA("VALUE",'CSS WK pvt'!$J$2,"DT_FILE",BB$8,"COMMODITY",BB$6,"TRIM_CAT",TRIM(B138),"TRIM_LINE",A135))</f>
        <v>431</v>
      </c>
    </row>
    <row r="139" spans="1:54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2">
        <v>97</v>
      </c>
      <c r="V139" s="272">
        <v>125</v>
      </c>
      <c r="W139" s="272">
        <v>118</v>
      </c>
      <c r="X139" s="272">
        <v>97</v>
      </c>
      <c r="Y139" s="272">
        <v>105</v>
      </c>
      <c r="Z139" s="272">
        <v>102</v>
      </c>
      <c r="AA139" s="127">
        <v>98</v>
      </c>
      <c r="AB139" s="236">
        <f t="shared" si="245"/>
        <v>-0.33333333333333331</v>
      </c>
      <c r="AC139" s="237">
        <f t="shared" si="240"/>
        <v>-0.43333333333333335</v>
      </c>
      <c r="AD139" s="238">
        <f t="shared" si="241"/>
        <v>0.17142857142857143</v>
      </c>
      <c r="AE139" s="238">
        <f t="shared" si="241"/>
        <v>9.7560975609756101E-2</v>
      </c>
      <c r="AF139" s="238">
        <f t="shared" si="241"/>
        <v>0.67567567567567566</v>
      </c>
      <c r="AG139" s="238">
        <f t="shared" si="241"/>
        <v>1.5294117647058822</v>
      </c>
      <c r="AH139" s="238">
        <f t="shared" si="241"/>
        <v>3.4090909090909092</v>
      </c>
      <c r="AI139" s="238">
        <f t="shared" si="241"/>
        <v>4.208333333333333</v>
      </c>
      <c r="AJ139" s="238">
        <f t="shared" si="241"/>
        <v>3.5384615384615383</v>
      </c>
      <c r="AK139" s="238">
        <f t="shared" si="241"/>
        <v>2.3448275862068964</v>
      </c>
      <c r="AL139" s="238">
        <f t="shared" si="241"/>
        <v>2.1818181818181817</v>
      </c>
      <c r="AM139" s="238">
        <f t="shared" si="241"/>
        <v>2.6428571428571428</v>
      </c>
      <c r="AN139" s="252"/>
      <c r="AO139" s="129">
        <f t="shared" si="151"/>
        <v>-9</v>
      </c>
      <c r="AP139" s="72">
        <f t="shared" si="243"/>
        <v>-13</v>
      </c>
      <c r="AQ139" s="73">
        <f t="shared" si="244"/>
        <v>6</v>
      </c>
      <c r="AR139" s="73">
        <f t="shared" si="244"/>
        <v>4</v>
      </c>
      <c r="AS139" s="73">
        <f t="shared" si="244"/>
        <v>25</v>
      </c>
      <c r="AT139" s="73">
        <f t="shared" si="244"/>
        <v>52</v>
      </c>
      <c r="AU139" s="73">
        <f t="shared" si="244"/>
        <v>75</v>
      </c>
      <c r="AV139" s="73">
        <f t="shared" si="244"/>
        <v>101</v>
      </c>
      <c r="AW139" s="73">
        <f t="shared" si="244"/>
        <v>92</v>
      </c>
      <c r="AX139" s="73">
        <f t="shared" si="244"/>
        <v>68</v>
      </c>
      <c r="AY139" s="73">
        <f t="shared" si="244"/>
        <v>72</v>
      </c>
      <c r="AZ139" s="73">
        <f t="shared" si="244"/>
        <v>74</v>
      </c>
      <c r="BA139" s="127"/>
      <c r="BB139" s="71">
        <f>IF(ISERROR(GETPIVOTDATA("VALUE",'CSS WK pvt'!$J$2,"DT_FILE",BB$8,"COMMODITY",BB$6,"TRIM_CAT",TRIM(B139),"TRIM_LINE",A135))=TRUE,0,GETPIVOTDATA("VALUE",'CSS WK pvt'!$J$2,"DT_FILE",BB$8,"COMMODITY",BB$6,"TRIM_CAT",TRIM(B139),"TRIM_LINE",A135))</f>
        <v>98</v>
      </c>
    </row>
    <row r="140" spans="1:54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2">
        <v>5</v>
      </c>
      <c r="V140" s="272">
        <v>4</v>
      </c>
      <c r="W140" s="272">
        <v>5</v>
      </c>
      <c r="X140" s="272">
        <v>3</v>
      </c>
      <c r="Y140" s="272">
        <v>3</v>
      </c>
      <c r="Z140" s="272">
        <v>3</v>
      </c>
      <c r="AA140" s="127">
        <v>3</v>
      </c>
      <c r="AB140" s="236">
        <f t="shared" si="245"/>
        <v>-1</v>
      </c>
      <c r="AC140" s="237">
        <f t="shared" si="240"/>
        <v>-0.66666666666666663</v>
      </c>
      <c r="AD140" s="238">
        <f t="shared" si="241"/>
        <v>-0.66666666666666663</v>
      </c>
      <c r="AE140" s="238">
        <f t="shared" si="241"/>
        <v>-0.33333333333333331</v>
      </c>
      <c r="AF140" s="238">
        <f t="shared" si="241"/>
        <v>3</v>
      </c>
      <c r="AG140" s="238">
        <f t="shared" si="241"/>
        <v>4</v>
      </c>
      <c r="AH140" s="238">
        <f t="shared" si="241"/>
        <v>4</v>
      </c>
      <c r="AI140" s="238">
        <f t="shared" si="241"/>
        <v>3</v>
      </c>
      <c r="AJ140" s="238">
        <f t="shared" si="241"/>
        <v>0</v>
      </c>
      <c r="AK140" s="238">
        <f t="shared" si="241"/>
        <v>0</v>
      </c>
      <c r="AL140" s="238">
        <f t="shared" si="241"/>
        <v>0</v>
      </c>
      <c r="AM140" s="238">
        <f t="shared" si="241"/>
        <v>0</v>
      </c>
      <c r="AN140" s="252"/>
      <c r="AO140" s="129">
        <f t="shared" si="151"/>
        <v>-3</v>
      </c>
      <c r="AP140" s="72">
        <f t="shared" si="243"/>
        <v>-2</v>
      </c>
      <c r="AQ140" s="73">
        <f t="shared" si="244"/>
        <v>-2</v>
      </c>
      <c r="AR140" s="73">
        <f t="shared" si="244"/>
        <v>-1</v>
      </c>
      <c r="AS140" s="73">
        <f t="shared" si="244"/>
        <v>3</v>
      </c>
      <c r="AT140" s="73">
        <f t="shared" si="244"/>
        <v>4</v>
      </c>
      <c r="AU140" s="73">
        <f t="shared" si="244"/>
        <v>4</v>
      </c>
      <c r="AV140" s="73">
        <f t="shared" si="244"/>
        <v>3</v>
      </c>
      <c r="AW140" s="73">
        <f t="shared" si="244"/>
        <v>5</v>
      </c>
      <c r="AX140" s="73">
        <f t="shared" si="244"/>
        <v>3</v>
      </c>
      <c r="AY140" s="73">
        <f t="shared" si="244"/>
        <v>3</v>
      </c>
      <c r="AZ140" s="73">
        <f t="shared" si="244"/>
        <v>3</v>
      </c>
      <c r="BA140" s="127"/>
      <c r="BB140" s="71">
        <f>IF(ISERROR(GETPIVOTDATA("VALUE",'CSS WK pvt'!$J$2,"DT_FILE",BB$8,"COMMODITY",BB$6,"TRIM_CAT",TRIM(B140),"TRIM_LINE",A135))=TRUE,0,GETPIVOTDATA("VALUE",'CSS WK pvt'!$J$2,"DT_FILE",BB$8,"COMMODITY",BB$6,"TRIM_CAT",TRIM(B140),"TRIM_LINE",A135))</f>
        <v>3</v>
      </c>
    </row>
    <row r="141" spans="1:54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BB141" si="246">SUM(D136:D140)</f>
        <v>11737</v>
      </c>
      <c r="E141" s="132">
        <f t="shared" si="246"/>
        <v>13356</v>
      </c>
      <c r="F141" s="132">
        <f t="shared" si="246"/>
        <v>14086</v>
      </c>
      <c r="G141" s="132">
        <f t="shared" si="246"/>
        <v>13460</v>
      </c>
      <c r="H141" s="133">
        <f t="shared" si="246"/>
        <v>13309</v>
      </c>
      <c r="I141" s="132">
        <f t="shared" si="246"/>
        <v>13707</v>
      </c>
      <c r="J141" s="133">
        <f t="shared" si="246"/>
        <v>14107</v>
      </c>
      <c r="K141" s="132">
        <f t="shared" si="246"/>
        <v>13274</v>
      </c>
      <c r="L141" s="133">
        <f t="shared" si="246"/>
        <v>12625</v>
      </c>
      <c r="M141" s="133">
        <f t="shared" si="246"/>
        <v>11738</v>
      </c>
      <c r="N141" s="134">
        <f t="shared" si="246"/>
        <v>11635</v>
      </c>
      <c r="O141" s="131">
        <f t="shared" si="246"/>
        <v>10500</v>
      </c>
      <c r="P141" s="133">
        <f t="shared" si="246"/>
        <v>7403</v>
      </c>
      <c r="Q141" s="132">
        <f t="shared" si="246"/>
        <v>6543</v>
      </c>
      <c r="R141" s="133">
        <f t="shared" si="246"/>
        <v>7106</v>
      </c>
      <c r="S141" s="132">
        <f t="shared" si="246"/>
        <v>7584</v>
      </c>
      <c r="T141" s="133">
        <f t="shared" si="246"/>
        <v>7015</v>
      </c>
      <c r="U141" s="274">
        <f t="shared" si="246"/>
        <v>7180</v>
      </c>
      <c r="V141" s="274">
        <f t="shared" si="246"/>
        <v>8926</v>
      </c>
      <c r="W141" s="274">
        <v>9780</v>
      </c>
      <c r="X141" s="274">
        <v>9182</v>
      </c>
      <c r="Y141" s="274">
        <v>9051</v>
      </c>
      <c r="Z141" s="274">
        <v>8741</v>
      </c>
      <c r="AA141" s="134">
        <v>8887</v>
      </c>
      <c r="AB141" s="254">
        <f t="shared" si="245"/>
        <v>-4.9945711183496201E-2</v>
      </c>
      <c r="AC141" s="254">
        <f t="shared" si="240"/>
        <v>-0.36925960637300842</v>
      </c>
      <c r="AD141" s="254">
        <f t="shared" si="241"/>
        <v>-0.51010781671159033</v>
      </c>
      <c r="AE141" s="254">
        <f t="shared" si="241"/>
        <v>-0.49552747408774672</v>
      </c>
      <c r="AF141" s="254">
        <f t="shared" si="241"/>
        <v>-0.43655274888558693</v>
      </c>
      <c r="AG141" s="254">
        <f t="shared" si="241"/>
        <v>-0.4729130663460816</v>
      </c>
      <c r="AH141" s="254">
        <f t="shared" si="241"/>
        <v>-0.47618005398701391</v>
      </c>
      <c r="AI141" s="254">
        <f t="shared" si="241"/>
        <v>-0.36726447862763167</v>
      </c>
      <c r="AJ141" s="254">
        <f t="shared" si="241"/>
        <v>-0.26322133494048516</v>
      </c>
      <c r="AK141" s="254">
        <f t="shared" si="241"/>
        <v>-0.27271287128712873</v>
      </c>
      <c r="AL141" s="254">
        <f t="shared" si="241"/>
        <v>-0.228914636224229</v>
      </c>
      <c r="AM141" s="254">
        <f t="shared" si="241"/>
        <v>-0.24873227331327891</v>
      </c>
      <c r="AN141" s="255"/>
      <c r="AO141" s="131">
        <f t="shared" si="232"/>
        <v>-552</v>
      </c>
      <c r="AP141" s="133">
        <f t="shared" si="246"/>
        <v>-4334</v>
      </c>
      <c r="AQ141" s="132">
        <f t="shared" si="246"/>
        <v>-6813</v>
      </c>
      <c r="AR141" s="132">
        <f t="shared" si="246"/>
        <v>-6980</v>
      </c>
      <c r="AS141" s="132">
        <f t="shared" ref="AS141:AT141" si="247">SUM(AS136:AS140)</f>
        <v>-5876</v>
      </c>
      <c r="AT141" s="132">
        <f t="shared" si="247"/>
        <v>-6294</v>
      </c>
      <c r="AU141" s="132">
        <f t="shared" ref="AU141:AV141" si="248">SUM(AU136:AU140)</f>
        <v>-6527</v>
      </c>
      <c r="AV141" s="132">
        <f t="shared" si="248"/>
        <v>-5181</v>
      </c>
      <c r="AW141" s="132">
        <f t="shared" ref="AW141:AX141" si="249">SUM(AW136:AW140)</f>
        <v>-3494</v>
      </c>
      <c r="AX141" s="132">
        <f t="shared" si="249"/>
        <v>-3443</v>
      </c>
      <c r="AY141" s="132">
        <f t="shared" ref="AY141:AZ141" si="250">SUM(AY136:AY140)</f>
        <v>-2687</v>
      </c>
      <c r="AZ141" s="132">
        <f t="shared" si="250"/>
        <v>-2894</v>
      </c>
      <c r="BA141" s="134"/>
      <c r="BB141" s="131">
        <f t="shared" si="246"/>
        <v>8887</v>
      </c>
    </row>
    <row r="142" spans="1:54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108"/>
      <c r="AB142" s="232"/>
      <c r="AC142" s="233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5"/>
      <c r="AO142" s="109"/>
      <c r="AP142" s="110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2"/>
      <c r="BB142" s="109"/>
    </row>
    <row r="143" spans="1:54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7">
        <v>41536092</v>
      </c>
      <c r="V143" s="287">
        <v>33793292</v>
      </c>
      <c r="W143" s="287">
        <v>32735525</v>
      </c>
      <c r="X143" s="287">
        <v>37136728</v>
      </c>
      <c r="Y143" s="287">
        <v>44668886</v>
      </c>
      <c r="Z143" s="287">
        <v>43166544</v>
      </c>
      <c r="AA143" s="115">
        <v>42883779</v>
      </c>
      <c r="AB143" s="236">
        <f>IF(ISERROR((O143-C143)/C143)=TRUE,0,(O143-C143)/C143)</f>
        <v>2.4757769505999689E-2</v>
      </c>
      <c r="AC143" s="237">
        <f t="shared" ref="AC143:AC148" si="251">IF(ISERROR((P143-D143)/D143)=TRUE,0,(P143-D143)/D143)</f>
        <v>0.19965691715384098</v>
      </c>
      <c r="AD143" s="238">
        <f t="shared" ref="AD143:AM148" si="252">IF(ISERROR((Q143-E143)/E143)=TRUE,0,(Q143-E143)/E143)</f>
        <v>0.26662426052053101</v>
      </c>
      <c r="AE143" s="238">
        <f t="shared" si="252"/>
        <v>8.1759055010775211E-2</v>
      </c>
      <c r="AF143" s="238">
        <f t="shared" si="252"/>
        <v>0.41882986522603805</v>
      </c>
      <c r="AG143" s="238">
        <f t="shared" si="252"/>
        <v>0.3009593476614556</v>
      </c>
      <c r="AH143" s="238">
        <f t="shared" si="252"/>
        <v>0.13685519508777041</v>
      </c>
      <c r="AI143" s="238">
        <f t="shared" si="252"/>
        <v>0.1667098041975254</v>
      </c>
      <c r="AJ143" s="238">
        <f t="shared" si="252"/>
        <v>0.13490503840889895</v>
      </c>
      <c r="AK143" s="238">
        <f t="shared" si="252"/>
        <v>4.6477552133941585E-2</v>
      </c>
      <c r="AL143" s="238">
        <f t="shared" si="252"/>
        <v>0.11366815591314687</v>
      </c>
      <c r="AM143" s="238">
        <f t="shared" si="252"/>
        <v>0.22405045282165773</v>
      </c>
      <c r="AN143" s="206"/>
      <c r="AO143" s="38">
        <f t="shared" ref="AO143:AZ147" si="253">O143-C143</f>
        <v>766399.16999999806</v>
      </c>
      <c r="AP143" s="72">
        <f t="shared" si="253"/>
        <v>5112990.3599999994</v>
      </c>
      <c r="AQ143" s="73">
        <f t="shared" si="253"/>
        <v>6456095.870000001</v>
      </c>
      <c r="AR143" s="73">
        <f t="shared" si="253"/>
        <v>2293382.4200000018</v>
      </c>
      <c r="AS143" s="73">
        <f t="shared" si="253"/>
        <v>14798123.130000003</v>
      </c>
      <c r="AT143" s="73">
        <f t="shared" si="253"/>
        <v>13073037.409999996</v>
      </c>
      <c r="AU143" s="73">
        <f t="shared" si="253"/>
        <v>5000135.4600000009</v>
      </c>
      <c r="AV143" s="73">
        <f t="shared" si="253"/>
        <v>4828684.1099999994</v>
      </c>
      <c r="AW143" s="73">
        <f t="shared" si="253"/>
        <v>3891239.4499999993</v>
      </c>
      <c r="AX143" s="73">
        <f t="shared" si="253"/>
        <v>1649365.7299999967</v>
      </c>
      <c r="AY143" s="73">
        <f t="shared" si="253"/>
        <v>4559194.6499999985</v>
      </c>
      <c r="AZ143" s="73">
        <f t="shared" si="253"/>
        <v>7901213.3100000024</v>
      </c>
      <c r="BA143" s="118"/>
      <c r="BB143" s="71">
        <f>IF(ISERROR(GETPIVOTDATA("VALUE",'CSS WK pvt'!$J$2,"DT_FILE",BB$8,"COMMODITY",BB$6,"TRIM_CAT",TRIM(B143),"TRIM_LINE",A142))=TRUE,0,GETPIVOTDATA("VALUE",'CSS WK pvt'!$J$2,"DT_FILE",BB$8,"COMMODITY",BB$6,"TRIM_CAT",TRIM(B143),"TRIM_LINE",A142))</f>
        <v>42883779</v>
      </c>
    </row>
    <row r="144" spans="1:54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7">
        <v>2628614</v>
      </c>
      <c r="V144" s="287">
        <v>1834067</v>
      </c>
      <c r="W144" s="287">
        <v>1958285</v>
      </c>
      <c r="X144" s="287">
        <v>1987452</v>
      </c>
      <c r="Y144" s="287">
        <v>2773896</v>
      </c>
      <c r="Z144" s="287">
        <v>2754881</v>
      </c>
      <c r="AA144" s="115">
        <v>2507383</v>
      </c>
      <c r="AB144" s="236">
        <f t="shared" ref="AB144:AB148" si="254">IF(ISERROR((O144-C144)/C144)=TRUE,0,(O144-C144)/C144)</f>
        <v>-0.13329190072119804</v>
      </c>
      <c r="AC144" s="237">
        <f t="shared" si="251"/>
        <v>3.7577569483236178E-2</v>
      </c>
      <c r="AD144" s="238">
        <f t="shared" si="252"/>
        <v>6.6536743707655915E-2</v>
      </c>
      <c r="AE144" s="238">
        <f t="shared" si="252"/>
        <v>-7.008045931213408E-2</v>
      </c>
      <c r="AF144" s="238">
        <f t="shared" si="252"/>
        <v>0.28715633105536448</v>
      </c>
      <c r="AG144" s="238">
        <f t="shared" si="252"/>
        <v>0.12496018221709884</v>
      </c>
      <c r="AH144" s="238">
        <f t="shared" si="252"/>
        <v>-9.5390161551668004E-3</v>
      </c>
      <c r="AI144" s="238">
        <f t="shared" si="252"/>
        <v>-0.18428301189461388</v>
      </c>
      <c r="AJ144" s="238">
        <f t="shared" si="252"/>
        <v>-0.13703480623123376</v>
      </c>
      <c r="AK144" s="238">
        <f t="shared" si="252"/>
        <v>-0.27386466345269522</v>
      </c>
      <c r="AL144" s="238">
        <f t="shared" si="252"/>
        <v>-0.10198250556837857</v>
      </c>
      <c r="AM144" s="238">
        <f t="shared" si="252"/>
        <v>0.11103076122957518</v>
      </c>
      <c r="AN144" s="206"/>
      <c r="AO144" s="38">
        <f t="shared" si="253"/>
        <v>-343403.65999999968</v>
      </c>
      <c r="AP144" s="72">
        <f t="shared" si="253"/>
        <v>80664.299999999814</v>
      </c>
      <c r="AQ144" s="73">
        <f t="shared" si="253"/>
        <v>131333.33000000007</v>
      </c>
      <c r="AR144" s="73">
        <f t="shared" si="253"/>
        <v>-146864.5</v>
      </c>
      <c r="AS144" s="73">
        <f t="shared" si="253"/>
        <v>673213.91999999993</v>
      </c>
      <c r="AT144" s="73">
        <f t="shared" si="253"/>
        <v>377478.75</v>
      </c>
      <c r="AU144" s="73">
        <f t="shared" si="253"/>
        <v>-25315.879999999888</v>
      </c>
      <c r="AV144" s="73">
        <f t="shared" si="253"/>
        <v>-414343.93999999994</v>
      </c>
      <c r="AW144" s="73">
        <f t="shared" si="253"/>
        <v>-310966.43000000017</v>
      </c>
      <c r="AX144" s="73">
        <f t="shared" si="253"/>
        <v>-749574.9700000002</v>
      </c>
      <c r="AY144" s="73">
        <f t="shared" si="253"/>
        <v>-315014.87000000011</v>
      </c>
      <c r="AZ144" s="73">
        <f t="shared" si="253"/>
        <v>275308.79000000004</v>
      </c>
      <c r="BA144" s="118"/>
      <c r="BB144" s="71">
        <f>IF(ISERROR(GETPIVOTDATA("VALUE",'CSS WK pvt'!$J$2,"DT_FILE",BB$8,"COMMODITY",BB$6,"TRIM_CAT",TRIM(B144),"TRIM_LINE",A142))=TRUE,0,GETPIVOTDATA("VALUE",'CSS WK pvt'!$J$2,"DT_FILE",BB$8,"COMMODITY",BB$6,"TRIM_CAT",TRIM(B144),"TRIM_LINE",A142))</f>
        <v>2507383</v>
      </c>
    </row>
    <row r="145" spans="1:54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7">
        <v>7607765</v>
      </c>
      <c r="V145" s="287">
        <v>6630870</v>
      </c>
      <c r="W145" s="287">
        <v>6610177</v>
      </c>
      <c r="X145" s="287">
        <v>7379405</v>
      </c>
      <c r="Y145" s="287">
        <v>8562049</v>
      </c>
      <c r="Z145" s="287">
        <v>8943522</v>
      </c>
      <c r="AA145" s="115">
        <v>8519724</v>
      </c>
      <c r="AB145" s="236">
        <f t="shared" si="254"/>
        <v>-2.965884257537171E-2</v>
      </c>
      <c r="AC145" s="237">
        <f t="shared" si="251"/>
        <v>5.3510540210886373E-2</v>
      </c>
      <c r="AD145" s="238">
        <f t="shared" si="252"/>
        <v>-1.4185078086859275E-3</v>
      </c>
      <c r="AE145" s="238">
        <f t="shared" si="252"/>
        <v>-7.7624818333367512E-2</v>
      </c>
      <c r="AF145" s="238">
        <f t="shared" si="252"/>
        <v>0.11665852881351209</v>
      </c>
      <c r="AG145" s="238">
        <f t="shared" si="252"/>
        <v>0.14885276865500718</v>
      </c>
      <c r="AH145" s="238">
        <f t="shared" si="252"/>
        <v>1.0482632051622903E-2</v>
      </c>
      <c r="AI145" s="238">
        <f t="shared" si="252"/>
        <v>2.7873106011533162E-2</v>
      </c>
      <c r="AJ145" s="238">
        <f t="shared" si="252"/>
        <v>4.2180922603875536E-2</v>
      </c>
      <c r="AK145" s="238">
        <f t="shared" si="252"/>
        <v>-3.8054751919619434E-2</v>
      </c>
      <c r="AL145" s="238">
        <f t="shared" si="252"/>
        <v>2.3589704365206753E-2</v>
      </c>
      <c r="AM145" s="238">
        <f t="shared" si="252"/>
        <v>0.14196445862421975</v>
      </c>
      <c r="AN145" s="206"/>
      <c r="AO145" s="38">
        <f t="shared" si="253"/>
        <v>-220412.54000000004</v>
      </c>
      <c r="AP145" s="72">
        <f t="shared" si="253"/>
        <v>350851.20999999996</v>
      </c>
      <c r="AQ145" s="73">
        <f t="shared" si="253"/>
        <v>-8330.480000000447</v>
      </c>
      <c r="AR145" s="73">
        <f t="shared" si="253"/>
        <v>-500678.5700000003</v>
      </c>
      <c r="AS145" s="73">
        <f t="shared" si="253"/>
        <v>834837.4299999997</v>
      </c>
      <c r="AT145" s="73">
        <f t="shared" si="253"/>
        <v>1175592.8899999997</v>
      </c>
      <c r="AU145" s="73">
        <f t="shared" si="253"/>
        <v>78922.089999999851</v>
      </c>
      <c r="AV145" s="73">
        <f t="shared" si="253"/>
        <v>179811.04999999981</v>
      </c>
      <c r="AW145" s="73">
        <f t="shared" si="253"/>
        <v>267538.34999999963</v>
      </c>
      <c r="AX145" s="73">
        <f t="shared" si="253"/>
        <v>-291930.78000000026</v>
      </c>
      <c r="AY145" s="73">
        <f t="shared" si="253"/>
        <v>197321.45000000019</v>
      </c>
      <c r="AZ145" s="73">
        <f t="shared" si="253"/>
        <v>1111822.92</v>
      </c>
      <c r="BA145" s="118"/>
      <c r="BB145" s="71">
        <f>IF(ISERROR(GETPIVOTDATA("VALUE",'CSS WK pvt'!$J$2,"DT_FILE",BB$8,"COMMODITY",BB$6,"TRIM_CAT",TRIM(B145),"TRIM_LINE",A142))=TRUE,0,GETPIVOTDATA("VALUE",'CSS WK pvt'!$J$2,"DT_FILE",BB$8,"COMMODITY",BB$6,"TRIM_CAT",TRIM(B145),"TRIM_LINE",A142))</f>
        <v>8519724</v>
      </c>
    </row>
    <row r="146" spans="1:54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7">
        <v>12477860</v>
      </c>
      <c r="V146" s="287">
        <v>11517227</v>
      </c>
      <c r="W146" s="287">
        <v>10751479</v>
      </c>
      <c r="X146" s="287">
        <v>13013124</v>
      </c>
      <c r="Y146" s="287">
        <v>13508835</v>
      </c>
      <c r="Z146" s="287">
        <v>15187761</v>
      </c>
      <c r="AA146" s="115">
        <v>13929546</v>
      </c>
      <c r="AB146" s="236">
        <f t="shared" si="254"/>
        <v>-8.2827037217442417E-2</v>
      </c>
      <c r="AC146" s="237">
        <f t="shared" si="251"/>
        <v>3.9370300786644087E-2</v>
      </c>
      <c r="AD146" s="238">
        <f t="shared" si="252"/>
        <v>-1.337852910267822E-2</v>
      </c>
      <c r="AE146" s="238">
        <f t="shared" si="252"/>
        <v>-1.7602098528785425E-2</v>
      </c>
      <c r="AF146" s="238">
        <f t="shared" si="252"/>
        <v>6.1320283244607802E-2</v>
      </c>
      <c r="AG146" s="238">
        <f t="shared" si="252"/>
        <v>0.29777001166021838</v>
      </c>
      <c r="AH146" s="238">
        <f t="shared" si="252"/>
        <v>1.197106509178052E-2</v>
      </c>
      <c r="AI146" s="238">
        <f t="shared" si="252"/>
        <v>2.7531161380529794E-2</v>
      </c>
      <c r="AJ146" s="238">
        <f t="shared" si="252"/>
        <v>1.7439058766182642E-2</v>
      </c>
      <c r="AK146" s="238">
        <f t="shared" si="252"/>
        <v>4.6794611587395098E-2</v>
      </c>
      <c r="AL146" s="238">
        <f t="shared" si="252"/>
        <v>-1.1946086354136227E-2</v>
      </c>
      <c r="AM146" s="238">
        <f t="shared" si="252"/>
        <v>0.17487850079492945</v>
      </c>
      <c r="AN146" s="206"/>
      <c r="AO146" s="38">
        <f t="shared" si="253"/>
        <v>-1057496.6800000016</v>
      </c>
      <c r="AP146" s="72">
        <f t="shared" si="253"/>
        <v>458316.53999999911</v>
      </c>
      <c r="AQ146" s="73">
        <f t="shared" si="253"/>
        <v>-144630.77999999933</v>
      </c>
      <c r="AR146" s="73">
        <f t="shared" si="253"/>
        <v>-199746.25999999978</v>
      </c>
      <c r="AS146" s="73">
        <f t="shared" si="253"/>
        <v>737729.46000000089</v>
      </c>
      <c r="AT146" s="73">
        <f t="shared" si="253"/>
        <v>3730406.0999999996</v>
      </c>
      <c r="AU146" s="73">
        <f t="shared" si="253"/>
        <v>147606.26999999955</v>
      </c>
      <c r="AV146" s="73">
        <f t="shared" si="253"/>
        <v>308586.88000000082</v>
      </c>
      <c r="AW146" s="73">
        <f t="shared" si="253"/>
        <v>184281.97000000067</v>
      </c>
      <c r="AX146" s="73">
        <f t="shared" si="253"/>
        <v>581722.59999999963</v>
      </c>
      <c r="AY146" s="73">
        <f t="shared" si="253"/>
        <v>-163328.84999999963</v>
      </c>
      <c r="AZ146" s="73">
        <f t="shared" si="253"/>
        <v>2260670.25</v>
      </c>
      <c r="BA146" s="118"/>
      <c r="BB146" s="71">
        <f>IF(ISERROR(GETPIVOTDATA("VALUE",'CSS WK pvt'!$J$2,"DT_FILE",BB$8,"COMMODITY",BB$6,"TRIM_CAT",TRIM(B146),"TRIM_LINE",A142))=TRUE,0,GETPIVOTDATA("VALUE",'CSS WK pvt'!$J$2,"DT_FILE",BB$8,"COMMODITY",BB$6,"TRIM_CAT",TRIM(B146),"TRIM_LINE",A142))</f>
        <v>13929546</v>
      </c>
    </row>
    <row r="147" spans="1:54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7">
        <v>15558825</v>
      </c>
      <c r="V147" s="287">
        <v>14160770</v>
      </c>
      <c r="W147" s="287">
        <v>14486796</v>
      </c>
      <c r="X147" s="287">
        <v>17020471</v>
      </c>
      <c r="Y147" s="287">
        <v>16275979</v>
      </c>
      <c r="Z147" s="287">
        <v>17200980</v>
      </c>
      <c r="AA147" s="115">
        <v>17521563</v>
      </c>
      <c r="AB147" s="236">
        <f t="shared" si="254"/>
        <v>-0.1786832475291649</v>
      </c>
      <c r="AC147" s="237">
        <f t="shared" si="251"/>
        <v>3.6978936004022758E-2</v>
      </c>
      <c r="AD147" s="238">
        <f t="shared" si="252"/>
        <v>7.4278361880191976E-2</v>
      </c>
      <c r="AE147" s="238">
        <f t="shared" si="252"/>
        <v>7.449799268119929E-2</v>
      </c>
      <c r="AF147" s="238">
        <f t="shared" si="252"/>
        <v>0.18157634208656573</v>
      </c>
      <c r="AG147" s="238">
        <f t="shared" si="252"/>
        <v>0.2941348695954219</v>
      </c>
      <c r="AH147" s="238">
        <f t="shared" si="252"/>
        <v>-6.6985133085794048E-3</v>
      </c>
      <c r="AI147" s="238">
        <f t="shared" si="252"/>
        <v>-1.1575938320108297E-2</v>
      </c>
      <c r="AJ147" s="238">
        <f t="shared" si="252"/>
        <v>3.8401631568334621E-2</v>
      </c>
      <c r="AK147" s="238">
        <f t="shared" si="252"/>
        <v>0.1957813523578428</v>
      </c>
      <c r="AL147" s="238">
        <f t="shared" si="252"/>
        <v>0.11344921000621891</v>
      </c>
      <c r="AM147" s="238">
        <f t="shared" si="252"/>
        <v>0.12877987730612425</v>
      </c>
      <c r="AN147" s="206"/>
      <c r="AO147" s="38">
        <f t="shared" si="253"/>
        <v>-2725436.870000001</v>
      </c>
      <c r="AP147" s="72">
        <f t="shared" si="253"/>
        <v>539835.25</v>
      </c>
      <c r="AQ147" s="73">
        <f t="shared" si="253"/>
        <v>933257.9299999997</v>
      </c>
      <c r="AR147" s="73">
        <f t="shared" si="253"/>
        <v>1054019.2599999998</v>
      </c>
      <c r="AS147" s="73">
        <f t="shared" si="253"/>
        <v>2510605.0500000007</v>
      </c>
      <c r="AT147" s="73">
        <f t="shared" si="253"/>
        <v>4307937.8699999992</v>
      </c>
      <c r="AU147" s="73">
        <f t="shared" si="253"/>
        <v>-104923.83000000007</v>
      </c>
      <c r="AV147" s="73">
        <f t="shared" si="253"/>
        <v>-165844</v>
      </c>
      <c r="AW147" s="73">
        <f t="shared" si="253"/>
        <v>535743.18999999948</v>
      </c>
      <c r="AX147" s="73">
        <f t="shared" si="253"/>
        <v>2786705.8000000007</v>
      </c>
      <c r="AY147" s="73">
        <f t="shared" si="253"/>
        <v>1658357.5999999996</v>
      </c>
      <c r="AZ147" s="73">
        <f t="shared" si="253"/>
        <v>1962419.9000000004</v>
      </c>
      <c r="BA147" s="118"/>
      <c r="BB147" s="71">
        <f>IF(ISERROR(GETPIVOTDATA("VALUE",'CSS WK pvt'!$J$2,"DT_FILE",BB$8,"COMMODITY",BB$6,"TRIM_CAT",TRIM(B147),"TRIM_LINE",A142))=TRUE,0,GETPIVOTDATA("VALUE",'CSS WK pvt'!$J$2,"DT_FILE",BB$8,"COMMODITY",BB$6,"TRIM_CAT",TRIM(B147),"TRIM_LINE",A142))</f>
        <v>17521563</v>
      </c>
    </row>
    <row r="148" spans="1:54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55">SUM(E143:E147)</f>
        <v>55435758.129999995</v>
      </c>
      <c r="F148" s="153">
        <f t="shared" si="255"/>
        <v>62092293.649999999</v>
      </c>
      <c r="G148" s="152">
        <f t="shared" si="255"/>
        <v>70690204.00999999</v>
      </c>
      <c r="H148" s="152">
        <f t="shared" si="255"/>
        <v>81530306.980000004</v>
      </c>
      <c r="I148" s="152">
        <f t="shared" si="255"/>
        <v>74712731.890000001</v>
      </c>
      <c r="J148" s="152">
        <f t="shared" si="255"/>
        <v>63199331.899999999</v>
      </c>
      <c r="K148" s="152">
        <f t="shared" si="255"/>
        <v>61974425.470000006</v>
      </c>
      <c r="L148" s="152">
        <f t="shared" si="255"/>
        <v>72560891.620000005</v>
      </c>
      <c r="M148" s="152">
        <f t="shared" si="255"/>
        <v>79853115.019999996</v>
      </c>
      <c r="N148" s="154">
        <f t="shared" si="255"/>
        <v>73742252.829999998</v>
      </c>
      <c r="O148" s="151">
        <f t="shared" si="255"/>
        <v>65403904.25</v>
      </c>
      <c r="P148" s="152">
        <f t="shared" si="255"/>
        <v>67094449</v>
      </c>
      <c r="Q148" s="152">
        <f t="shared" si="255"/>
        <v>62803484</v>
      </c>
      <c r="R148" s="152">
        <f t="shared" si="255"/>
        <v>64592406</v>
      </c>
      <c r="S148" s="152">
        <f t="shared" si="255"/>
        <v>90244713</v>
      </c>
      <c r="T148" s="152">
        <f t="shared" si="255"/>
        <v>104194760</v>
      </c>
      <c r="U148" s="288">
        <f t="shared" si="255"/>
        <v>79809156</v>
      </c>
      <c r="V148" s="288">
        <f t="shared" si="255"/>
        <v>67936226</v>
      </c>
      <c r="W148" s="288">
        <v>66542262</v>
      </c>
      <c r="X148" s="288">
        <v>76537180</v>
      </c>
      <c r="Y148" s="288">
        <v>85789645</v>
      </c>
      <c r="Z148" s="288">
        <v>87253688</v>
      </c>
      <c r="AA148" s="154">
        <v>85361995</v>
      </c>
      <c r="AB148" s="240">
        <f t="shared" si="254"/>
        <v>-5.1900982170832534E-2</v>
      </c>
      <c r="AC148" s="241">
        <f t="shared" si="251"/>
        <v>0.10805060453559154</v>
      </c>
      <c r="AD148" s="242">
        <f t="shared" si="252"/>
        <v>0.13290565726046841</v>
      </c>
      <c r="AE148" s="242">
        <f t="shared" si="252"/>
        <v>4.026445478230456E-2</v>
      </c>
      <c r="AF148" s="242">
        <f t="shared" si="252"/>
        <v>0.27662261361183488</v>
      </c>
      <c r="AG148" s="242">
        <f t="shared" si="252"/>
        <v>0.27798807412266652</v>
      </c>
      <c r="AH148" s="242">
        <f t="shared" si="252"/>
        <v>6.8213596010697278E-2</v>
      </c>
      <c r="AI148" s="242">
        <f t="shared" si="252"/>
        <v>7.4951648341712959E-2</v>
      </c>
      <c r="AJ148" s="242">
        <f t="shared" si="252"/>
        <v>7.3705185572251072E-2</v>
      </c>
      <c r="AK148" s="242">
        <f t="shared" si="252"/>
        <v>5.4799331860801007E-2</v>
      </c>
      <c r="AL148" s="242">
        <f t="shared" si="252"/>
        <v>7.4343123352334367E-2</v>
      </c>
      <c r="AM148" s="242">
        <f t="shared" si="252"/>
        <v>0.18322514774736104</v>
      </c>
      <c r="AN148" s="251"/>
      <c r="AO148" s="153">
        <f t="shared" ref="AO148:AR148" si="256">SUM(AO143:AO147)</f>
        <v>-3580350.5800000043</v>
      </c>
      <c r="AP148" s="155">
        <f t="shared" si="256"/>
        <v>6542657.6599999983</v>
      </c>
      <c r="AQ148" s="156">
        <f t="shared" si="256"/>
        <v>7367725.870000001</v>
      </c>
      <c r="AR148" s="156">
        <f t="shared" si="256"/>
        <v>2500112.3500000015</v>
      </c>
      <c r="AS148" s="156">
        <f t="shared" ref="AS148:AT148" si="257">SUM(AS143:AS147)</f>
        <v>19554508.990000006</v>
      </c>
      <c r="AT148" s="156">
        <f t="shared" si="257"/>
        <v>22664453.019999996</v>
      </c>
      <c r="AU148" s="156">
        <f t="shared" ref="AU148:AV148" si="258">SUM(AU143:AU147)</f>
        <v>5096424.1100000003</v>
      </c>
      <c r="AV148" s="156">
        <f t="shared" si="258"/>
        <v>4736894.1000000006</v>
      </c>
      <c r="AW148" s="156">
        <f t="shared" ref="AW148:AX148" si="259">SUM(AW143:AW147)</f>
        <v>4567836.5299999993</v>
      </c>
      <c r="AX148" s="156">
        <f t="shared" si="259"/>
        <v>3976288.3799999966</v>
      </c>
      <c r="AY148" s="156">
        <f t="shared" ref="AY148:AZ148" si="260">SUM(AY143:AY147)</f>
        <v>5936529.9799999986</v>
      </c>
      <c r="AZ148" s="156">
        <f t="shared" si="260"/>
        <v>13511435.170000004</v>
      </c>
      <c r="BA148" s="157"/>
      <c r="BB148" s="48">
        <f t="shared" ref="BB148" si="261">SUM(BB143:BB147)</f>
        <v>85361995</v>
      </c>
    </row>
    <row r="149" spans="1:54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101"/>
      <c r="AB149" s="244"/>
      <c r="AC149" s="245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7"/>
      <c r="AO149" s="102"/>
      <c r="AP149" s="103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5"/>
      <c r="BB149" s="102"/>
    </row>
    <row r="150" spans="1:54" x14ac:dyDescent="0.35">
      <c r="A150" s="172"/>
      <c r="B150" s="67" t="s">
        <v>30</v>
      </c>
      <c r="C150" s="258"/>
      <c r="D150" s="201">
        <f t="shared" ref="D150:T150" si="262">(C66+C143+D94-D66-D143)/(C66+C143+D94-D143)</f>
        <v>0.63071213668185033</v>
      </c>
      <c r="E150" s="201">
        <f t="shared" si="262"/>
        <v>0.64474999903104047</v>
      </c>
      <c r="F150" s="202">
        <f t="shared" si="262"/>
        <v>0.62168607514711471</v>
      </c>
      <c r="G150" s="201">
        <f t="shared" si="262"/>
        <v>0.68430307587706041</v>
      </c>
      <c r="H150" s="201">
        <f t="shared" si="262"/>
        <v>0.68565574585131706</v>
      </c>
      <c r="I150" s="201">
        <f t="shared" si="262"/>
        <v>0.67483534647843213</v>
      </c>
      <c r="J150" s="201">
        <f t="shared" si="262"/>
        <v>0.66264601370566101</v>
      </c>
      <c r="K150" s="201">
        <f t="shared" si="262"/>
        <v>0.56082005726140349</v>
      </c>
      <c r="L150" s="201">
        <f t="shared" si="262"/>
        <v>0.60391934812296322</v>
      </c>
      <c r="M150" s="201">
        <f t="shared" si="262"/>
        <v>0.63788383346421307</v>
      </c>
      <c r="N150" s="203">
        <f t="shared" si="262"/>
        <v>0.57413688871529855</v>
      </c>
      <c r="O150" s="200">
        <f t="shared" si="262"/>
        <v>0.57111222034804077</v>
      </c>
      <c r="P150" s="201">
        <f t="shared" si="262"/>
        <v>0.52140194089274816</v>
      </c>
      <c r="Q150" s="201">
        <f t="shared" si="262"/>
        <v>0.50949200131382877</v>
      </c>
      <c r="R150" s="201">
        <f t="shared" si="262"/>
        <v>0.50128697522559362</v>
      </c>
      <c r="S150" s="201">
        <f t="shared" si="262"/>
        <v>0.54832397078851447</v>
      </c>
      <c r="T150" s="201">
        <f t="shared" si="262"/>
        <v>0.56386655980173306</v>
      </c>
      <c r="U150" s="201">
        <f t="shared" ref="U150:AA155" si="263">(T66+T143+U94-U66-U143)/(T66+T143+U94-U143)</f>
        <v>0.5444394123922921</v>
      </c>
      <c r="V150" s="201">
        <f t="shared" si="263"/>
        <v>0.47224605832165378</v>
      </c>
      <c r="W150" s="201">
        <f t="shared" si="263"/>
        <v>0.41025723099547734</v>
      </c>
      <c r="X150" s="201">
        <f t="shared" si="263"/>
        <v>0.4275418419178082</v>
      </c>
      <c r="Y150" s="201">
        <f t="shared" si="263"/>
        <v>0.45626101356642479</v>
      </c>
      <c r="Z150" s="201">
        <f t="shared" si="263"/>
        <v>0.4317374302216776</v>
      </c>
      <c r="AA150" s="206">
        <f t="shared" si="263"/>
        <v>0.17305932706976901</v>
      </c>
      <c r="AB150" s="244"/>
      <c r="AC150" s="237">
        <f t="shared" ref="AC150:AC155" si="264">IF(ISERROR((P150-D150)/D150)=TRUE,0,(P150-D150)/D150)</f>
        <v>-0.17331233923003045</v>
      </c>
      <c r="AD150" s="238">
        <f t="shared" ref="AD150:AM155" si="265">IF(ISERROR((Q150-E150)/E150)=TRUE,0,(Q150-E150)/E150)</f>
        <v>-0.20978363384332463</v>
      </c>
      <c r="AE150" s="238">
        <f t="shared" si="265"/>
        <v>-0.19366542815524709</v>
      </c>
      <c r="AF150" s="238">
        <f t="shared" si="265"/>
        <v>-0.19871181335004767</v>
      </c>
      <c r="AG150" s="238">
        <f t="shared" si="265"/>
        <v>-0.17762439356264612</v>
      </c>
      <c r="AH150" s="238">
        <f t="shared" si="265"/>
        <v>-0.19322629552023252</v>
      </c>
      <c r="AI150" s="238">
        <f t="shared" si="265"/>
        <v>-0.28733283147551009</v>
      </c>
      <c r="AJ150" s="238">
        <f t="shared" si="265"/>
        <v>-0.2684690469188184</v>
      </c>
      <c r="AK150" s="238">
        <f t="shared" si="265"/>
        <v>-0.2920547367017674</v>
      </c>
      <c r="AL150" s="238">
        <f t="shared" si="265"/>
        <v>-0.28472710918449351</v>
      </c>
      <c r="AM150" s="238">
        <f t="shared" si="265"/>
        <v>-0.24802353113428602</v>
      </c>
      <c r="AN150" s="206"/>
      <c r="AO150" s="256"/>
      <c r="AP150" s="204">
        <f t="shared" ref="AP150:AZ154" si="266">P150-D150</f>
        <v>-0.10931019578910217</v>
      </c>
      <c r="AQ150" s="204">
        <f t="shared" si="266"/>
        <v>-0.1352579977172117</v>
      </c>
      <c r="AR150" s="204">
        <f t="shared" si="266"/>
        <v>-0.12039909992152109</v>
      </c>
      <c r="AS150" s="204">
        <f t="shared" si="266"/>
        <v>-0.13597910508854594</v>
      </c>
      <c r="AT150" s="204">
        <f t="shared" si="266"/>
        <v>-0.121789186049584</v>
      </c>
      <c r="AU150" s="204">
        <f t="shared" si="266"/>
        <v>-0.13039593408614003</v>
      </c>
      <c r="AV150" s="204">
        <f t="shared" si="266"/>
        <v>-0.19039995538400722</v>
      </c>
      <c r="AW150" s="204">
        <f t="shared" si="266"/>
        <v>-0.15056282626592615</v>
      </c>
      <c r="AX150" s="204">
        <f t="shared" si="266"/>
        <v>-0.17637750620515502</v>
      </c>
      <c r="AY150" s="204">
        <f t="shared" si="266"/>
        <v>-0.18162281989778828</v>
      </c>
      <c r="AZ150" s="204">
        <f t="shared" si="266"/>
        <v>-0.14239945849362096</v>
      </c>
      <c r="BA150" s="206"/>
      <c r="BB150" s="207"/>
    </row>
    <row r="151" spans="1:54" x14ac:dyDescent="0.35">
      <c r="A151" s="172"/>
      <c r="B151" s="67" t="s">
        <v>31</v>
      </c>
      <c r="C151" s="258"/>
      <c r="D151" s="201">
        <f t="shared" ref="D151:T151" si="267">(C67+C144+D95-D67-D144)/(C67+C144+D95-D144)</f>
        <v>0.21053707748547873</v>
      </c>
      <c r="E151" s="201">
        <f t="shared" si="267"/>
        <v>0.24463109909835259</v>
      </c>
      <c r="F151" s="202">
        <f t="shared" si="267"/>
        <v>0.20989307910882862</v>
      </c>
      <c r="G151" s="201">
        <f t="shared" si="267"/>
        <v>0.24196726867937149</v>
      </c>
      <c r="H151" s="201">
        <f t="shared" si="267"/>
        <v>0.22500029916099443</v>
      </c>
      <c r="I151" s="201">
        <f t="shared" si="267"/>
        <v>0.21884967796053623</v>
      </c>
      <c r="J151" s="201">
        <f t="shared" si="267"/>
        <v>0.22288899940628193</v>
      </c>
      <c r="K151" s="201">
        <f t="shared" si="267"/>
        <v>0.16876347534626696</v>
      </c>
      <c r="L151" s="201">
        <f t="shared" si="267"/>
        <v>0.19237785271591412</v>
      </c>
      <c r="M151" s="201">
        <f t="shared" si="267"/>
        <v>0.18939038173219025</v>
      </c>
      <c r="N151" s="203">
        <f t="shared" si="267"/>
        <v>0.20940838327879016</v>
      </c>
      <c r="O151" s="200">
        <f t="shared" si="267"/>
        <v>0.1781233921976661</v>
      </c>
      <c r="P151" s="201">
        <f t="shared" si="267"/>
        <v>0.15921329793130734</v>
      </c>
      <c r="Q151" s="201">
        <f t="shared" si="267"/>
        <v>0.16933317323634259</v>
      </c>
      <c r="R151" s="201">
        <f t="shared" si="267"/>
        <v>0.16625081963252233</v>
      </c>
      <c r="S151" s="201">
        <f t="shared" si="267"/>
        <v>0.14334589897877525</v>
      </c>
      <c r="T151" s="201">
        <f t="shared" si="267"/>
        <v>0.18555787624084752</v>
      </c>
      <c r="U151" s="201">
        <f t="shared" si="263"/>
        <v>0.1994542462211881</v>
      </c>
      <c r="V151" s="201">
        <f t="shared" si="263"/>
        <v>0.22555105160188885</v>
      </c>
      <c r="W151" s="201">
        <f t="shared" si="263"/>
        <v>0.14591573881594574</v>
      </c>
      <c r="X151" s="201">
        <f t="shared" si="263"/>
        <v>0.15742576103807554</v>
      </c>
      <c r="Y151" s="201">
        <f t="shared" si="263"/>
        <v>0.13062902788111849</v>
      </c>
      <c r="Z151" s="201">
        <f t="shared" si="263"/>
        <v>0.12666524397431916</v>
      </c>
      <c r="AA151" s="206">
        <f t="shared" si="263"/>
        <v>4.7372780328118515E-2</v>
      </c>
      <c r="AB151" s="244"/>
      <c r="AC151" s="237">
        <f t="shared" si="264"/>
        <v>-0.24377549155307962</v>
      </c>
      <c r="AD151" s="238">
        <f t="shared" si="265"/>
        <v>-0.30780193581085491</v>
      </c>
      <c r="AE151" s="238">
        <f t="shared" si="265"/>
        <v>-0.20792614821605421</v>
      </c>
      <c r="AF151" s="238">
        <f t="shared" si="265"/>
        <v>-0.40758144784978528</v>
      </c>
      <c r="AG151" s="238">
        <f t="shared" si="265"/>
        <v>-0.17529942434398577</v>
      </c>
      <c r="AH151" s="238">
        <f t="shared" si="265"/>
        <v>-8.8624447246596294E-2</v>
      </c>
      <c r="AI151" s="238">
        <f t="shared" si="265"/>
        <v>1.1943398744208683E-2</v>
      </c>
      <c r="AJ151" s="238">
        <f t="shared" si="265"/>
        <v>-0.13538318337805316</v>
      </c>
      <c r="AK151" s="238">
        <f t="shared" si="265"/>
        <v>-0.18168459198602557</v>
      </c>
      <c r="AL151" s="238">
        <f t="shared" si="265"/>
        <v>-0.31026577650687648</v>
      </c>
      <c r="AM151" s="238">
        <f t="shared" si="265"/>
        <v>-0.39512811287174288</v>
      </c>
      <c r="AN151" s="206"/>
      <c r="AO151" s="256"/>
      <c r="AP151" s="204">
        <f t="shared" si="266"/>
        <v>-5.1323779554171389E-2</v>
      </c>
      <c r="AQ151" s="204">
        <f t="shared" si="266"/>
        <v>-7.5297925862010007E-2</v>
      </c>
      <c r="AR151" s="204">
        <f t="shared" si="266"/>
        <v>-4.3642259476306289E-2</v>
      </c>
      <c r="AS151" s="204">
        <f t="shared" si="266"/>
        <v>-9.8621369700596234E-2</v>
      </c>
      <c r="AT151" s="204">
        <f t="shared" si="266"/>
        <v>-3.9442422920146908E-2</v>
      </c>
      <c r="AU151" s="204">
        <f t="shared" si="266"/>
        <v>-1.9395431739348129E-2</v>
      </c>
      <c r="AV151" s="204">
        <f t="shared" si="266"/>
        <v>2.6620521956069176E-3</v>
      </c>
      <c r="AW151" s="204">
        <f t="shared" si="266"/>
        <v>-2.2847736530321211E-2</v>
      </c>
      <c r="AX151" s="204">
        <f t="shared" si="266"/>
        <v>-3.4952091677838582E-2</v>
      </c>
      <c r="AY151" s="204">
        <f t="shared" si="266"/>
        <v>-5.8761353851071757E-2</v>
      </c>
      <c r="AZ151" s="204">
        <f t="shared" si="266"/>
        <v>-8.2743139304470997E-2</v>
      </c>
      <c r="BA151" s="206"/>
      <c r="BB151" s="207"/>
    </row>
    <row r="152" spans="1:54" x14ac:dyDescent="0.35">
      <c r="A152" s="172"/>
      <c r="B152" s="67" t="s">
        <v>32</v>
      </c>
      <c r="C152" s="258"/>
      <c r="D152" s="201">
        <f t="shared" ref="D152:D155" si="268">(C68+C145+D96-D68-D145)/(C68+C145+D96-D145)</f>
        <v>0.75558968123355985</v>
      </c>
      <c r="E152" s="201">
        <f t="shared" ref="E152:O152" si="269">(D68+D145+E96-E68-E145)/(D68+D145+E96-E145)</f>
        <v>0.76254733196928748</v>
      </c>
      <c r="F152" s="202">
        <f t="shared" si="269"/>
        <v>0.76975457375215306</v>
      </c>
      <c r="G152" s="201">
        <f t="shared" si="269"/>
        <v>0.76986272639208564</v>
      </c>
      <c r="H152" s="201">
        <f t="shared" si="269"/>
        <v>0.79089875322801062</v>
      </c>
      <c r="I152" s="201">
        <f t="shared" si="269"/>
        <v>0.76078639681387883</v>
      </c>
      <c r="J152" s="201">
        <f t="shared" si="269"/>
        <v>0.78044110347779616</v>
      </c>
      <c r="K152" s="201">
        <f t="shared" si="269"/>
        <v>0.71432808145716009</v>
      </c>
      <c r="L152" s="201">
        <f t="shared" si="269"/>
        <v>0.74266636893371352</v>
      </c>
      <c r="M152" s="201">
        <f t="shared" si="269"/>
        <v>0.77283910974153713</v>
      </c>
      <c r="N152" s="203">
        <f t="shared" si="269"/>
        <v>0.74585566593578045</v>
      </c>
      <c r="O152" s="200">
        <f t="shared" si="269"/>
        <v>0.7010267683395881</v>
      </c>
      <c r="P152" s="201">
        <f t="shared" ref="P152:T152" si="270">(O68+O145+P96-P68-P145)/(O68+O145+P96-P145)</f>
        <v>0.5866528082693554</v>
      </c>
      <c r="Q152" s="201">
        <f t="shared" si="270"/>
        <v>0.62257426908214064</v>
      </c>
      <c r="R152" s="201">
        <f t="shared" si="270"/>
        <v>0.60596629335003371</v>
      </c>
      <c r="S152" s="201">
        <f t="shared" si="270"/>
        <v>0.63119058659615912</v>
      </c>
      <c r="T152" s="201">
        <f t="shared" si="270"/>
        <v>0.64884287812299535</v>
      </c>
      <c r="U152" s="201">
        <f t="shared" si="263"/>
        <v>0.67823703932353496</v>
      </c>
      <c r="V152" s="201">
        <f t="shared" si="263"/>
        <v>0.65774837769843708</v>
      </c>
      <c r="W152" s="201">
        <f t="shared" si="263"/>
        <v>0.58801874101146701</v>
      </c>
      <c r="X152" s="201">
        <f t="shared" si="263"/>
        <v>0.60050933867096767</v>
      </c>
      <c r="Y152" s="201">
        <f t="shared" si="263"/>
        <v>0.60610194182803012</v>
      </c>
      <c r="Z152" s="201">
        <f t="shared" si="263"/>
        <v>0.6058342056527678</v>
      </c>
      <c r="AA152" s="206">
        <f t="shared" si="263"/>
        <v>0.31735817099120994</v>
      </c>
      <c r="AB152" s="244"/>
      <c r="AC152" s="237">
        <f t="shared" si="264"/>
        <v>-0.22358282168226765</v>
      </c>
      <c r="AD152" s="238">
        <f t="shared" si="265"/>
        <v>-0.18355983559166714</v>
      </c>
      <c r="AE152" s="238">
        <f t="shared" si="265"/>
        <v>-0.21277987294539438</v>
      </c>
      <c r="AF152" s="238">
        <f t="shared" si="265"/>
        <v>-0.1801258004083468</v>
      </c>
      <c r="AG152" s="238">
        <f t="shared" si="265"/>
        <v>-0.17961322422778123</v>
      </c>
      <c r="AH152" s="238">
        <f t="shared" si="265"/>
        <v>-0.10850530166687379</v>
      </c>
      <c r="AI152" s="238">
        <f t="shared" si="265"/>
        <v>-0.15720946171673508</v>
      </c>
      <c r="AJ152" s="238">
        <f t="shared" si="265"/>
        <v>-0.17682258856187519</v>
      </c>
      <c r="AK152" s="238">
        <f t="shared" si="265"/>
        <v>-0.19141439037672922</v>
      </c>
      <c r="AL152" s="238">
        <f t="shared" si="265"/>
        <v>-0.21574628640270213</v>
      </c>
      <c r="AM152" s="238">
        <f t="shared" si="265"/>
        <v>-0.18773264946286372</v>
      </c>
      <c r="AN152" s="206"/>
      <c r="AO152" s="256"/>
      <c r="AP152" s="204">
        <f t="shared" si="266"/>
        <v>-0.16893687296420445</v>
      </c>
      <c r="AQ152" s="204">
        <f t="shared" si="266"/>
        <v>-0.13997306288714684</v>
      </c>
      <c r="AR152" s="204">
        <f t="shared" si="266"/>
        <v>-0.16378828040211935</v>
      </c>
      <c r="AS152" s="204">
        <f t="shared" si="266"/>
        <v>-0.13867213979592652</v>
      </c>
      <c r="AT152" s="204">
        <f t="shared" si="266"/>
        <v>-0.14205587510501527</v>
      </c>
      <c r="AU152" s="204">
        <f t="shared" si="266"/>
        <v>-8.2549357490343866E-2</v>
      </c>
      <c r="AV152" s="204">
        <f t="shared" si="266"/>
        <v>-0.12269272577935908</v>
      </c>
      <c r="AW152" s="204">
        <f t="shared" si="266"/>
        <v>-0.12630934044569309</v>
      </c>
      <c r="AX152" s="204">
        <f t="shared" si="266"/>
        <v>-0.14215703026274584</v>
      </c>
      <c r="AY152" s="204">
        <f t="shared" si="266"/>
        <v>-0.16673716791350701</v>
      </c>
      <c r="AZ152" s="204">
        <f t="shared" si="266"/>
        <v>-0.14002146028301266</v>
      </c>
      <c r="BA152" s="206"/>
      <c r="BB152" s="207"/>
    </row>
    <row r="153" spans="1:54" x14ac:dyDescent="0.35">
      <c r="A153" s="172"/>
      <c r="B153" s="67" t="s">
        <v>33</v>
      </c>
      <c r="C153" s="258"/>
      <c r="D153" s="201">
        <f t="shared" si="268"/>
        <v>0.85561288910572264</v>
      </c>
      <c r="E153" s="201">
        <f t="shared" ref="E153:O153" si="271">(D69+D146+E97-E69-E146)/(D69+D146+E97-E146)</f>
        <v>0.88230090471086009</v>
      </c>
      <c r="F153" s="202">
        <f t="shared" si="271"/>
        <v>0.88626660139822167</v>
      </c>
      <c r="G153" s="201">
        <f t="shared" si="271"/>
        <v>0.88664325043912018</v>
      </c>
      <c r="H153" s="201">
        <f t="shared" si="271"/>
        <v>0.88962536977943185</v>
      </c>
      <c r="I153" s="201">
        <f t="shared" si="271"/>
        <v>0.8682156741750513</v>
      </c>
      <c r="J153" s="201">
        <f t="shared" si="271"/>
        <v>0.88736079001303003</v>
      </c>
      <c r="K153" s="201">
        <f t="shared" si="271"/>
        <v>0.82699573833629414</v>
      </c>
      <c r="L153" s="201">
        <f t="shared" si="271"/>
        <v>0.84684031727463382</v>
      </c>
      <c r="M153" s="201">
        <f t="shared" si="271"/>
        <v>0.88113435562855558</v>
      </c>
      <c r="N153" s="203">
        <f t="shared" si="271"/>
        <v>0.86429434754866563</v>
      </c>
      <c r="O153" s="200">
        <f t="shared" si="271"/>
        <v>0.8288635470281982</v>
      </c>
      <c r="P153" s="201">
        <f t="shared" ref="P153:T153" si="272">(O69+O146+P97-P69-P146)/(O69+O146+P97-P146)</f>
        <v>0.70004308013429506</v>
      </c>
      <c r="Q153" s="201">
        <f t="shared" si="272"/>
        <v>0.77153407836276244</v>
      </c>
      <c r="R153" s="201">
        <f t="shared" si="272"/>
        <v>0.76116729672295314</v>
      </c>
      <c r="S153" s="201">
        <f t="shared" si="272"/>
        <v>0.77767050670434146</v>
      </c>
      <c r="T153" s="201">
        <f t="shared" si="272"/>
        <v>0.79468374805316322</v>
      </c>
      <c r="U153" s="201">
        <f t="shared" si="263"/>
        <v>0.84991897323578791</v>
      </c>
      <c r="V153" s="201">
        <f t="shared" si="263"/>
        <v>0.79825426397737165</v>
      </c>
      <c r="W153" s="201">
        <f t="shared" si="263"/>
        <v>0.73428633053931125</v>
      </c>
      <c r="X153" s="201">
        <f t="shared" si="263"/>
        <v>0.76380416718375077</v>
      </c>
      <c r="Y153" s="201">
        <f t="shared" si="263"/>
        <v>0.77927689272734291</v>
      </c>
      <c r="Z153" s="201">
        <f t="shared" si="263"/>
        <v>0.78863530045619534</v>
      </c>
      <c r="AA153" s="206">
        <f t="shared" si="263"/>
        <v>0.54983384625198772</v>
      </c>
      <c r="AB153" s="244"/>
      <c r="AC153" s="237">
        <f t="shared" si="264"/>
        <v>-0.18182265712947296</v>
      </c>
      <c r="AD153" s="238">
        <f t="shared" si="265"/>
        <v>-0.12554314039199266</v>
      </c>
      <c r="AE153" s="238">
        <f t="shared" si="265"/>
        <v>-0.14115312985720682</v>
      </c>
      <c r="AF153" s="238">
        <f t="shared" si="265"/>
        <v>-0.12290483650646269</v>
      </c>
      <c r="AG153" s="238">
        <f t="shared" si="265"/>
        <v>-0.10672090179915605</v>
      </c>
      <c r="AH153" s="238">
        <f t="shared" si="265"/>
        <v>-2.1073912258780959E-2</v>
      </c>
      <c r="AI153" s="238">
        <f t="shared" si="265"/>
        <v>-0.100417470592035</v>
      </c>
      <c r="AJ153" s="238">
        <f t="shared" si="265"/>
        <v>-0.11210385192974601</v>
      </c>
      <c r="AK153" s="238">
        <f t="shared" si="265"/>
        <v>-9.8054082212472277E-2</v>
      </c>
      <c r="AL153" s="238">
        <f t="shared" si="265"/>
        <v>-0.11559810629396335</v>
      </c>
      <c r="AM153" s="238">
        <f t="shared" si="265"/>
        <v>-8.7538518916682115E-2</v>
      </c>
      <c r="AN153" s="206"/>
      <c r="AO153" s="256"/>
      <c r="AP153" s="204">
        <f t="shared" si="266"/>
        <v>-0.15556980897142758</v>
      </c>
      <c r="AQ153" s="204">
        <f t="shared" si="266"/>
        <v>-0.11076682634809765</v>
      </c>
      <c r="AR153" s="204">
        <f t="shared" si="266"/>
        <v>-0.12509930467526853</v>
      </c>
      <c r="AS153" s="204">
        <f t="shared" si="266"/>
        <v>-0.10897274373477872</v>
      </c>
      <c r="AT153" s="204">
        <f t="shared" si="266"/>
        <v>-9.4941621726268632E-2</v>
      </c>
      <c r="AU153" s="204">
        <f t="shared" si="266"/>
        <v>-1.8296700939263388E-2</v>
      </c>
      <c r="AV153" s="204">
        <f t="shared" si="266"/>
        <v>-8.9106526035658384E-2</v>
      </c>
      <c r="AW153" s="204">
        <f t="shared" si="266"/>
        <v>-9.270940779698289E-2</v>
      </c>
      <c r="AX153" s="204">
        <f t="shared" si="266"/>
        <v>-8.3036150090883054E-2</v>
      </c>
      <c r="AY153" s="204">
        <f t="shared" si="266"/>
        <v>-0.10185746290121267</v>
      </c>
      <c r="AZ153" s="204">
        <f t="shared" si="266"/>
        <v>-7.5659047092470288E-2</v>
      </c>
      <c r="BA153" s="206"/>
      <c r="BB153" s="207"/>
    </row>
    <row r="154" spans="1:54" x14ac:dyDescent="0.35">
      <c r="A154" s="172"/>
      <c r="B154" s="67" t="s">
        <v>34</v>
      </c>
      <c r="C154" s="258"/>
      <c r="D154" s="201">
        <f t="shared" si="268"/>
        <v>0.89530639577071314</v>
      </c>
      <c r="E154" s="201">
        <f t="shared" ref="E154:O154" si="273">(D70+D147+E98-E70-E147)/(D70+D147+E98-E147)</f>
        <v>0.92259370248201811</v>
      </c>
      <c r="F154" s="202">
        <f t="shared" si="273"/>
        <v>0.91653428359372169</v>
      </c>
      <c r="G154" s="201">
        <f t="shared" si="273"/>
        <v>0.90841641471737944</v>
      </c>
      <c r="H154" s="201">
        <f t="shared" si="273"/>
        <v>0.9402587935793274</v>
      </c>
      <c r="I154" s="201">
        <f t="shared" si="273"/>
        <v>0.88164537318843317</v>
      </c>
      <c r="J154" s="201">
        <f t="shared" si="273"/>
        <v>0.9500999713149445</v>
      </c>
      <c r="K154" s="201">
        <f t="shared" si="273"/>
        <v>0.90325752320250852</v>
      </c>
      <c r="L154" s="201">
        <f t="shared" si="273"/>
        <v>0.88106372045346515</v>
      </c>
      <c r="M154" s="201">
        <f t="shared" si="273"/>
        <v>0.89304673537354051</v>
      </c>
      <c r="N154" s="203">
        <f t="shared" si="273"/>
        <v>0.91425090643507423</v>
      </c>
      <c r="O154" s="200">
        <f t="shared" si="273"/>
        <v>0.86873872351054937</v>
      </c>
      <c r="P154" s="201">
        <f t="shared" ref="P154:T154" si="274">(O70+O147+P98-P70-P147)/(O70+O147+P98-P147)</f>
        <v>0.85539964811580327</v>
      </c>
      <c r="Q154" s="201">
        <f t="shared" si="274"/>
        <v>0.88247704696734319</v>
      </c>
      <c r="R154" s="201">
        <f t="shared" si="274"/>
        <v>0.88791196247446924</v>
      </c>
      <c r="S154" s="201">
        <f t="shared" si="274"/>
        <v>0.8430742309769097</v>
      </c>
      <c r="T154" s="201">
        <f t="shared" si="274"/>
        <v>0.84270729275025447</v>
      </c>
      <c r="U154" s="201">
        <f t="shared" si="263"/>
        <v>0.91325599413114478</v>
      </c>
      <c r="V154" s="201">
        <f t="shared" si="263"/>
        <v>0.86530470378857371</v>
      </c>
      <c r="W154" s="201">
        <f t="shared" si="263"/>
        <v>0.8385243512002738</v>
      </c>
      <c r="X154" s="201">
        <f t="shared" si="263"/>
        <v>0.85411188937019811</v>
      </c>
      <c r="Y154" s="201">
        <f t="shared" si="263"/>
        <v>0.82395612801315909</v>
      </c>
      <c r="Z154" s="201">
        <f t="shared" si="263"/>
        <v>0.85784394979404111</v>
      </c>
      <c r="AA154" s="206">
        <f t="shared" si="263"/>
        <v>0.65087815953050521</v>
      </c>
      <c r="AB154" s="244"/>
      <c r="AC154" s="237">
        <f t="shared" si="264"/>
        <v>-4.4573285573992413E-2</v>
      </c>
      <c r="AD154" s="238">
        <f t="shared" si="265"/>
        <v>-4.3482472736103263E-2</v>
      </c>
      <c r="AE154" s="238">
        <f t="shared" si="265"/>
        <v>-3.1228860318268308E-2</v>
      </c>
      <c r="AF154" s="238">
        <f t="shared" si="265"/>
        <v>-7.1929769962158344E-2</v>
      </c>
      <c r="AG154" s="238">
        <f t="shared" si="265"/>
        <v>-0.10374962882050701</v>
      </c>
      <c r="AH154" s="238">
        <f t="shared" si="265"/>
        <v>3.5854122194724551E-2</v>
      </c>
      <c r="AI154" s="238">
        <f t="shared" si="265"/>
        <v>-8.9248784429509648E-2</v>
      </c>
      <c r="AJ154" s="238">
        <f t="shared" si="265"/>
        <v>-7.1666352440356781E-2</v>
      </c>
      <c r="AK154" s="238">
        <f t="shared" si="265"/>
        <v>-3.0590104276902352E-2</v>
      </c>
      <c r="AL154" s="238">
        <f t="shared" si="265"/>
        <v>-7.7365052268493467E-2</v>
      </c>
      <c r="AM154" s="238">
        <f t="shared" si="265"/>
        <v>-6.1697457715387982E-2</v>
      </c>
      <c r="AN154" s="206"/>
      <c r="AO154" s="256"/>
      <c r="AP154" s="204">
        <f t="shared" si="266"/>
        <v>-3.9906747654909869E-2</v>
      </c>
      <c r="AQ154" s="204">
        <f t="shared" si="266"/>
        <v>-4.0116655514674915E-2</v>
      </c>
      <c r="AR154" s="204">
        <f t="shared" si="266"/>
        <v>-2.8622321119252447E-2</v>
      </c>
      <c r="AS154" s="204">
        <f t="shared" si="266"/>
        <v>-6.5342183740469739E-2</v>
      </c>
      <c r="AT154" s="204">
        <f t="shared" si="266"/>
        <v>-9.7551500829072935E-2</v>
      </c>
      <c r="AU154" s="204">
        <f t="shared" si="266"/>
        <v>3.1610620942711609E-2</v>
      </c>
      <c r="AV154" s="204">
        <f t="shared" si="266"/>
        <v>-8.4795267526370788E-2</v>
      </c>
      <c r="AW154" s="204">
        <f t="shared" si="266"/>
        <v>-6.4733172002234718E-2</v>
      </c>
      <c r="AX154" s="204">
        <f t="shared" si="266"/>
        <v>-2.6951831083267042E-2</v>
      </c>
      <c r="AY154" s="204">
        <f t="shared" si="266"/>
        <v>-6.9090607360381417E-2</v>
      </c>
      <c r="AZ154" s="204">
        <f t="shared" si="266"/>
        <v>-5.6406956641033124E-2</v>
      </c>
      <c r="BA154" s="206"/>
      <c r="BB154" s="207"/>
    </row>
    <row r="155" spans="1:54" ht="15" thickBot="1" x14ac:dyDescent="0.4">
      <c r="A155" s="172"/>
      <c r="B155" s="75" t="s">
        <v>35</v>
      </c>
      <c r="C155" s="259"/>
      <c r="D155" s="209">
        <f t="shared" si="268"/>
        <v>0.68194619899927622</v>
      </c>
      <c r="E155" s="209">
        <f t="shared" ref="E155:O155" si="275">(D71+D148+E99-E71-E148)/(D71+D148+E99-E148)</f>
        <v>0.70140124143580407</v>
      </c>
      <c r="F155" s="210">
        <f t="shared" si="275"/>
        <v>0.67925587931629527</v>
      </c>
      <c r="G155" s="209">
        <f t="shared" si="275"/>
        <v>0.72148428801220843</v>
      </c>
      <c r="H155" s="209">
        <f t="shared" si="275"/>
        <v>0.72434453036787871</v>
      </c>
      <c r="I155" s="209">
        <f t="shared" si="275"/>
        <v>0.69798512355622078</v>
      </c>
      <c r="J155" s="209">
        <f t="shared" si="275"/>
        <v>0.71305693817289761</v>
      </c>
      <c r="K155" s="209">
        <f t="shared" si="275"/>
        <v>0.61835886570953014</v>
      </c>
      <c r="L155" s="209">
        <f t="shared" si="275"/>
        <v>0.64752925917133919</v>
      </c>
      <c r="M155" s="209">
        <f t="shared" si="275"/>
        <v>0.68045591450658827</v>
      </c>
      <c r="N155" s="211">
        <f t="shared" si="275"/>
        <v>0.63777569453718419</v>
      </c>
      <c r="O155" s="208">
        <f t="shared" si="275"/>
        <v>0.61972635239183138</v>
      </c>
      <c r="P155" s="209">
        <f t="shared" ref="P155:T155" si="276">(O71+O148+P99-P71-P148)/(O71+O148+P99-P148)</f>
        <v>0.55585524849000012</v>
      </c>
      <c r="Q155" s="209">
        <f t="shared" si="276"/>
        <v>0.57413199186148167</v>
      </c>
      <c r="R155" s="209">
        <f t="shared" si="276"/>
        <v>0.56749652108091708</v>
      </c>
      <c r="S155" s="209">
        <f t="shared" si="276"/>
        <v>0.58628442879390452</v>
      </c>
      <c r="T155" s="209">
        <f t="shared" si="276"/>
        <v>0.59974406847627248</v>
      </c>
      <c r="U155" s="209">
        <f t="shared" si="263"/>
        <v>0.62276692665634736</v>
      </c>
      <c r="V155" s="209">
        <f t="shared" si="263"/>
        <v>0.5534642869655243</v>
      </c>
      <c r="W155" s="209">
        <f t="shared" si="263"/>
        <v>0.48944805212594622</v>
      </c>
      <c r="X155" s="209">
        <f t="shared" si="263"/>
        <v>0.51317596944068189</v>
      </c>
      <c r="Y155" s="209">
        <f t="shared" si="263"/>
        <v>0.52473688961661347</v>
      </c>
      <c r="Z155" s="209">
        <f t="shared" si="263"/>
        <v>0.51429213493490933</v>
      </c>
      <c r="AA155" s="214">
        <f t="shared" si="263"/>
        <v>0.23787304957634853</v>
      </c>
      <c r="AB155" s="259"/>
      <c r="AC155" s="212">
        <f t="shared" si="264"/>
        <v>-0.1848986777759134</v>
      </c>
      <c r="AD155" s="213">
        <f t="shared" si="265"/>
        <v>-0.18144999189593072</v>
      </c>
      <c r="AE155" s="213">
        <f t="shared" si="265"/>
        <v>-0.16453204401833008</v>
      </c>
      <c r="AF155" s="213">
        <f t="shared" si="265"/>
        <v>-0.18739127305294298</v>
      </c>
      <c r="AG155" s="213">
        <f t="shared" si="265"/>
        <v>-0.17201822705601766</v>
      </c>
      <c r="AH155" s="213">
        <f t="shared" si="265"/>
        <v>-0.10776475652752905</v>
      </c>
      <c r="AI155" s="213">
        <f t="shared" si="265"/>
        <v>-0.22381473717415296</v>
      </c>
      <c r="AJ155" s="213">
        <f t="shared" si="265"/>
        <v>-0.20847249183638114</v>
      </c>
      <c r="AK155" s="213">
        <f t="shared" si="265"/>
        <v>-0.20748605229452158</v>
      </c>
      <c r="AL155" s="213">
        <f t="shared" si="265"/>
        <v>-0.22884513393184286</v>
      </c>
      <c r="AM155" s="213">
        <f t="shared" si="265"/>
        <v>-0.19361596978367668</v>
      </c>
      <c r="AN155" s="214"/>
      <c r="AO155" s="257"/>
      <c r="AP155" s="212">
        <f t="shared" ref="AP155" si="277">P155-D155</f>
        <v>-0.1260909505092761</v>
      </c>
      <c r="AQ155" s="213">
        <f t="shared" ref="AQ155" si="278">Q155-E155</f>
        <v>-0.1272692495743224</v>
      </c>
      <c r="AR155" s="213">
        <f t="shared" ref="AR155:AZ155" si="279">R155-F155</f>
        <v>-0.11175935823537819</v>
      </c>
      <c r="AS155" s="213">
        <f t="shared" si="279"/>
        <v>-0.13519985921830391</v>
      </c>
      <c r="AT155" s="213">
        <f t="shared" si="279"/>
        <v>-0.12460046189160623</v>
      </c>
      <c r="AU155" s="213">
        <f t="shared" si="279"/>
        <v>-7.5218196899873413E-2</v>
      </c>
      <c r="AV155" s="213">
        <f t="shared" si="279"/>
        <v>-0.15959265120737332</v>
      </c>
      <c r="AW155" s="213">
        <f t="shared" si="279"/>
        <v>-0.12891081358358392</v>
      </c>
      <c r="AX155" s="213">
        <f t="shared" si="279"/>
        <v>-0.1343532897306573</v>
      </c>
      <c r="AY155" s="213">
        <f t="shared" si="279"/>
        <v>-0.1557190248899748</v>
      </c>
      <c r="AZ155" s="213">
        <f t="shared" si="279"/>
        <v>-0.12348355960227486</v>
      </c>
      <c r="BA155" s="214"/>
      <c r="BB155" s="210"/>
    </row>
    <row r="156" spans="1:54" x14ac:dyDescent="0.35">
      <c r="A156" s="172"/>
    </row>
    <row r="157" spans="1:54" x14ac:dyDescent="0.35">
      <c r="B157" s="1" t="s">
        <v>22</v>
      </c>
    </row>
    <row r="158" spans="1:54" x14ac:dyDescent="0.35">
      <c r="B158" s="32" t="s">
        <v>189</v>
      </c>
    </row>
    <row r="159" spans="1:54" x14ac:dyDescent="0.35">
      <c r="B159" s="2" t="s">
        <v>167</v>
      </c>
    </row>
    <row r="161" spans="2:2" x14ac:dyDescent="0.35">
      <c r="B161" s="33"/>
    </row>
  </sheetData>
  <mergeCells count="4">
    <mergeCell ref="B1:AP1"/>
    <mergeCell ref="C2:I2"/>
    <mergeCell ref="C3:I3"/>
    <mergeCell ref="C4:I4"/>
  </mergeCells>
  <pageMargins left="0.25" right="0.25" top="0.25" bottom="0.25" header="0.3" footer="0"/>
  <pageSetup paperSize="3"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BB161"/>
  <sheetViews>
    <sheetView workbookViewId="0">
      <pane xSplit="2" ySplit="8" topLeftCell="C9" activePane="bottomRight" state="frozen"/>
      <selection activeCell="B168" sqref="B168"/>
      <selection pane="topRight" activeCell="B168" sqref="B168"/>
      <selection pane="bottomLeft" activeCell="B168" sqref="B168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3" width="13.7265625" style="2" customWidth="1"/>
    <col min="54" max="54" width="13.7265625" style="2" hidden="1" customWidth="1"/>
    <col min="55" max="16384" width="9.1796875" style="2"/>
  </cols>
  <sheetData>
    <row r="1" spans="1:54" ht="15.5" thickTop="1" thickBot="1" x14ac:dyDescent="0.4">
      <c r="B1" s="340" t="s">
        <v>16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4" ht="27.65" customHeight="1" thickTop="1" x14ac:dyDescent="0.5">
      <c r="B2" s="265" t="s">
        <v>165</v>
      </c>
      <c r="C2" s="344" t="s">
        <v>572</v>
      </c>
      <c r="D2" s="344"/>
      <c r="E2" s="344"/>
      <c r="F2" s="344"/>
      <c r="G2" s="344"/>
      <c r="H2" s="344"/>
      <c r="I2" s="34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O2" s="6"/>
      <c r="AP2" s="7"/>
      <c r="BB2" s="6"/>
    </row>
    <row r="3" spans="1:54" ht="27.65" customHeight="1" x14ac:dyDescent="0.5">
      <c r="B3" s="265" t="s">
        <v>575</v>
      </c>
      <c r="C3" s="343" t="s">
        <v>578</v>
      </c>
      <c r="D3" s="343"/>
      <c r="E3" s="343"/>
      <c r="F3" s="343"/>
      <c r="G3" s="343"/>
      <c r="H3" s="343"/>
      <c r="I3" s="343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O3" s="8"/>
      <c r="AP3" s="9"/>
      <c r="BB3" s="8"/>
    </row>
    <row r="4" spans="1:54" ht="27.65" customHeight="1" x14ac:dyDescent="0.5">
      <c r="B4" s="265" t="s">
        <v>0</v>
      </c>
      <c r="C4" s="342">
        <f>'NECO-COMBINED'!C4:I4</f>
        <v>44261</v>
      </c>
      <c r="D4" s="342"/>
      <c r="E4" s="342"/>
      <c r="F4" s="342"/>
      <c r="G4" s="342"/>
      <c r="H4" s="342"/>
      <c r="I4" s="342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0"/>
      <c r="AO4" s="8"/>
      <c r="AP4" s="10"/>
      <c r="BB4" s="8"/>
    </row>
    <row r="5" spans="1:54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0"/>
      <c r="AO5" s="8"/>
      <c r="AP5" s="10"/>
      <c r="BB5" s="8"/>
    </row>
    <row r="6" spans="1:54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/>
      <c r="AO6" s="17"/>
      <c r="AP6" s="19"/>
      <c r="BB6" s="17" t="s">
        <v>416</v>
      </c>
    </row>
    <row r="7" spans="1:54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1" t="s">
        <v>581</v>
      </c>
      <c r="AC7" s="22"/>
      <c r="AD7" s="22"/>
      <c r="AE7" s="22"/>
      <c r="AF7" s="22"/>
      <c r="AG7" s="22"/>
      <c r="AH7" s="25"/>
      <c r="AI7" s="25"/>
      <c r="AJ7" s="25"/>
      <c r="AK7" s="25"/>
      <c r="AL7" s="25"/>
      <c r="AM7" s="25"/>
      <c r="AN7" s="23"/>
      <c r="AO7" s="21" t="s">
        <v>580</v>
      </c>
      <c r="AP7" s="22"/>
      <c r="AQ7" s="22"/>
      <c r="AR7" s="22"/>
      <c r="AS7" s="22"/>
      <c r="AT7" s="22"/>
      <c r="AU7" s="25"/>
      <c r="AV7" s="25"/>
      <c r="AW7" s="25"/>
      <c r="AX7" s="25"/>
      <c r="AY7" s="25"/>
      <c r="AZ7" s="25"/>
      <c r="BA7" s="23"/>
      <c r="BB7" s="21" t="s">
        <v>79</v>
      </c>
    </row>
    <row r="8" spans="1:54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180">
        <v>44261</v>
      </c>
      <c r="AB8" s="27" t="s">
        <v>7</v>
      </c>
      <c r="AC8" s="28" t="s">
        <v>8</v>
      </c>
      <c r="AD8" s="28" t="s">
        <v>13</v>
      </c>
      <c r="AE8" s="28" t="s">
        <v>9</v>
      </c>
      <c r="AF8" s="28" t="s">
        <v>10</v>
      </c>
      <c r="AG8" s="28" t="s">
        <v>1</v>
      </c>
      <c r="AH8" s="28" t="s">
        <v>11</v>
      </c>
      <c r="AI8" s="271" t="s">
        <v>2</v>
      </c>
      <c r="AJ8" s="271" t="s">
        <v>3</v>
      </c>
      <c r="AK8" s="271" t="s">
        <v>4</v>
      </c>
      <c r="AL8" s="271" t="s">
        <v>5</v>
      </c>
      <c r="AM8" s="271" t="s">
        <v>6</v>
      </c>
      <c r="AN8" s="31" t="s">
        <v>7</v>
      </c>
      <c r="AO8" s="27" t="s">
        <v>7</v>
      </c>
      <c r="AP8" s="28" t="s">
        <v>8</v>
      </c>
      <c r="AQ8" s="28" t="s">
        <v>13</v>
      </c>
      <c r="AR8" s="28" t="s">
        <v>9</v>
      </c>
      <c r="AS8" s="28" t="s">
        <v>10</v>
      </c>
      <c r="AT8" s="28" t="s">
        <v>1</v>
      </c>
      <c r="AU8" s="28" t="s">
        <v>11</v>
      </c>
      <c r="AV8" s="28" t="s">
        <v>2</v>
      </c>
      <c r="AW8" s="28" t="s">
        <v>3</v>
      </c>
      <c r="AX8" s="271" t="s">
        <v>4</v>
      </c>
      <c r="AY8" s="271" t="s">
        <v>5</v>
      </c>
      <c r="AZ8" s="271" t="s">
        <v>6</v>
      </c>
      <c r="BA8" s="31" t="s">
        <v>7</v>
      </c>
      <c r="BB8" s="36">
        <v>44261</v>
      </c>
    </row>
    <row r="9" spans="1:54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61"/>
      <c r="AB9" s="227"/>
      <c r="AC9" s="228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62"/>
      <c r="AP9" s="63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62"/>
    </row>
    <row r="10" spans="1:54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6">
        <v>225719</v>
      </c>
      <c r="V10" s="276">
        <v>226771</v>
      </c>
      <c r="W10" s="276">
        <v>227574</v>
      </c>
      <c r="X10" s="276">
        <v>228291</v>
      </c>
      <c r="Y10" s="276">
        <v>228351</v>
      </c>
      <c r="Z10" s="276">
        <v>228564</v>
      </c>
      <c r="AA10" s="70">
        <v>228625</v>
      </c>
      <c r="AB10" s="207">
        <f t="shared" ref="AB10:AM15" si="0">IF(ISERROR((O10-C10)/C10)=TRUE,0,(O10-C10)/C10)</f>
        <v>1.645321789736497E-2</v>
      </c>
      <c r="AC10" s="207">
        <f t="shared" si="0"/>
        <v>1.9527073768945351E-2</v>
      </c>
      <c r="AD10" s="207">
        <f t="shared" si="0"/>
        <v>1.7968894107696393E-2</v>
      </c>
      <c r="AE10" s="207">
        <f t="shared" si="0"/>
        <v>1.8161103806041391E-2</v>
      </c>
      <c r="AF10" s="207">
        <f t="shared" si="0"/>
        <v>1.5659280015497101E-2</v>
      </c>
      <c r="AG10" s="207">
        <f t="shared" si="0"/>
        <v>1.6938160626545309E-2</v>
      </c>
      <c r="AH10" s="207">
        <f t="shared" si="0"/>
        <v>1.5224841904522026E-2</v>
      </c>
      <c r="AI10" s="207">
        <f t="shared" si="0"/>
        <v>1.8216187576892338E-2</v>
      </c>
      <c r="AJ10" s="207">
        <f t="shared" si="0"/>
        <v>1.4741291668896142E-2</v>
      </c>
      <c r="AK10" s="207">
        <f t="shared" si="0"/>
        <v>1.2623921577324846E-2</v>
      </c>
      <c r="AL10" s="207">
        <f t="shared" si="0"/>
        <v>1.3407003062175476E-2</v>
      </c>
      <c r="AM10" s="207">
        <f t="shared" si="0"/>
        <v>1.1694301573109304E-2</v>
      </c>
      <c r="AN10" s="231"/>
      <c r="AO10" s="71">
        <f t="shared" ref="AO10:AZ14" si="1">O10-C10</f>
        <v>3664</v>
      </c>
      <c r="AP10" s="72">
        <f t="shared" si="1"/>
        <v>4347</v>
      </c>
      <c r="AQ10" s="73">
        <f t="shared" si="1"/>
        <v>3994</v>
      </c>
      <c r="AR10" s="73">
        <f t="shared" si="1"/>
        <v>4033</v>
      </c>
      <c r="AS10" s="73">
        <f t="shared" si="1"/>
        <v>3476</v>
      </c>
      <c r="AT10" s="73">
        <f t="shared" si="1"/>
        <v>3761</v>
      </c>
      <c r="AU10" s="73">
        <f t="shared" si="1"/>
        <v>3385</v>
      </c>
      <c r="AV10" s="73">
        <f t="shared" si="1"/>
        <v>4057</v>
      </c>
      <c r="AW10" s="73">
        <f t="shared" si="1"/>
        <v>3306</v>
      </c>
      <c r="AX10" s="73">
        <f t="shared" si="1"/>
        <v>2846</v>
      </c>
      <c r="AY10" s="73">
        <f t="shared" si="1"/>
        <v>3021</v>
      </c>
      <c r="AZ10" s="73">
        <f t="shared" si="1"/>
        <v>2642</v>
      </c>
      <c r="BA10" s="74"/>
      <c r="BB10" s="71">
        <f>IF(ISERROR(GETPIVOTDATA("VALUE",'CSS WK pvt'!$J$2,"DT_FILE",BB$8,"COMMODITY",BB$6,"TRIM_CAT",TRIM(B10),"TRIM_LINE",A9))=TRUE,0,GETPIVOTDATA("VALUE",'CSS WK pvt'!$J$2,"DT_FILE",BB$8,"COMMODITY",BB$6,"TRIM_CAT",TRIM(B10),"TRIM_LINE",A9))</f>
        <v>228625</v>
      </c>
    </row>
    <row r="11" spans="1:54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6">
        <v>21254</v>
      </c>
      <c r="V11" s="276">
        <v>20440</v>
      </c>
      <c r="W11" s="276">
        <v>20148</v>
      </c>
      <c r="X11" s="276">
        <v>19536</v>
      </c>
      <c r="Y11" s="276">
        <v>19423</v>
      </c>
      <c r="Z11" s="276">
        <v>19558</v>
      </c>
      <c r="AA11" s="70">
        <v>19579</v>
      </c>
      <c r="AB11" s="207">
        <f t="shared" si="0"/>
        <v>1.115588755651661E-2</v>
      </c>
      <c r="AC11" s="207">
        <f t="shared" si="0"/>
        <v>1.2196921261004278E-2</v>
      </c>
      <c r="AD11" s="207">
        <f t="shared" si="0"/>
        <v>3.6521824616594575E-2</v>
      </c>
      <c r="AE11" s="207">
        <f t="shared" si="0"/>
        <v>3.8425538203852409E-2</v>
      </c>
      <c r="AF11" s="207">
        <f t="shared" si="0"/>
        <v>6.0538780343398463E-2</v>
      </c>
      <c r="AG11" s="207">
        <f t="shared" si="0"/>
        <v>4.3244310608678484E-2</v>
      </c>
      <c r="AH11" s="207">
        <f t="shared" si="0"/>
        <v>4.9683919399446858E-2</v>
      </c>
      <c r="AI11" s="207">
        <f t="shared" si="0"/>
        <v>5.905511811023622E-3</v>
      </c>
      <c r="AJ11" s="207">
        <f t="shared" si="0"/>
        <v>-1.5056707078607743E-2</v>
      </c>
      <c r="AK11" s="207">
        <f t="shared" si="0"/>
        <v>-4.8463299400905949E-2</v>
      </c>
      <c r="AL11" s="207">
        <f t="shared" si="0"/>
        <v>-5.4243560403174761E-2</v>
      </c>
      <c r="AM11" s="207">
        <f t="shared" si="0"/>
        <v>-4.8874191509021059E-2</v>
      </c>
      <c r="AN11" s="231"/>
      <c r="AO11" s="71">
        <f t="shared" si="1"/>
        <v>227</v>
      </c>
      <c r="AP11" s="72">
        <f t="shared" si="1"/>
        <v>248</v>
      </c>
      <c r="AQ11" s="73">
        <f t="shared" si="1"/>
        <v>743</v>
      </c>
      <c r="AR11" s="73">
        <f t="shared" si="1"/>
        <v>780</v>
      </c>
      <c r="AS11" s="73">
        <f t="shared" si="1"/>
        <v>1227</v>
      </c>
      <c r="AT11" s="73">
        <f t="shared" si="1"/>
        <v>876</v>
      </c>
      <c r="AU11" s="73">
        <f t="shared" si="1"/>
        <v>1006</v>
      </c>
      <c r="AV11" s="73">
        <f t="shared" si="1"/>
        <v>120</v>
      </c>
      <c r="AW11" s="73">
        <f t="shared" si="1"/>
        <v>-308</v>
      </c>
      <c r="AX11" s="73">
        <f t="shared" si="1"/>
        <v>-995</v>
      </c>
      <c r="AY11" s="73">
        <f t="shared" si="1"/>
        <v>-1114</v>
      </c>
      <c r="AZ11" s="73">
        <f t="shared" si="1"/>
        <v>-1005</v>
      </c>
      <c r="BA11" s="74"/>
      <c r="BB11" s="71">
        <f>IF(ISERROR(GETPIVOTDATA("VALUE",'CSS WK pvt'!$J$2,"DT_FILE",BB$8,"COMMODITY",BB$6,"TRIM_CAT",TRIM(B11),"TRIM_LINE",A9))=TRUE,0,GETPIVOTDATA("VALUE",'CSS WK pvt'!$J$2,"DT_FILE",BB$8,"COMMODITY",BB$6,"TRIM_CAT",TRIM(B11),"TRIM_LINE",A9))</f>
        <v>19579</v>
      </c>
    </row>
    <row r="12" spans="1:54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6">
        <v>19125</v>
      </c>
      <c r="V12" s="276">
        <v>19149</v>
      </c>
      <c r="W12" s="276">
        <v>19260</v>
      </c>
      <c r="X12" s="276">
        <v>19298</v>
      </c>
      <c r="Y12" s="276">
        <v>19330</v>
      </c>
      <c r="Z12" s="276">
        <v>19359</v>
      </c>
      <c r="AA12" s="70">
        <v>19359</v>
      </c>
      <c r="AB12" s="207">
        <f t="shared" si="0"/>
        <v>2.7496382054992764E-2</v>
      </c>
      <c r="AC12" s="207">
        <f t="shared" si="0"/>
        <v>3.0896314970766506E-2</v>
      </c>
      <c r="AD12" s="207">
        <f t="shared" si="0"/>
        <v>3.0107526881720432E-2</v>
      </c>
      <c r="AE12" s="207">
        <f t="shared" si="0"/>
        <v>2.9024600776866638E-2</v>
      </c>
      <c r="AF12" s="207">
        <f t="shared" si="0"/>
        <v>2.821011673151751E-2</v>
      </c>
      <c r="AG12" s="207">
        <f t="shared" si="0"/>
        <v>3.2087294727744166E-2</v>
      </c>
      <c r="AH12" s="207">
        <f t="shared" si="0"/>
        <v>3.2110091743119268E-2</v>
      </c>
      <c r="AI12" s="207">
        <f t="shared" si="0"/>
        <v>2.9460781678404387E-2</v>
      </c>
      <c r="AJ12" s="207">
        <f t="shared" si="0"/>
        <v>1.9641060934935676E-2</v>
      </c>
      <c r="AK12" s="207">
        <f t="shared" si="0"/>
        <v>1.4296226216756018E-2</v>
      </c>
      <c r="AL12" s="207">
        <f t="shared" si="0"/>
        <v>1.5444421096869091E-2</v>
      </c>
      <c r="AM12" s="207">
        <f t="shared" si="0"/>
        <v>1.1917829700486122E-2</v>
      </c>
      <c r="AN12" s="231"/>
      <c r="AO12" s="71">
        <f t="shared" si="1"/>
        <v>513</v>
      </c>
      <c r="AP12" s="72">
        <f t="shared" si="1"/>
        <v>576</v>
      </c>
      <c r="AQ12" s="73">
        <f t="shared" si="1"/>
        <v>560</v>
      </c>
      <c r="AR12" s="73">
        <f t="shared" si="1"/>
        <v>538</v>
      </c>
      <c r="AS12" s="73">
        <f t="shared" si="1"/>
        <v>522</v>
      </c>
      <c r="AT12" s="73">
        <f t="shared" si="1"/>
        <v>594</v>
      </c>
      <c r="AU12" s="73">
        <f t="shared" si="1"/>
        <v>595</v>
      </c>
      <c r="AV12" s="73">
        <f t="shared" si="1"/>
        <v>548</v>
      </c>
      <c r="AW12" s="73">
        <f t="shared" si="1"/>
        <v>371</v>
      </c>
      <c r="AX12" s="73">
        <f t="shared" si="1"/>
        <v>272</v>
      </c>
      <c r="AY12" s="73">
        <f t="shared" si="1"/>
        <v>294</v>
      </c>
      <c r="AZ12" s="73">
        <f t="shared" si="1"/>
        <v>228</v>
      </c>
      <c r="BA12" s="74"/>
      <c r="BB12" s="71">
        <f>IF(ISERROR(GETPIVOTDATA("VALUE",'CSS WK pvt'!$J$2,"DT_FILE",BB$8,"COMMODITY",BB$6,"TRIM_CAT",TRIM(B12),"TRIM_LINE",A9))=TRUE,0,GETPIVOTDATA("VALUE",'CSS WK pvt'!$J$2,"DT_FILE",BB$8,"COMMODITY",BB$6,"TRIM_CAT",TRIM(B12),"TRIM_LINE",A9))</f>
        <v>19359</v>
      </c>
    </row>
    <row r="13" spans="1:54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6">
        <v>5068</v>
      </c>
      <c r="V13" s="276">
        <v>5071</v>
      </c>
      <c r="W13" s="276">
        <v>5076</v>
      </c>
      <c r="X13" s="276">
        <v>5081</v>
      </c>
      <c r="Y13" s="276">
        <v>5085</v>
      </c>
      <c r="Z13" s="276">
        <v>5092</v>
      </c>
      <c r="AA13" s="70">
        <v>5095</v>
      </c>
      <c r="AB13" s="207">
        <f t="shared" si="0"/>
        <v>1.5092120736965895E-2</v>
      </c>
      <c r="AC13" s="207">
        <f t="shared" si="0"/>
        <v>1.6653605015673981E-2</v>
      </c>
      <c r="AD13" s="207">
        <f t="shared" si="0"/>
        <v>1.7647058823529412E-2</v>
      </c>
      <c r="AE13" s="207">
        <f t="shared" si="0"/>
        <v>1.7055479317780828E-2</v>
      </c>
      <c r="AF13" s="207">
        <f t="shared" si="0"/>
        <v>1.6464131713053703E-2</v>
      </c>
      <c r="AG13" s="207">
        <f t="shared" si="0"/>
        <v>-3.5280282242257936E-3</v>
      </c>
      <c r="AH13" s="207">
        <f t="shared" si="0"/>
        <v>-9.1886608015640282E-3</v>
      </c>
      <c r="AI13" s="207">
        <f t="shared" si="0"/>
        <v>-1.0343481654957064E-2</v>
      </c>
      <c r="AJ13" s="207">
        <f t="shared" si="0"/>
        <v>-1.4560279557367502E-2</v>
      </c>
      <c r="AK13" s="207">
        <f t="shared" si="0"/>
        <v>-1.702456954923583E-2</v>
      </c>
      <c r="AL13" s="207">
        <f t="shared" si="0"/>
        <v>-1.6441005802707929E-2</v>
      </c>
      <c r="AM13" s="207">
        <f t="shared" si="0"/>
        <v>-1.7367811655731379E-2</v>
      </c>
      <c r="AN13" s="231"/>
      <c r="AO13" s="71">
        <f t="shared" si="1"/>
        <v>77</v>
      </c>
      <c r="AP13" s="72">
        <f t="shared" si="1"/>
        <v>85</v>
      </c>
      <c r="AQ13" s="73">
        <f t="shared" si="1"/>
        <v>90</v>
      </c>
      <c r="AR13" s="73">
        <f t="shared" si="1"/>
        <v>87</v>
      </c>
      <c r="AS13" s="73">
        <f t="shared" si="1"/>
        <v>84</v>
      </c>
      <c r="AT13" s="73">
        <f t="shared" si="1"/>
        <v>-18</v>
      </c>
      <c r="AU13" s="73">
        <f t="shared" si="1"/>
        <v>-47</v>
      </c>
      <c r="AV13" s="73">
        <f t="shared" si="1"/>
        <v>-53</v>
      </c>
      <c r="AW13" s="73">
        <f t="shared" si="1"/>
        <v>-75</v>
      </c>
      <c r="AX13" s="73">
        <f t="shared" si="1"/>
        <v>-88</v>
      </c>
      <c r="AY13" s="73">
        <f t="shared" si="1"/>
        <v>-85</v>
      </c>
      <c r="AZ13" s="73">
        <f t="shared" si="1"/>
        <v>-90</v>
      </c>
      <c r="BA13" s="74"/>
      <c r="BB13" s="71">
        <f>IF(ISERROR(GETPIVOTDATA("VALUE",'CSS WK pvt'!$J$2,"DT_FILE",BB$8,"COMMODITY",BB$6,"TRIM_CAT",TRIM(B13),"TRIM_LINE",A9))=TRUE,0,GETPIVOTDATA("VALUE",'CSS WK pvt'!$J$2,"DT_FILE",BB$8,"COMMODITY",BB$6,"TRIM_CAT",TRIM(B13),"TRIM_LINE",A9))</f>
        <v>5095</v>
      </c>
    </row>
    <row r="14" spans="1:54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6">
        <v>782</v>
      </c>
      <c r="V14" s="276">
        <v>788</v>
      </c>
      <c r="W14" s="276">
        <v>788</v>
      </c>
      <c r="X14" s="276">
        <v>789</v>
      </c>
      <c r="Y14" s="276">
        <v>793</v>
      </c>
      <c r="Z14" s="276">
        <v>796</v>
      </c>
      <c r="AA14" s="70">
        <v>797</v>
      </c>
      <c r="AB14" s="207">
        <f t="shared" si="0"/>
        <v>1.2919896640826873E-2</v>
      </c>
      <c r="AC14" s="207">
        <f t="shared" si="0"/>
        <v>1.4230271668822769E-2</v>
      </c>
      <c r="AD14" s="207">
        <f t="shared" si="0"/>
        <v>1.2970168612191959E-2</v>
      </c>
      <c r="AE14" s="207">
        <f t="shared" si="0"/>
        <v>1.3003901170351105E-2</v>
      </c>
      <c r="AF14" s="207">
        <f t="shared" si="0"/>
        <v>1.0403120936280884E-2</v>
      </c>
      <c r="AG14" s="207">
        <f t="shared" si="0"/>
        <v>1.6927083333333332E-2</v>
      </c>
      <c r="AH14" s="207">
        <f t="shared" si="0"/>
        <v>1.6905071521456438E-2</v>
      </c>
      <c r="AI14" s="207">
        <f t="shared" si="0"/>
        <v>1.9404915912031046E-2</v>
      </c>
      <c r="AJ14" s="207">
        <f t="shared" si="0"/>
        <v>1.1553273427471117E-2</v>
      </c>
      <c r="AK14" s="207">
        <f t="shared" si="0"/>
        <v>1.0243277848911651E-2</v>
      </c>
      <c r="AL14" s="207">
        <f t="shared" si="0"/>
        <v>1.4066496163682864E-2</v>
      </c>
      <c r="AM14" s="207">
        <f t="shared" si="0"/>
        <v>1.6602809706257982E-2</v>
      </c>
      <c r="AN14" s="231"/>
      <c r="AO14" s="71">
        <f t="shared" si="1"/>
        <v>10</v>
      </c>
      <c r="AP14" s="72">
        <f t="shared" si="1"/>
        <v>11</v>
      </c>
      <c r="AQ14" s="73">
        <f t="shared" si="1"/>
        <v>10</v>
      </c>
      <c r="AR14" s="73">
        <f t="shared" si="1"/>
        <v>10</v>
      </c>
      <c r="AS14" s="73">
        <f t="shared" si="1"/>
        <v>8</v>
      </c>
      <c r="AT14" s="73">
        <f t="shared" si="1"/>
        <v>13</v>
      </c>
      <c r="AU14" s="73">
        <f t="shared" si="1"/>
        <v>13</v>
      </c>
      <c r="AV14" s="73">
        <f t="shared" si="1"/>
        <v>15</v>
      </c>
      <c r="AW14" s="73">
        <f t="shared" si="1"/>
        <v>9</v>
      </c>
      <c r="AX14" s="73">
        <f t="shared" si="1"/>
        <v>8</v>
      </c>
      <c r="AY14" s="73">
        <f t="shared" si="1"/>
        <v>11</v>
      </c>
      <c r="AZ14" s="73">
        <f t="shared" si="1"/>
        <v>13</v>
      </c>
      <c r="BA14" s="74"/>
      <c r="BB14" s="71">
        <f>IF(ISERROR(GETPIVOTDATA("VALUE",'CSS WK pvt'!$J$2,"DT_FILE",BB$8,"COMMODITY",BB$6,"TRIM_CAT",TRIM(B14),"TRIM_LINE",A9))=TRUE,0,GETPIVOTDATA("VALUE",'CSS WK pvt'!$J$2,"DT_FILE",BB$8,"COMMODITY",BB$6,"TRIM_CAT",TRIM(B14),"TRIM_LINE",A9))</f>
        <v>797</v>
      </c>
    </row>
    <row r="15" spans="1:54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BB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7">
        <v>271948</v>
      </c>
      <c r="V15" s="277">
        <v>272219</v>
      </c>
      <c r="W15" s="277">
        <v>272846</v>
      </c>
      <c r="X15" s="277">
        <v>272995</v>
      </c>
      <c r="Y15" s="277">
        <v>272982</v>
      </c>
      <c r="Z15" s="277">
        <v>273369</v>
      </c>
      <c r="AA15" s="78">
        <v>273455</v>
      </c>
      <c r="AB15" s="210">
        <f t="shared" si="0"/>
        <v>1.6784204684329136E-2</v>
      </c>
      <c r="AC15" s="212">
        <f t="shared" si="0"/>
        <v>1.9692148937999827E-2</v>
      </c>
      <c r="AD15" s="213">
        <f t="shared" si="0"/>
        <v>2.0206823219313486E-2</v>
      </c>
      <c r="AE15" s="213">
        <f t="shared" si="0"/>
        <v>2.0421856784607138E-2</v>
      </c>
      <c r="AF15" s="213">
        <f t="shared" si="0"/>
        <v>1.9942239891981097E-2</v>
      </c>
      <c r="AG15" s="213">
        <f t="shared" si="0"/>
        <v>1.9596373208540508E-2</v>
      </c>
      <c r="AH15" s="213">
        <f t="shared" si="0"/>
        <v>1.8547094338491964E-2</v>
      </c>
      <c r="AI15" s="213">
        <f t="shared" si="0"/>
        <v>1.751939954846523E-2</v>
      </c>
      <c r="AJ15" s="213">
        <f t="shared" si="0"/>
        <v>1.2254074489042565E-2</v>
      </c>
      <c r="AK15" s="213">
        <f t="shared" si="0"/>
        <v>7.5400808999379967E-3</v>
      </c>
      <c r="AL15" s="213">
        <f t="shared" si="0"/>
        <v>7.8529102287201637E-3</v>
      </c>
      <c r="AM15" s="213">
        <f t="shared" si="0"/>
        <v>6.5836711699272044E-3</v>
      </c>
      <c r="AN15" s="214"/>
      <c r="AO15" s="79">
        <f t="shared" ref="AO15:AR15" si="3">SUM(AO10:AO14)</f>
        <v>4491</v>
      </c>
      <c r="AP15" s="80">
        <f t="shared" si="3"/>
        <v>5267</v>
      </c>
      <c r="AQ15" s="81">
        <f t="shared" si="3"/>
        <v>5397</v>
      </c>
      <c r="AR15" s="81">
        <f t="shared" si="3"/>
        <v>5448</v>
      </c>
      <c r="AS15" s="81">
        <f t="shared" ref="AS15:AT15" si="4">SUM(AS10:AS14)</f>
        <v>5317</v>
      </c>
      <c r="AT15" s="81">
        <f t="shared" si="4"/>
        <v>5226</v>
      </c>
      <c r="AU15" s="81">
        <f t="shared" ref="AU15:AV15" si="5">SUM(AU10:AU14)</f>
        <v>4952</v>
      </c>
      <c r="AV15" s="81">
        <f t="shared" si="5"/>
        <v>4687</v>
      </c>
      <c r="AW15" s="81">
        <f t="shared" ref="AW15:AX15" si="6">SUM(AW10:AW14)</f>
        <v>3303</v>
      </c>
      <c r="AX15" s="81">
        <f t="shared" si="6"/>
        <v>2043</v>
      </c>
      <c r="AY15" s="81">
        <f t="shared" ref="AY15:AZ15" si="7">SUM(AY10:AY14)</f>
        <v>2127</v>
      </c>
      <c r="AZ15" s="81">
        <f t="shared" si="7"/>
        <v>1788</v>
      </c>
      <c r="BA15" s="82"/>
      <c r="BB15" s="79">
        <f t="shared" si="2"/>
        <v>273455</v>
      </c>
    </row>
    <row r="16" spans="1:54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87"/>
      <c r="AB16" s="232"/>
      <c r="AC16" s="233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5"/>
      <c r="AO16" s="88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8"/>
    </row>
    <row r="17" spans="1:54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79">
        <v>49624</v>
      </c>
      <c r="V17" s="279">
        <v>49491</v>
      </c>
      <c r="W17" s="279">
        <v>50683</v>
      </c>
      <c r="X17" s="279">
        <v>53963</v>
      </c>
      <c r="Y17" s="279">
        <v>47447</v>
      </c>
      <c r="Z17" s="279">
        <v>52268</v>
      </c>
      <c r="AA17" s="94">
        <v>51610</v>
      </c>
      <c r="AB17" s="207">
        <f t="shared" ref="AB17:AM22" si="8">IF(ISERROR((O17-C17)/C17)=TRUE,0,(O17-C17)/C17)</f>
        <v>0.32600677075438328</v>
      </c>
      <c r="AC17" s="207">
        <f t="shared" si="8"/>
        <v>0.27096654619590399</v>
      </c>
      <c r="AD17" s="207">
        <f t="shared" si="8"/>
        <v>0.27989584356883168</v>
      </c>
      <c r="AE17" s="207">
        <f t="shared" si="8"/>
        <v>0.3581837273029938</v>
      </c>
      <c r="AF17" s="207">
        <f t="shared" si="8"/>
        <v>0.19533613755442403</v>
      </c>
      <c r="AG17" s="207">
        <f t="shared" si="8"/>
        <v>0.25766980866988531</v>
      </c>
      <c r="AH17" s="207">
        <f t="shared" si="8"/>
        <v>0.27715866683824475</v>
      </c>
      <c r="AI17" s="207">
        <f t="shared" si="8"/>
        <v>0.28467968019935624</v>
      </c>
      <c r="AJ17" s="207">
        <f t="shared" si="8"/>
        <v>0.17148206360946747</v>
      </c>
      <c r="AK17" s="207">
        <f t="shared" si="8"/>
        <v>0.30269891850135189</v>
      </c>
      <c r="AL17" s="207">
        <f t="shared" si="8"/>
        <v>9.7852746540793192E-2</v>
      </c>
      <c r="AM17" s="207">
        <f t="shared" si="8"/>
        <v>6.4087947882736154E-2</v>
      </c>
      <c r="AN17" s="239"/>
      <c r="AO17" s="95">
        <f t="shared" ref="AO17:AZ21" si="9">O17-C17</f>
        <v>12904</v>
      </c>
      <c r="AP17" s="72">
        <f t="shared" si="9"/>
        <v>11696</v>
      </c>
      <c r="AQ17" s="73">
        <f t="shared" si="9"/>
        <v>11394</v>
      </c>
      <c r="AR17" s="73">
        <f t="shared" si="9"/>
        <v>13986</v>
      </c>
      <c r="AS17" s="73">
        <f t="shared" si="9"/>
        <v>7941</v>
      </c>
      <c r="AT17" s="73">
        <f t="shared" si="9"/>
        <v>10087</v>
      </c>
      <c r="AU17" s="73">
        <f t="shared" si="9"/>
        <v>10769</v>
      </c>
      <c r="AV17" s="73">
        <f t="shared" si="9"/>
        <v>10967</v>
      </c>
      <c r="AW17" s="73">
        <f t="shared" si="9"/>
        <v>7419</v>
      </c>
      <c r="AX17" s="73">
        <f t="shared" si="9"/>
        <v>12539</v>
      </c>
      <c r="AY17" s="73">
        <f t="shared" si="9"/>
        <v>4229</v>
      </c>
      <c r="AZ17" s="73">
        <f t="shared" si="9"/>
        <v>3148</v>
      </c>
      <c r="BA17" s="96"/>
      <c r="BB17" s="71">
        <f>IF(ISERROR(GETPIVOTDATA("VALUE",'CSS WK pvt'!$J$2,"DT_FILE",BB$8,"COMMODITY",BB$6,"TRIM_CAT",TRIM(B17),"TRIM_LINE",A16))=TRUE,0,GETPIVOTDATA("VALUE",'CSS WK pvt'!$J$2,"DT_FILE",BB$8,"COMMODITY",BB$6,"TRIM_CAT",TRIM(B17),"TRIM_LINE",A16))</f>
        <v>51610</v>
      </c>
    </row>
    <row r="18" spans="1:54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79">
        <v>6952</v>
      </c>
      <c r="V18" s="279">
        <v>6584</v>
      </c>
      <c r="W18" s="279">
        <v>6728</v>
      </c>
      <c r="X18" s="279">
        <v>7076</v>
      </c>
      <c r="Y18" s="279">
        <v>6518</v>
      </c>
      <c r="Z18" s="279">
        <v>7114</v>
      </c>
      <c r="AA18" s="94">
        <v>7218</v>
      </c>
      <c r="AB18" s="207">
        <f t="shared" si="8"/>
        <v>-0.2552156523619068</v>
      </c>
      <c r="AC18" s="207">
        <f t="shared" si="8"/>
        <v>-0.2592203425449196</v>
      </c>
      <c r="AD18" s="207">
        <f t="shared" si="8"/>
        <v>-0.18257211538461537</v>
      </c>
      <c r="AE18" s="207">
        <f t="shared" si="8"/>
        <v>4.0224105731935062E-3</v>
      </c>
      <c r="AF18" s="207">
        <f t="shared" si="8"/>
        <v>8.2385070550751019E-2</v>
      </c>
      <c r="AG18" s="207">
        <f t="shared" si="8"/>
        <v>9.9969287469287474E-2</v>
      </c>
      <c r="AH18" s="207">
        <f t="shared" si="8"/>
        <v>3.6838180462341538E-2</v>
      </c>
      <c r="AI18" s="207">
        <f t="shared" si="8"/>
        <v>-4.3857101365088587E-2</v>
      </c>
      <c r="AJ18" s="207">
        <f t="shared" si="8"/>
        <v>-9.4238018309100696E-2</v>
      </c>
      <c r="AK18" s="207">
        <f t="shared" si="8"/>
        <v>-9.6873005743458834E-2</v>
      </c>
      <c r="AL18" s="207">
        <f t="shared" si="8"/>
        <v>-0.26049466757431361</v>
      </c>
      <c r="AM18" s="207">
        <f t="shared" si="8"/>
        <v>1.9928315412186381E-2</v>
      </c>
      <c r="AN18" s="239"/>
      <c r="AO18" s="95">
        <f t="shared" si="9"/>
        <v>-2361</v>
      </c>
      <c r="AP18" s="72">
        <f t="shared" si="9"/>
        <v>-2467</v>
      </c>
      <c r="AQ18" s="73">
        <f t="shared" si="9"/>
        <v>-1519</v>
      </c>
      <c r="AR18" s="73">
        <f t="shared" si="9"/>
        <v>28</v>
      </c>
      <c r="AS18" s="73">
        <f t="shared" si="9"/>
        <v>543</v>
      </c>
      <c r="AT18" s="73">
        <f t="shared" si="9"/>
        <v>651</v>
      </c>
      <c r="AU18" s="73">
        <f t="shared" si="9"/>
        <v>247</v>
      </c>
      <c r="AV18" s="73">
        <f t="shared" si="9"/>
        <v>-302</v>
      </c>
      <c r="AW18" s="73">
        <f t="shared" si="9"/>
        <v>-700</v>
      </c>
      <c r="AX18" s="73">
        <f t="shared" si="9"/>
        <v>-759</v>
      </c>
      <c r="AY18" s="73">
        <f t="shared" si="9"/>
        <v>-2296</v>
      </c>
      <c r="AZ18" s="73">
        <f t="shared" si="9"/>
        <v>139</v>
      </c>
      <c r="BA18" s="96"/>
      <c r="BB18" s="71">
        <f>IF(ISERROR(GETPIVOTDATA("VALUE",'CSS WK pvt'!$J$2,"DT_FILE",BB$8,"COMMODITY",BB$6,"TRIM_CAT",TRIM(B18),"TRIM_LINE",A16))=TRUE,0,GETPIVOTDATA("VALUE",'CSS WK pvt'!$J$2,"DT_FILE",BB$8,"COMMODITY",BB$6,"TRIM_CAT",TRIM(B18),"TRIM_LINE",A16))</f>
        <v>7218</v>
      </c>
    </row>
    <row r="19" spans="1:54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79">
        <v>3125</v>
      </c>
      <c r="V19" s="279">
        <v>3083</v>
      </c>
      <c r="W19" s="279">
        <v>3376</v>
      </c>
      <c r="X19" s="279">
        <v>3565</v>
      </c>
      <c r="Y19" s="279">
        <v>3186</v>
      </c>
      <c r="Z19" s="279">
        <v>3361</v>
      </c>
      <c r="AA19" s="94">
        <v>3206</v>
      </c>
      <c r="AB19" s="207">
        <f t="shared" si="8"/>
        <v>0.52290076335877866</v>
      </c>
      <c r="AC19" s="207">
        <f t="shared" si="8"/>
        <v>0.40108169655565046</v>
      </c>
      <c r="AD19" s="207">
        <f t="shared" si="8"/>
        <v>0.31734931734931737</v>
      </c>
      <c r="AE19" s="207">
        <f t="shared" si="8"/>
        <v>0.54905193734542457</v>
      </c>
      <c r="AF19" s="207">
        <f t="shared" si="8"/>
        <v>0.26301886792452828</v>
      </c>
      <c r="AG19" s="207">
        <f t="shared" si="8"/>
        <v>0.30622768742562473</v>
      </c>
      <c r="AH19" s="207">
        <f t="shared" si="8"/>
        <v>0.19457186544342508</v>
      </c>
      <c r="AI19" s="207">
        <f t="shared" si="8"/>
        <v>0.26404264042640424</v>
      </c>
      <c r="AJ19" s="207">
        <f t="shared" si="8"/>
        <v>4.1011409189022512E-2</v>
      </c>
      <c r="AK19" s="207">
        <f t="shared" si="8"/>
        <v>0.11267166042446941</v>
      </c>
      <c r="AL19" s="207">
        <f t="shared" si="8"/>
        <v>0.15476621964479884</v>
      </c>
      <c r="AM19" s="207">
        <f t="shared" si="8"/>
        <v>1.2959614225437011E-2</v>
      </c>
      <c r="AN19" s="239"/>
      <c r="AO19" s="95">
        <f t="shared" si="9"/>
        <v>1370</v>
      </c>
      <c r="AP19" s="72">
        <f t="shared" si="9"/>
        <v>1409</v>
      </c>
      <c r="AQ19" s="73">
        <f t="shared" si="9"/>
        <v>953</v>
      </c>
      <c r="AR19" s="73">
        <f t="shared" si="9"/>
        <v>1332</v>
      </c>
      <c r="AS19" s="73">
        <f t="shared" si="9"/>
        <v>697</v>
      </c>
      <c r="AT19" s="73">
        <f t="shared" si="9"/>
        <v>772</v>
      </c>
      <c r="AU19" s="73">
        <f t="shared" si="9"/>
        <v>509</v>
      </c>
      <c r="AV19" s="73">
        <f t="shared" si="9"/>
        <v>644</v>
      </c>
      <c r="AW19" s="73">
        <f t="shared" si="9"/>
        <v>133</v>
      </c>
      <c r="AX19" s="73">
        <f t="shared" si="9"/>
        <v>361</v>
      </c>
      <c r="AY19" s="73">
        <f t="shared" si="9"/>
        <v>427</v>
      </c>
      <c r="AZ19" s="73">
        <f t="shared" si="9"/>
        <v>43</v>
      </c>
      <c r="BA19" s="96"/>
      <c r="BB19" s="71">
        <f>IF(ISERROR(GETPIVOTDATA("VALUE",'CSS WK pvt'!$J$2,"DT_FILE",BB$8,"COMMODITY",BB$6,"TRIM_CAT",TRIM(B19),"TRIM_LINE",A16))=TRUE,0,GETPIVOTDATA("VALUE",'CSS WK pvt'!$J$2,"DT_FILE",BB$8,"COMMODITY",BB$6,"TRIM_CAT",TRIM(B19),"TRIM_LINE",A16))</f>
        <v>3206</v>
      </c>
    </row>
    <row r="20" spans="1:54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79">
        <v>634</v>
      </c>
      <c r="V20" s="279">
        <v>713</v>
      </c>
      <c r="W20" s="279">
        <v>758</v>
      </c>
      <c r="X20" s="279">
        <v>854</v>
      </c>
      <c r="Y20" s="279">
        <v>810</v>
      </c>
      <c r="Z20" s="279">
        <v>803</v>
      </c>
      <c r="AA20" s="94">
        <v>798</v>
      </c>
      <c r="AB20" s="207">
        <f t="shared" si="8"/>
        <v>0.48424543946932008</v>
      </c>
      <c r="AC20" s="207">
        <f t="shared" si="8"/>
        <v>0.39046538024971622</v>
      </c>
      <c r="AD20" s="207">
        <f t="shared" si="8"/>
        <v>0.17114568599717114</v>
      </c>
      <c r="AE20" s="207">
        <f t="shared" si="8"/>
        <v>0.56149732620320858</v>
      </c>
      <c r="AF20" s="207">
        <f t="shared" si="8"/>
        <v>0.36052202283849921</v>
      </c>
      <c r="AG20" s="207">
        <f t="shared" si="8"/>
        <v>0.16961130742049471</v>
      </c>
      <c r="AH20" s="207">
        <f t="shared" si="8"/>
        <v>6.0200668896321072E-2</v>
      </c>
      <c r="AI20" s="207">
        <f t="shared" si="8"/>
        <v>0.21052631578947367</v>
      </c>
      <c r="AJ20" s="207">
        <f t="shared" si="8"/>
        <v>-2.6957637997432605E-2</v>
      </c>
      <c r="AK20" s="207">
        <f t="shared" si="8"/>
        <v>9.2071611253196933E-2</v>
      </c>
      <c r="AL20" s="207">
        <f t="shared" si="8"/>
        <v>0.24042879019908117</v>
      </c>
      <c r="AM20" s="207">
        <f t="shared" si="8"/>
        <v>7.0666666666666669E-2</v>
      </c>
      <c r="AN20" s="239"/>
      <c r="AO20" s="95">
        <f t="shared" si="9"/>
        <v>292</v>
      </c>
      <c r="AP20" s="72">
        <f t="shared" si="9"/>
        <v>344</v>
      </c>
      <c r="AQ20" s="73">
        <f t="shared" si="9"/>
        <v>121</v>
      </c>
      <c r="AR20" s="73">
        <f t="shared" si="9"/>
        <v>315</v>
      </c>
      <c r="AS20" s="73">
        <f t="shared" si="9"/>
        <v>221</v>
      </c>
      <c r="AT20" s="73">
        <f t="shared" si="9"/>
        <v>96</v>
      </c>
      <c r="AU20" s="73">
        <f t="shared" si="9"/>
        <v>36</v>
      </c>
      <c r="AV20" s="73">
        <f t="shared" si="9"/>
        <v>124</v>
      </c>
      <c r="AW20" s="73">
        <f t="shared" si="9"/>
        <v>-21</v>
      </c>
      <c r="AX20" s="73">
        <f t="shared" si="9"/>
        <v>72</v>
      </c>
      <c r="AY20" s="73">
        <f t="shared" si="9"/>
        <v>157</v>
      </c>
      <c r="AZ20" s="73">
        <f t="shared" si="9"/>
        <v>53</v>
      </c>
      <c r="BA20" s="96"/>
      <c r="BB20" s="71">
        <f>IF(ISERROR(GETPIVOTDATA("VALUE",'CSS WK pvt'!$J$2,"DT_FILE",BB$8,"COMMODITY",BB$6,"TRIM_CAT",TRIM(B20),"TRIM_LINE",A16))=TRUE,0,GETPIVOTDATA("VALUE",'CSS WK pvt'!$J$2,"DT_FILE",BB$8,"COMMODITY",BB$6,"TRIM_CAT",TRIM(B20),"TRIM_LINE",A16))</f>
        <v>798</v>
      </c>
    </row>
    <row r="21" spans="1:54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79">
        <v>99</v>
      </c>
      <c r="V21" s="279">
        <v>103</v>
      </c>
      <c r="W21" s="279">
        <v>125</v>
      </c>
      <c r="X21" s="279">
        <v>145</v>
      </c>
      <c r="Y21" s="279">
        <v>139</v>
      </c>
      <c r="Z21" s="279">
        <v>114</v>
      </c>
      <c r="AA21" s="94">
        <v>178</v>
      </c>
      <c r="AB21" s="207">
        <f t="shared" si="8"/>
        <v>0.55952380952380953</v>
      </c>
      <c r="AC21" s="207">
        <f t="shared" si="8"/>
        <v>0.3359375</v>
      </c>
      <c r="AD21" s="207">
        <f t="shared" si="8"/>
        <v>3.9603960396039604E-2</v>
      </c>
      <c r="AE21" s="207">
        <f t="shared" si="8"/>
        <v>0.82432432432432434</v>
      </c>
      <c r="AF21" s="207">
        <f t="shared" si="8"/>
        <v>1.1954022988505748</v>
      </c>
      <c r="AG21" s="207">
        <f t="shared" si="8"/>
        <v>0.53424657534246578</v>
      </c>
      <c r="AH21" s="207">
        <f t="shared" si="8"/>
        <v>7.6086956521739135E-2</v>
      </c>
      <c r="AI21" s="207">
        <f t="shared" si="8"/>
        <v>0.41095890410958902</v>
      </c>
      <c r="AJ21" s="207">
        <f t="shared" si="8"/>
        <v>7.7586206896551727E-2</v>
      </c>
      <c r="AK21" s="207">
        <f t="shared" si="8"/>
        <v>0.2831858407079646</v>
      </c>
      <c r="AL21" s="207">
        <f t="shared" si="8"/>
        <v>0.28703703703703703</v>
      </c>
      <c r="AM21" s="207">
        <f t="shared" si="8"/>
        <v>0.16326530612244897</v>
      </c>
      <c r="AN21" s="239"/>
      <c r="AO21" s="95">
        <f t="shared" si="9"/>
        <v>47</v>
      </c>
      <c r="AP21" s="72">
        <f t="shared" si="9"/>
        <v>43</v>
      </c>
      <c r="AQ21" s="73">
        <f t="shared" si="9"/>
        <v>4</v>
      </c>
      <c r="AR21" s="73">
        <f t="shared" si="9"/>
        <v>61</v>
      </c>
      <c r="AS21" s="73">
        <f t="shared" si="9"/>
        <v>104</v>
      </c>
      <c r="AT21" s="73">
        <f t="shared" si="9"/>
        <v>39</v>
      </c>
      <c r="AU21" s="73">
        <f t="shared" si="9"/>
        <v>7</v>
      </c>
      <c r="AV21" s="73">
        <f t="shared" si="9"/>
        <v>30</v>
      </c>
      <c r="AW21" s="73">
        <f t="shared" si="9"/>
        <v>9</v>
      </c>
      <c r="AX21" s="73">
        <f t="shared" si="9"/>
        <v>32</v>
      </c>
      <c r="AY21" s="73">
        <f t="shared" si="9"/>
        <v>31</v>
      </c>
      <c r="AZ21" s="73">
        <f t="shared" si="9"/>
        <v>16</v>
      </c>
      <c r="BA21" s="96"/>
      <c r="BB21" s="71">
        <f>IF(ISERROR(GETPIVOTDATA("VALUE",'CSS WK pvt'!$J$2,"DT_FILE",BB$8,"COMMODITY",BB$6,"TRIM_CAT",TRIM(B21),"TRIM_LINE",A16))=TRUE,0,GETPIVOTDATA("VALUE",'CSS WK pvt'!$J$2,"DT_FILE",BB$8,"COMMODITY",BB$6,"TRIM_CAT",TRIM(B21),"TRIM_LINE",A16))</f>
        <v>178</v>
      </c>
    </row>
    <row r="22" spans="1:54" s="83" customFormat="1" x14ac:dyDescent="0.35">
      <c r="A22" s="174"/>
      <c r="B22" s="67" t="s">
        <v>35</v>
      </c>
      <c r="C22" s="158">
        <f t="shared" ref="C22:O22" si="10">SUM(C17:C21)</f>
        <v>52140</v>
      </c>
      <c r="D22" s="159">
        <f t="shared" si="10"/>
        <v>57203</v>
      </c>
      <c r="E22" s="159">
        <f t="shared" si="10"/>
        <v>52839</v>
      </c>
      <c r="F22" s="159">
        <f t="shared" si="10"/>
        <v>49069</v>
      </c>
      <c r="G22" s="159">
        <f t="shared" si="10"/>
        <v>50594</v>
      </c>
      <c r="H22" s="159">
        <f t="shared" si="10"/>
        <v>48819</v>
      </c>
      <c r="I22" s="159">
        <f t="shared" si="10"/>
        <v>48866</v>
      </c>
      <c r="J22" s="159">
        <f t="shared" si="10"/>
        <v>48511</v>
      </c>
      <c r="K22" s="159">
        <f t="shared" si="10"/>
        <v>54830</v>
      </c>
      <c r="L22" s="159">
        <f t="shared" si="10"/>
        <v>53358</v>
      </c>
      <c r="M22" s="159">
        <f t="shared" si="10"/>
        <v>55552</v>
      </c>
      <c r="N22" s="160">
        <f t="shared" si="10"/>
        <v>60261</v>
      </c>
      <c r="O22" s="158">
        <f t="shared" si="10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0">
        <v>60434</v>
      </c>
      <c r="V22" s="280">
        <v>59974</v>
      </c>
      <c r="W22" s="280">
        <v>61670</v>
      </c>
      <c r="X22" s="280">
        <v>65603</v>
      </c>
      <c r="Y22" s="280">
        <v>58100</v>
      </c>
      <c r="Z22" s="280">
        <v>63660</v>
      </c>
      <c r="AA22" s="160">
        <v>63010</v>
      </c>
      <c r="AB22" s="240">
        <f t="shared" si="8"/>
        <v>0.23498273878020715</v>
      </c>
      <c r="AC22" s="241">
        <f t="shared" si="8"/>
        <v>0.19273464678425956</v>
      </c>
      <c r="AD22" s="242">
        <f t="shared" si="8"/>
        <v>0.20729006983478113</v>
      </c>
      <c r="AE22" s="242">
        <f t="shared" si="8"/>
        <v>0.32040595895575619</v>
      </c>
      <c r="AF22" s="242">
        <f t="shared" si="8"/>
        <v>0.1878878918448828</v>
      </c>
      <c r="AG22" s="242">
        <f t="shared" si="8"/>
        <v>0.23853417726704768</v>
      </c>
      <c r="AH22" s="242">
        <f t="shared" si="8"/>
        <v>0.23672901403839069</v>
      </c>
      <c r="AI22" s="242">
        <f t="shared" si="8"/>
        <v>0.23629692234750882</v>
      </c>
      <c r="AJ22" s="242">
        <f t="shared" si="8"/>
        <v>0.12474922487689222</v>
      </c>
      <c r="AK22" s="242">
        <f t="shared" si="8"/>
        <v>0.22948761197945949</v>
      </c>
      <c r="AL22" s="242">
        <f t="shared" si="8"/>
        <v>4.5866935483870969E-2</v>
      </c>
      <c r="AM22" s="242">
        <f t="shared" si="8"/>
        <v>5.6404639816796935E-2</v>
      </c>
      <c r="AN22" s="243"/>
      <c r="AO22" s="97">
        <f t="shared" ref="AO22:AR22" si="11">SUM(AO17:AO21)</f>
        <v>12252</v>
      </c>
      <c r="AP22" s="161">
        <f t="shared" si="11"/>
        <v>11025</v>
      </c>
      <c r="AQ22" s="162">
        <f t="shared" si="11"/>
        <v>10953</v>
      </c>
      <c r="AR22" s="162">
        <f t="shared" si="11"/>
        <v>15722</v>
      </c>
      <c r="AS22" s="162">
        <f t="shared" ref="AS22:AT22" si="12">SUM(AS17:AS21)</f>
        <v>9506</v>
      </c>
      <c r="AT22" s="162">
        <f t="shared" si="12"/>
        <v>11645</v>
      </c>
      <c r="AU22" s="162">
        <f t="shared" ref="AU22:AV22" si="13">SUM(AU17:AU21)</f>
        <v>11568</v>
      </c>
      <c r="AV22" s="162">
        <f t="shared" si="13"/>
        <v>11463</v>
      </c>
      <c r="AW22" s="162">
        <f t="shared" ref="AW22:AX22" si="14">SUM(AW17:AW21)</f>
        <v>6840</v>
      </c>
      <c r="AX22" s="162">
        <f t="shared" si="14"/>
        <v>12245</v>
      </c>
      <c r="AY22" s="162">
        <f t="shared" ref="AY22:AZ22" si="15">SUM(AY17:AY21)</f>
        <v>2548</v>
      </c>
      <c r="AZ22" s="162">
        <f t="shared" si="15"/>
        <v>3399</v>
      </c>
      <c r="BA22" s="163"/>
      <c r="BB22" s="97">
        <f t="shared" ref="BB22" si="16">SUM(BB17:BB21)</f>
        <v>63010</v>
      </c>
    </row>
    <row r="23" spans="1:54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101"/>
      <c r="AB23" s="244"/>
      <c r="AC23" s="245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7"/>
      <c r="AO23" s="102"/>
      <c r="AP23" s="103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5"/>
      <c r="BB23" s="102"/>
    </row>
    <row r="24" spans="1:54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79">
        <v>15363</v>
      </c>
      <c r="V24" s="279">
        <v>15946</v>
      </c>
      <c r="W24" s="279">
        <v>16560</v>
      </c>
      <c r="X24" s="279">
        <v>20085</v>
      </c>
      <c r="Y24" s="279">
        <v>15336</v>
      </c>
      <c r="Z24" s="279">
        <v>19960</v>
      </c>
      <c r="AA24" s="94">
        <v>19713</v>
      </c>
      <c r="AB24" s="207">
        <f t="shared" ref="AB24:AM29" si="17">IF(ISERROR((O24-C24)/C24)=TRUE,0,(O24-C24)/C24)</f>
        <v>0.13543571746329891</v>
      </c>
      <c r="AC24" s="207">
        <f t="shared" si="17"/>
        <v>-7.8483161965852283E-2</v>
      </c>
      <c r="AD24" s="207">
        <f t="shared" si="17"/>
        <v>-8.3436596447748868E-2</v>
      </c>
      <c r="AE24" s="207">
        <f t="shared" si="17"/>
        <v>0.21188433868289983</v>
      </c>
      <c r="AF24" s="207">
        <f t="shared" si="17"/>
        <v>-0.21035268714011515</v>
      </c>
      <c r="AG24" s="207">
        <f t="shared" si="17"/>
        <v>-4.0043071539134528E-2</v>
      </c>
      <c r="AH24" s="207">
        <f t="shared" si="17"/>
        <v>2.4131724551696553E-2</v>
      </c>
      <c r="AI24" s="207">
        <f t="shared" si="17"/>
        <v>3.6801040312093629E-2</v>
      </c>
      <c r="AJ24" s="207">
        <f t="shared" si="17"/>
        <v>-0.15492957746478872</v>
      </c>
      <c r="AK24" s="207">
        <f t="shared" si="17"/>
        <v>0.10612402246943496</v>
      </c>
      <c r="AL24" s="207">
        <f t="shared" si="17"/>
        <v>-0.18624641833810887</v>
      </c>
      <c r="AM24" s="207">
        <f t="shared" si="17"/>
        <v>-0.16569135596054171</v>
      </c>
      <c r="AN24" s="239"/>
      <c r="AO24" s="95">
        <f t="shared" ref="AO24:AZ28" si="18">O24-C24</f>
        <v>2740</v>
      </c>
      <c r="AP24" s="72">
        <f t="shared" si="18"/>
        <v>-1664</v>
      </c>
      <c r="AQ24" s="73">
        <f t="shared" si="18"/>
        <v>-1414</v>
      </c>
      <c r="AR24" s="73">
        <f t="shared" si="18"/>
        <v>3063</v>
      </c>
      <c r="AS24" s="73">
        <f t="shared" si="18"/>
        <v>-3507</v>
      </c>
      <c r="AT24" s="73">
        <f t="shared" si="18"/>
        <v>-595</v>
      </c>
      <c r="AU24" s="73">
        <f t="shared" si="18"/>
        <v>362</v>
      </c>
      <c r="AV24" s="73">
        <f t="shared" si="18"/>
        <v>566</v>
      </c>
      <c r="AW24" s="73">
        <f t="shared" si="18"/>
        <v>-3036</v>
      </c>
      <c r="AX24" s="73">
        <f t="shared" si="18"/>
        <v>1927</v>
      </c>
      <c r="AY24" s="73">
        <f t="shared" si="18"/>
        <v>-3510</v>
      </c>
      <c r="AZ24" s="73">
        <f t="shared" si="18"/>
        <v>-3964</v>
      </c>
      <c r="BA24" s="96"/>
      <c r="BB24" s="71">
        <f>IF(ISERROR(GETPIVOTDATA("VALUE",'CSS WK pvt'!$J$2,"DT_FILE",BB$8,"COMMODITY",BB$6,"TRIM_CAT",TRIM(B24),"TRIM_LINE",A23))=TRUE,0,GETPIVOTDATA("VALUE",'CSS WK pvt'!$J$2,"DT_FILE",BB$8,"COMMODITY",BB$6,"TRIM_CAT",TRIM(B24),"TRIM_LINE",A23))</f>
        <v>19713</v>
      </c>
    </row>
    <row r="25" spans="1:54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79">
        <v>887</v>
      </c>
      <c r="V25" s="279">
        <v>853</v>
      </c>
      <c r="W25" s="279">
        <v>949</v>
      </c>
      <c r="X25" s="279">
        <v>1382</v>
      </c>
      <c r="Y25" s="279">
        <v>1294</v>
      </c>
      <c r="Z25" s="279">
        <v>1719</v>
      </c>
      <c r="AA25" s="94">
        <v>1890</v>
      </c>
      <c r="AB25" s="207">
        <f t="shared" si="17"/>
        <v>-0.36274509803921567</v>
      </c>
      <c r="AC25" s="207">
        <f t="shared" si="17"/>
        <v>-0.37479806138933763</v>
      </c>
      <c r="AD25" s="207">
        <f t="shared" si="17"/>
        <v>-0.28181164629762762</v>
      </c>
      <c r="AE25" s="207">
        <f t="shared" si="17"/>
        <v>5.8997050147492625E-3</v>
      </c>
      <c r="AF25" s="207">
        <f t="shared" si="17"/>
        <v>-0.25123639960435212</v>
      </c>
      <c r="AG25" s="207">
        <f t="shared" si="17"/>
        <v>-1.9836639439906652E-2</v>
      </c>
      <c r="AH25" s="207">
        <f t="shared" si="17"/>
        <v>-0.13631937682570594</v>
      </c>
      <c r="AI25" s="207">
        <f t="shared" si="17"/>
        <v>-0.22313296903460839</v>
      </c>
      <c r="AJ25" s="207">
        <f t="shared" si="17"/>
        <v>-0.29442379182156136</v>
      </c>
      <c r="AK25" s="207">
        <f t="shared" si="17"/>
        <v>-0.11918419375398343</v>
      </c>
      <c r="AL25" s="207">
        <f t="shared" si="17"/>
        <v>-0.35685884691848907</v>
      </c>
      <c r="AM25" s="207">
        <f t="shared" si="17"/>
        <v>0.15757575757575756</v>
      </c>
      <c r="AN25" s="239"/>
      <c r="AO25" s="95">
        <f t="shared" si="18"/>
        <v>-703</v>
      </c>
      <c r="AP25" s="72">
        <f t="shared" si="18"/>
        <v>-696</v>
      </c>
      <c r="AQ25" s="73">
        <f t="shared" si="18"/>
        <v>-392</v>
      </c>
      <c r="AR25" s="73">
        <f t="shared" si="18"/>
        <v>6</v>
      </c>
      <c r="AS25" s="73">
        <f t="shared" si="18"/>
        <v>-254</v>
      </c>
      <c r="AT25" s="73">
        <f t="shared" si="18"/>
        <v>-17</v>
      </c>
      <c r="AU25" s="73">
        <f t="shared" si="18"/>
        <v>-140</v>
      </c>
      <c r="AV25" s="73">
        <f t="shared" si="18"/>
        <v>-245</v>
      </c>
      <c r="AW25" s="73">
        <f t="shared" si="18"/>
        <v>-396</v>
      </c>
      <c r="AX25" s="73">
        <f t="shared" si="18"/>
        <v>-187</v>
      </c>
      <c r="AY25" s="73">
        <f t="shared" si="18"/>
        <v>-718</v>
      </c>
      <c r="AZ25" s="73">
        <f t="shared" si="18"/>
        <v>234</v>
      </c>
      <c r="BA25" s="96"/>
      <c r="BB25" s="71">
        <f>IF(ISERROR(GETPIVOTDATA("VALUE",'CSS WK pvt'!$J$2,"DT_FILE",BB$8,"COMMODITY",BB$6,"TRIM_CAT",TRIM(B25),"TRIM_LINE",A23))=TRUE,0,GETPIVOTDATA("VALUE",'CSS WK pvt'!$J$2,"DT_FILE",BB$8,"COMMODITY",BB$6,"TRIM_CAT",TRIM(B25),"TRIM_LINE",A23))</f>
        <v>1890</v>
      </c>
    </row>
    <row r="26" spans="1:54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79">
        <v>1377</v>
      </c>
      <c r="V26" s="279">
        <v>1566</v>
      </c>
      <c r="W26" s="279">
        <v>1824</v>
      </c>
      <c r="X26" s="279">
        <v>1942</v>
      </c>
      <c r="Y26" s="279">
        <v>1705</v>
      </c>
      <c r="Z26" s="279">
        <v>1917</v>
      </c>
      <c r="AA26" s="94">
        <v>1842</v>
      </c>
      <c r="AB26" s="207">
        <f t="shared" si="17"/>
        <v>0.504</v>
      </c>
      <c r="AC26" s="207">
        <f t="shared" si="17"/>
        <v>-6.3614262560777957E-2</v>
      </c>
      <c r="AD26" s="207">
        <f t="shared" si="17"/>
        <v>-4.9741602067183463E-2</v>
      </c>
      <c r="AE26" s="207">
        <f t="shared" si="17"/>
        <v>0.34595959595959597</v>
      </c>
      <c r="AF26" s="207">
        <f t="shared" si="17"/>
        <v>-0.15677419354838709</v>
      </c>
      <c r="AG26" s="207">
        <f t="shared" si="17"/>
        <v>3.5714285714285712E-2</v>
      </c>
      <c r="AH26" s="207">
        <f t="shared" si="17"/>
        <v>-6.8965517241379309E-2</v>
      </c>
      <c r="AI26" s="207">
        <f t="shared" si="17"/>
        <v>0.18726307808946172</v>
      </c>
      <c r="AJ26" s="207">
        <f t="shared" si="17"/>
        <v>-0.16712328767123288</v>
      </c>
      <c r="AK26" s="207">
        <f t="shared" si="17"/>
        <v>-7.6996197718631185E-2</v>
      </c>
      <c r="AL26" s="207">
        <f t="shared" si="17"/>
        <v>8.9456869009584661E-2</v>
      </c>
      <c r="AM26" s="207">
        <f t="shared" si="17"/>
        <v>-0.13803956834532374</v>
      </c>
      <c r="AN26" s="239"/>
      <c r="AO26" s="95">
        <f t="shared" si="18"/>
        <v>819</v>
      </c>
      <c r="AP26" s="72">
        <f t="shared" si="18"/>
        <v>-157</v>
      </c>
      <c r="AQ26" s="73">
        <f t="shared" si="18"/>
        <v>-77</v>
      </c>
      <c r="AR26" s="73">
        <f t="shared" si="18"/>
        <v>411</v>
      </c>
      <c r="AS26" s="73">
        <f t="shared" si="18"/>
        <v>-243</v>
      </c>
      <c r="AT26" s="73">
        <f t="shared" si="18"/>
        <v>49</v>
      </c>
      <c r="AU26" s="73">
        <f t="shared" si="18"/>
        <v>-102</v>
      </c>
      <c r="AV26" s="73">
        <f t="shared" si="18"/>
        <v>247</v>
      </c>
      <c r="AW26" s="73">
        <f t="shared" si="18"/>
        <v>-366</v>
      </c>
      <c r="AX26" s="73">
        <f t="shared" si="18"/>
        <v>-162</v>
      </c>
      <c r="AY26" s="73">
        <f t="shared" si="18"/>
        <v>140</v>
      </c>
      <c r="AZ26" s="73">
        <f t="shared" si="18"/>
        <v>-307</v>
      </c>
      <c r="BA26" s="96"/>
      <c r="BB26" s="71">
        <f>IF(ISERROR(GETPIVOTDATA("VALUE",'CSS WK pvt'!$J$2,"DT_FILE",BB$8,"COMMODITY",BB$6,"TRIM_CAT",TRIM(B26),"TRIM_LINE",A23))=TRUE,0,GETPIVOTDATA("VALUE",'CSS WK pvt'!$J$2,"DT_FILE",BB$8,"COMMODITY",BB$6,"TRIM_CAT",TRIM(B26),"TRIM_LINE",A23))</f>
        <v>1842</v>
      </c>
    </row>
    <row r="27" spans="1:54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79">
        <v>324</v>
      </c>
      <c r="V27" s="279">
        <v>421</v>
      </c>
      <c r="W27" s="279">
        <v>437</v>
      </c>
      <c r="X27" s="279">
        <v>556</v>
      </c>
      <c r="Y27" s="279">
        <v>490</v>
      </c>
      <c r="Z27" s="279">
        <v>518</v>
      </c>
      <c r="AA27" s="94">
        <v>532</v>
      </c>
      <c r="AB27" s="207">
        <f t="shared" si="17"/>
        <v>0.6061452513966481</v>
      </c>
      <c r="AC27" s="207">
        <f t="shared" si="17"/>
        <v>6.3962558502340089E-2</v>
      </c>
      <c r="AD27" s="207">
        <f t="shared" si="17"/>
        <v>-6.2992125984251968E-2</v>
      </c>
      <c r="AE27" s="207">
        <f t="shared" si="17"/>
        <v>0.48051948051948051</v>
      </c>
      <c r="AF27" s="207">
        <f t="shared" si="17"/>
        <v>0.13881019830028329</v>
      </c>
      <c r="AG27" s="207">
        <f t="shared" si="17"/>
        <v>-9.1194968553459113E-2</v>
      </c>
      <c r="AH27" s="207">
        <f t="shared" si="17"/>
        <v>-0.11232876712328767</v>
      </c>
      <c r="AI27" s="207">
        <f t="shared" si="17"/>
        <v>0.23460410557184752</v>
      </c>
      <c r="AJ27" s="207">
        <f t="shared" si="17"/>
        <v>-0.21119133574007221</v>
      </c>
      <c r="AK27" s="207">
        <f t="shared" si="17"/>
        <v>5.904761904761905E-2</v>
      </c>
      <c r="AL27" s="207">
        <f t="shared" si="17"/>
        <v>0.23737373737373738</v>
      </c>
      <c r="AM27" s="207">
        <f t="shared" si="17"/>
        <v>0</v>
      </c>
      <c r="AN27" s="239"/>
      <c r="AO27" s="95">
        <f t="shared" si="18"/>
        <v>217</v>
      </c>
      <c r="AP27" s="72">
        <f t="shared" si="18"/>
        <v>41</v>
      </c>
      <c r="AQ27" s="73">
        <f t="shared" si="18"/>
        <v>-24</v>
      </c>
      <c r="AR27" s="73">
        <f t="shared" si="18"/>
        <v>148</v>
      </c>
      <c r="AS27" s="73">
        <f t="shared" si="18"/>
        <v>49</v>
      </c>
      <c r="AT27" s="73">
        <f t="shared" si="18"/>
        <v>-29</v>
      </c>
      <c r="AU27" s="73">
        <f t="shared" si="18"/>
        <v>-41</v>
      </c>
      <c r="AV27" s="73">
        <f t="shared" si="18"/>
        <v>80</v>
      </c>
      <c r="AW27" s="73">
        <f t="shared" si="18"/>
        <v>-117</v>
      </c>
      <c r="AX27" s="73">
        <f t="shared" si="18"/>
        <v>31</v>
      </c>
      <c r="AY27" s="73">
        <f t="shared" si="18"/>
        <v>94</v>
      </c>
      <c r="AZ27" s="73">
        <f t="shared" si="18"/>
        <v>0</v>
      </c>
      <c r="BA27" s="96"/>
      <c r="BB27" s="71">
        <f>IF(ISERROR(GETPIVOTDATA("VALUE",'CSS WK pvt'!$J$2,"DT_FILE",BB$8,"COMMODITY",BB$6,"TRIM_CAT",TRIM(B27),"TRIM_LINE",A23))=TRUE,0,GETPIVOTDATA("VALUE",'CSS WK pvt'!$J$2,"DT_FILE",BB$8,"COMMODITY",BB$6,"TRIM_CAT",TRIM(B27),"TRIM_LINE",A23))</f>
        <v>532</v>
      </c>
    </row>
    <row r="28" spans="1:54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79">
        <v>48</v>
      </c>
      <c r="V28" s="279">
        <v>56</v>
      </c>
      <c r="W28" s="279">
        <v>77</v>
      </c>
      <c r="X28" s="279">
        <v>97</v>
      </c>
      <c r="Y28" s="279">
        <v>90</v>
      </c>
      <c r="Z28" s="279">
        <v>73</v>
      </c>
      <c r="AA28" s="94">
        <v>136</v>
      </c>
      <c r="AB28" s="207">
        <f t="shared" si="17"/>
        <v>0.62264150943396224</v>
      </c>
      <c r="AC28" s="207">
        <f t="shared" si="17"/>
        <v>-9.9009900990099011E-3</v>
      </c>
      <c r="AD28" s="207">
        <f t="shared" si="17"/>
        <v>-0.17307692307692307</v>
      </c>
      <c r="AE28" s="207">
        <f t="shared" si="17"/>
        <v>0.4</v>
      </c>
      <c r="AF28" s="207">
        <f t="shared" si="17"/>
        <v>1.3541666666666667</v>
      </c>
      <c r="AG28" s="207">
        <f t="shared" si="17"/>
        <v>0.14634146341463414</v>
      </c>
      <c r="AH28" s="207">
        <f t="shared" si="17"/>
        <v>-0.17241379310344829</v>
      </c>
      <c r="AI28" s="207">
        <f t="shared" si="17"/>
        <v>0.16666666666666666</v>
      </c>
      <c r="AJ28" s="207">
        <f t="shared" si="17"/>
        <v>-0.125</v>
      </c>
      <c r="AK28" s="207">
        <f t="shared" si="17"/>
        <v>0.19753086419753085</v>
      </c>
      <c r="AL28" s="207">
        <f t="shared" si="17"/>
        <v>0.2</v>
      </c>
      <c r="AM28" s="207">
        <f t="shared" si="17"/>
        <v>0.19672131147540983</v>
      </c>
      <c r="AN28" s="239"/>
      <c r="AO28" s="95">
        <f t="shared" si="18"/>
        <v>33</v>
      </c>
      <c r="AP28" s="72">
        <f t="shared" si="18"/>
        <v>-1</v>
      </c>
      <c r="AQ28" s="73">
        <f t="shared" si="18"/>
        <v>-9</v>
      </c>
      <c r="AR28" s="73">
        <f t="shared" si="18"/>
        <v>20</v>
      </c>
      <c r="AS28" s="73">
        <f t="shared" si="18"/>
        <v>65</v>
      </c>
      <c r="AT28" s="73">
        <f t="shared" si="18"/>
        <v>6</v>
      </c>
      <c r="AU28" s="73">
        <f t="shared" si="18"/>
        <v>-10</v>
      </c>
      <c r="AV28" s="73">
        <f t="shared" si="18"/>
        <v>8</v>
      </c>
      <c r="AW28" s="73">
        <f t="shared" si="18"/>
        <v>-11</v>
      </c>
      <c r="AX28" s="73">
        <f t="shared" si="18"/>
        <v>16</v>
      </c>
      <c r="AY28" s="73">
        <f t="shared" si="18"/>
        <v>15</v>
      </c>
      <c r="AZ28" s="73">
        <f t="shared" si="18"/>
        <v>12</v>
      </c>
      <c r="BA28" s="96"/>
      <c r="BB28" s="71">
        <f>IF(ISERROR(GETPIVOTDATA("VALUE",'CSS WK pvt'!$J$2,"DT_FILE",BB$8,"COMMODITY",BB$6,"TRIM_CAT",TRIM(B28),"TRIM_LINE",A23))=TRUE,0,GETPIVOTDATA("VALUE",'CSS WK pvt'!$J$2,"DT_FILE",BB$8,"COMMODITY",BB$6,"TRIM_CAT",TRIM(B28),"TRIM_LINE",A23))</f>
        <v>136</v>
      </c>
    </row>
    <row r="29" spans="1:54" s="83" customFormat="1" x14ac:dyDescent="0.35">
      <c r="A29" s="174"/>
      <c r="B29" s="67" t="s">
        <v>35</v>
      </c>
      <c r="C29" s="158">
        <f t="shared" ref="C29:O29" si="19">SUM(C24:C28)</f>
        <v>24205</v>
      </c>
      <c r="D29" s="159">
        <f t="shared" si="19"/>
        <v>26269</v>
      </c>
      <c r="E29" s="159">
        <f t="shared" si="19"/>
        <v>20319</v>
      </c>
      <c r="F29" s="159">
        <f t="shared" si="19"/>
        <v>17019</v>
      </c>
      <c r="G29" s="159">
        <f t="shared" si="19"/>
        <v>19634</v>
      </c>
      <c r="H29" s="159">
        <f t="shared" si="19"/>
        <v>17447</v>
      </c>
      <c r="I29" s="159">
        <f t="shared" si="19"/>
        <v>17930</v>
      </c>
      <c r="J29" s="159">
        <f t="shared" si="19"/>
        <v>18186</v>
      </c>
      <c r="K29" s="159">
        <f t="shared" si="19"/>
        <v>23773</v>
      </c>
      <c r="L29" s="159">
        <f t="shared" si="19"/>
        <v>22437</v>
      </c>
      <c r="M29" s="159">
        <f t="shared" si="19"/>
        <v>22894</v>
      </c>
      <c r="N29" s="160">
        <f t="shared" si="19"/>
        <v>28212</v>
      </c>
      <c r="O29" s="158">
        <f t="shared" si="19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0">
        <v>17999</v>
      </c>
      <c r="V29" s="280">
        <v>18842</v>
      </c>
      <c r="W29" s="280">
        <v>19847</v>
      </c>
      <c r="X29" s="280">
        <v>24062</v>
      </c>
      <c r="Y29" s="280">
        <v>18915</v>
      </c>
      <c r="Z29" s="280">
        <v>24187</v>
      </c>
      <c r="AA29" s="160">
        <v>24113</v>
      </c>
      <c r="AB29" s="240">
        <f t="shared" si="17"/>
        <v>0.12832059491840528</v>
      </c>
      <c r="AC29" s="241">
        <f t="shared" si="17"/>
        <v>-9.4293654117020065E-2</v>
      </c>
      <c r="AD29" s="242">
        <f t="shared" si="17"/>
        <v>-9.4295979132831345E-2</v>
      </c>
      <c r="AE29" s="242">
        <f t="shared" si="17"/>
        <v>0.21434866913449674</v>
      </c>
      <c r="AF29" s="242">
        <f t="shared" si="17"/>
        <v>-0.19812570031577875</v>
      </c>
      <c r="AG29" s="242">
        <f t="shared" si="17"/>
        <v>-3.3587436235455952E-2</v>
      </c>
      <c r="AH29" s="242">
        <f t="shared" si="17"/>
        <v>3.8482989403234801E-3</v>
      </c>
      <c r="AI29" s="242">
        <f t="shared" si="17"/>
        <v>3.6071703508193116E-2</v>
      </c>
      <c r="AJ29" s="242">
        <f t="shared" si="17"/>
        <v>-0.16514533294073108</v>
      </c>
      <c r="AK29" s="242">
        <f t="shared" si="17"/>
        <v>7.2425012256540536E-2</v>
      </c>
      <c r="AL29" s="242">
        <f t="shared" si="17"/>
        <v>-0.17380099589412074</v>
      </c>
      <c r="AM29" s="242">
        <f t="shared" si="17"/>
        <v>-0.14266978590670637</v>
      </c>
      <c r="AN29" s="243"/>
      <c r="AO29" s="97">
        <f t="shared" ref="AO29:AR29" si="20">SUM(AO24:AO28)</f>
        <v>3106</v>
      </c>
      <c r="AP29" s="161">
        <f t="shared" si="20"/>
        <v>-2477</v>
      </c>
      <c r="AQ29" s="162">
        <f t="shared" si="20"/>
        <v>-1916</v>
      </c>
      <c r="AR29" s="162">
        <f t="shared" si="20"/>
        <v>3648</v>
      </c>
      <c r="AS29" s="162">
        <f t="shared" ref="AS29:AT29" si="21">SUM(AS24:AS28)</f>
        <v>-3890</v>
      </c>
      <c r="AT29" s="162">
        <f t="shared" si="21"/>
        <v>-586</v>
      </c>
      <c r="AU29" s="162">
        <f t="shared" ref="AU29:AV29" si="22">SUM(AU24:AU28)</f>
        <v>69</v>
      </c>
      <c r="AV29" s="162">
        <f t="shared" si="22"/>
        <v>656</v>
      </c>
      <c r="AW29" s="162">
        <f t="shared" ref="AW29:AX29" si="23">SUM(AW24:AW28)</f>
        <v>-3926</v>
      </c>
      <c r="AX29" s="162">
        <f t="shared" si="23"/>
        <v>1625</v>
      </c>
      <c r="AY29" s="162">
        <f t="shared" ref="AY29:AZ29" si="24">SUM(AY24:AY28)</f>
        <v>-3979</v>
      </c>
      <c r="AZ29" s="162">
        <f t="shared" si="24"/>
        <v>-4025</v>
      </c>
      <c r="BA29" s="163"/>
      <c r="BB29" s="97">
        <f t="shared" ref="BB29" si="25">SUM(BB24:BB28)</f>
        <v>24113</v>
      </c>
    </row>
    <row r="30" spans="1:54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101"/>
      <c r="AB30" s="244"/>
      <c r="AC30" s="245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7"/>
      <c r="AO30" s="102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5"/>
      <c r="BB30" s="102"/>
    </row>
    <row r="31" spans="1:54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79">
        <v>5472</v>
      </c>
      <c r="V31" s="279">
        <v>5025</v>
      </c>
      <c r="W31" s="279">
        <v>5663</v>
      </c>
      <c r="X31" s="279">
        <v>5488</v>
      </c>
      <c r="Y31" s="279">
        <v>5498</v>
      </c>
      <c r="Z31" s="279">
        <v>6132</v>
      </c>
      <c r="AA31" s="94">
        <v>5976</v>
      </c>
      <c r="AB31" s="207">
        <f t="shared" ref="AB31:AM36" si="26">IF(ISERROR((O31-C31)/C31)=TRUE,0,(O31-C31)/C31)</f>
        <v>0.45666966234433176</v>
      </c>
      <c r="AC31" s="207">
        <f t="shared" si="26"/>
        <v>0.36356699007958138</v>
      </c>
      <c r="AD31" s="207">
        <f t="shared" si="26"/>
        <v>5.9850107066381157E-2</v>
      </c>
      <c r="AE31" s="207">
        <f t="shared" si="26"/>
        <v>4.1838774150566291E-2</v>
      </c>
      <c r="AF31" s="207">
        <f t="shared" si="26"/>
        <v>0.21327659574468086</v>
      </c>
      <c r="AG31" s="207">
        <f t="shared" si="26"/>
        <v>-0.1203825857519789</v>
      </c>
      <c r="AH31" s="207">
        <f t="shared" si="26"/>
        <v>-3.0303030303030304E-2</v>
      </c>
      <c r="AI31" s="207">
        <f t="shared" si="26"/>
        <v>-0.12532637075718014</v>
      </c>
      <c r="AJ31" s="207">
        <f t="shared" si="26"/>
        <v>-0.13064169481117593</v>
      </c>
      <c r="AK31" s="207">
        <f t="shared" si="26"/>
        <v>-0.12472089314194577</v>
      </c>
      <c r="AL31" s="207">
        <f t="shared" si="26"/>
        <v>-0.27265511311019974</v>
      </c>
      <c r="AM31" s="207">
        <f t="shared" si="26"/>
        <v>-0.30969267139479906</v>
      </c>
      <c r="AN31" s="239"/>
      <c r="AO31" s="95">
        <f t="shared" ref="AO31:AZ35" si="27">O31-C31</f>
        <v>3557</v>
      </c>
      <c r="AP31" s="72">
        <f t="shared" si="27"/>
        <v>3335</v>
      </c>
      <c r="AQ31" s="73">
        <f t="shared" si="27"/>
        <v>559</v>
      </c>
      <c r="AR31" s="73">
        <f t="shared" si="27"/>
        <v>314</v>
      </c>
      <c r="AS31" s="73">
        <f t="shared" si="27"/>
        <v>1253</v>
      </c>
      <c r="AT31" s="73">
        <f t="shared" si="27"/>
        <v>-730</v>
      </c>
      <c r="AU31" s="73">
        <f t="shared" si="27"/>
        <v>-171</v>
      </c>
      <c r="AV31" s="73">
        <f t="shared" si="27"/>
        <v>-720</v>
      </c>
      <c r="AW31" s="73">
        <f t="shared" si="27"/>
        <v>-851</v>
      </c>
      <c r="AX31" s="73">
        <f t="shared" si="27"/>
        <v>-782</v>
      </c>
      <c r="AY31" s="73">
        <f t="shared" si="27"/>
        <v>-2061</v>
      </c>
      <c r="AZ31" s="73">
        <f t="shared" si="27"/>
        <v>-2751</v>
      </c>
      <c r="BA31" s="96"/>
      <c r="BB31" s="71">
        <f>IF(ISERROR(GETPIVOTDATA("VALUE",'CSS WK pvt'!$J$2,"DT_FILE",BB$8,"COMMODITY",BB$6,"TRIM_CAT",TRIM(B31),"TRIM_LINE",A30))=TRUE,0,GETPIVOTDATA("VALUE",'CSS WK pvt'!$J$2,"DT_FILE",BB$8,"COMMODITY",BB$6,"TRIM_CAT",TRIM(B31),"TRIM_LINE",A30))</f>
        <v>5976</v>
      </c>
    </row>
    <row r="32" spans="1:54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79">
        <v>489</v>
      </c>
      <c r="V32" s="279">
        <v>439</v>
      </c>
      <c r="W32" s="279">
        <v>493</v>
      </c>
      <c r="X32" s="279">
        <v>549</v>
      </c>
      <c r="Y32" s="279">
        <v>668</v>
      </c>
      <c r="Z32" s="279">
        <v>791</v>
      </c>
      <c r="AA32" s="94">
        <v>699</v>
      </c>
      <c r="AB32" s="207">
        <f t="shared" si="26"/>
        <v>-0.31688466111771701</v>
      </c>
      <c r="AC32" s="207">
        <f t="shared" si="26"/>
        <v>-0.33691275167785234</v>
      </c>
      <c r="AD32" s="207">
        <f t="shared" si="26"/>
        <v>-0.29508196721311475</v>
      </c>
      <c r="AE32" s="207">
        <f t="shared" si="26"/>
        <v>-0.17554858934169279</v>
      </c>
      <c r="AF32" s="207">
        <f t="shared" si="26"/>
        <v>-8.1428571428571433E-2</v>
      </c>
      <c r="AG32" s="207">
        <f t="shared" si="26"/>
        <v>-3.6900369003690037E-2</v>
      </c>
      <c r="AH32" s="207">
        <f t="shared" si="26"/>
        <v>-3.5502958579881658E-2</v>
      </c>
      <c r="AI32" s="207">
        <f t="shared" si="26"/>
        <v>-0.29759999999999998</v>
      </c>
      <c r="AJ32" s="207">
        <f t="shared" si="26"/>
        <v>-0.33736559139784944</v>
      </c>
      <c r="AK32" s="207">
        <f t="shared" si="26"/>
        <v>-0.34798099762470308</v>
      </c>
      <c r="AL32" s="207">
        <f t="shared" si="26"/>
        <v>-0.45110928512736237</v>
      </c>
      <c r="AM32" s="207">
        <f t="shared" si="26"/>
        <v>-0.25727699530516435</v>
      </c>
      <c r="AN32" s="239"/>
      <c r="AO32" s="95">
        <f t="shared" si="27"/>
        <v>-533</v>
      </c>
      <c r="AP32" s="72">
        <f t="shared" si="27"/>
        <v>-502</v>
      </c>
      <c r="AQ32" s="73">
        <f t="shared" si="27"/>
        <v>-378</v>
      </c>
      <c r="AR32" s="73">
        <f t="shared" si="27"/>
        <v>-168</v>
      </c>
      <c r="AS32" s="73">
        <f t="shared" si="27"/>
        <v>-57</v>
      </c>
      <c r="AT32" s="73">
        <f t="shared" si="27"/>
        <v>-20</v>
      </c>
      <c r="AU32" s="73">
        <f t="shared" si="27"/>
        <v>-18</v>
      </c>
      <c r="AV32" s="73">
        <f t="shared" si="27"/>
        <v>-186</v>
      </c>
      <c r="AW32" s="73">
        <f t="shared" si="27"/>
        <v>-251</v>
      </c>
      <c r="AX32" s="73">
        <f t="shared" si="27"/>
        <v>-293</v>
      </c>
      <c r="AY32" s="73">
        <f t="shared" si="27"/>
        <v>-549</v>
      </c>
      <c r="AZ32" s="73">
        <f t="shared" si="27"/>
        <v>-274</v>
      </c>
      <c r="BA32" s="96"/>
      <c r="BB32" s="71">
        <f>IF(ISERROR(GETPIVOTDATA("VALUE",'CSS WK pvt'!$J$2,"DT_FILE",BB$8,"COMMODITY",BB$6,"TRIM_CAT",TRIM(B32),"TRIM_LINE",A30))=TRUE,0,GETPIVOTDATA("VALUE",'CSS WK pvt'!$J$2,"DT_FILE",BB$8,"COMMODITY",BB$6,"TRIM_CAT",TRIM(B32),"TRIM_LINE",A30))</f>
        <v>699</v>
      </c>
    </row>
    <row r="33" spans="1:54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79">
        <v>385</v>
      </c>
      <c r="V33" s="279">
        <v>401</v>
      </c>
      <c r="W33" s="279">
        <v>466</v>
      </c>
      <c r="X33" s="279">
        <v>535</v>
      </c>
      <c r="Y33" s="279">
        <v>465</v>
      </c>
      <c r="Z33" s="279">
        <v>458</v>
      </c>
      <c r="AA33" s="94">
        <v>408</v>
      </c>
      <c r="AB33" s="207">
        <f t="shared" si="26"/>
        <v>0.51063829787234039</v>
      </c>
      <c r="AC33" s="207">
        <f t="shared" si="26"/>
        <v>1.5575657894736843</v>
      </c>
      <c r="AD33" s="207">
        <f t="shared" si="26"/>
        <v>-0.14834578441835647</v>
      </c>
      <c r="AE33" s="207">
        <f t="shared" si="26"/>
        <v>-3.0575539568345324E-2</v>
      </c>
      <c r="AF33" s="207">
        <f t="shared" si="26"/>
        <v>3.9920159680638719E-3</v>
      </c>
      <c r="AG33" s="207">
        <f t="shared" si="26"/>
        <v>-0.35315315315315315</v>
      </c>
      <c r="AH33" s="207">
        <f t="shared" si="26"/>
        <v>-0.30253623188405798</v>
      </c>
      <c r="AI33" s="207">
        <f t="shared" si="26"/>
        <v>-0.26824817518248173</v>
      </c>
      <c r="AJ33" s="207">
        <f t="shared" si="26"/>
        <v>-3.1185031185031187E-2</v>
      </c>
      <c r="AK33" s="207">
        <f t="shared" si="26"/>
        <v>-0.12295081967213115</v>
      </c>
      <c r="AL33" s="207">
        <f t="shared" si="26"/>
        <v>-0.297583081570997</v>
      </c>
      <c r="AM33" s="207">
        <f t="shared" si="26"/>
        <v>-0.33138686131386863</v>
      </c>
      <c r="AN33" s="239"/>
      <c r="AO33" s="95">
        <f t="shared" si="27"/>
        <v>336</v>
      </c>
      <c r="AP33" s="72">
        <f t="shared" si="27"/>
        <v>947</v>
      </c>
      <c r="AQ33" s="73">
        <f t="shared" si="27"/>
        <v>-139</v>
      </c>
      <c r="AR33" s="73">
        <f t="shared" si="27"/>
        <v>-17</v>
      </c>
      <c r="AS33" s="73">
        <f t="shared" si="27"/>
        <v>2</v>
      </c>
      <c r="AT33" s="73">
        <f t="shared" si="27"/>
        <v>-196</v>
      </c>
      <c r="AU33" s="73">
        <f t="shared" si="27"/>
        <v>-167</v>
      </c>
      <c r="AV33" s="73">
        <f t="shared" si="27"/>
        <v>-147</v>
      </c>
      <c r="AW33" s="73">
        <f t="shared" si="27"/>
        <v>-15</v>
      </c>
      <c r="AX33" s="73">
        <f t="shared" si="27"/>
        <v>-75</v>
      </c>
      <c r="AY33" s="73">
        <f t="shared" si="27"/>
        <v>-197</v>
      </c>
      <c r="AZ33" s="73">
        <f t="shared" si="27"/>
        <v>-227</v>
      </c>
      <c r="BA33" s="96"/>
      <c r="BB33" s="71">
        <f>IF(ISERROR(GETPIVOTDATA("VALUE",'CSS WK pvt'!$J$2,"DT_FILE",BB$8,"COMMODITY",BB$6,"TRIM_CAT",TRIM(B33),"TRIM_LINE",A30))=TRUE,0,GETPIVOTDATA("VALUE",'CSS WK pvt'!$J$2,"DT_FILE",BB$8,"COMMODITY",BB$6,"TRIM_CAT",TRIM(B33),"TRIM_LINE",A30))</f>
        <v>408</v>
      </c>
    </row>
    <row r="34" spans="1:54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79">
        <v>71</v>
      </c>
      <c r="V34" s="279">
        <v>96</v>
      </c>
      <c r="W34" s="279">
        <v>114</v>
      </c>
      <c r="X34" s="279">
        <v>98</v>
      </c>
      <c r="Y34" s="279">
        <v>125</v>
      </c>
      <c r="Z34" s="279">
        <v>95</v>
      </c>
      <c r="AA34" s="94">
        <v>83</v>
      </c>
      <c r="AB34" s="207">
        <f t="shared" si="26"/>
        <v>0.36842105263157893</v>
      </c>
      <c r="AC34" s="207">
        <f t="shared" si="26"/>
        <v>1.8898305084745763</v>
      </c>
      <c r="AD34" s="207">
        <f t="shared" si="26"/>
        <v>-0.11320754716981132</v>
      </c>
      <c r="AE34" s="207">
        <f t="shared" si="26"/>
        <v>0.18421052631578946</v>
      </c>
      <c r="AF34" s="207">
        <f t="shared" si="26"/>
        <v>0.11016949152542373</v>
      </c>
      <c r="AG34" s="207">
        <f t="shared" si="26"/>
        <v>-0.17499999999999999</v>
      </c>
      <c r="AH34" s="207">
        <f t="shared" si="26"/>
        <v>-0.35454545454545455</v>
      </c>
      <c r="AI34" s="207">
        <f t="shared" si="26"/>
        <v>-9.4339622641509441E-2</v>
      </c>
      <c r="AJ34" s="207">
        <f t="shared" si="26"/>
        <v>0.22580645161290322</v>
      </c>
      <c r="AK34" s="207">
        <f t="shared" si="26"/>
        <v>-0.31468531468531469</v>
      </c>
      <c r="AL34" s="207">
        <f t="shared" si="26"/>
        <v>-9.420289855072464E-2</v>
      </c>
      <c r="AM34" s="207">
        <f t="shared" si="26"/>
        <v>-0.3014705882352941</v>
      </c>
      <c r="AN34" s="239"/>
      <c r="AO34" s="95">
        <f t="shared" si="27"/>
        <v>56</v>
      </c>
      <c r="AP34" s="72">
        <f t="shared" si="27"/>
        <v>223</v>
      </c>
      <c r="AQ34" s="73">
        <f t="shared" si="27"/>
        <v>-24</v>
      </c>
      <c r="AR34" s="73">
        <f t="shared" si="27"/>
        <v>21</v>
      </c>
      <c r="AS34" s="73">
        <f t="shared" si="27"/>
        <v>13</v>
      </c>
      <c r="AT34" s="73">
        <f t="shared" si="27"/>
        <v>-21</v>
      </c>
      <c r="AU34" s="73">
        <f t="shared" si="27"/>
        <v>-39</v>
      </c>
      <c r="AV34" s="73">
        <f t="shared" si="27"/>
        <v>-10</v>
      </c>
      <c r="AW34" s="73">
        <f t="shared" si="27"/>
        <v>21</v>
      </c>
      <c r="AX34" s="73">
        <f t="shared" si="27"/>
        <v>-45</v>
      </c>
      <c r="AY34" s="73">
        <f t="shared" si="27"/>
        <v>-13</v>
      </c>
      <c r="AZ34" s="73">
        <f t="shared" si="27"/>
        <v>-41</v>
      </c>
      <c r="BA34" s="96"/>
      <c r="BB34" s="71">
        <f>IF(ISERROR(GETPIVOTDATA("VALUE",'CSS WK pvt'!$J$2,"DT_FILE",BB$8,"COMMODITY",BB$6,"TRIM_CAT",TRIM(B34),"TRIM_LINE",A30))=TRUE,0,GETPIVOTDATA("VALUE",'CSS WK pvt'!$J$2,"DT_FILE",BB$8,"COMMODITY",BB$6,"TRIM_CAT",TRIM(B34),"TRIM_LINE",A30))</f>
        <v>83</v>
      </c>
    </row>
    <row r="35" spans="1:54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79">
        <v>10</v>
      </c>
      <c r="V35" s="279">
        <v>15</v>
      </c>
      <c r="W35" s="279">
        <v>17</v>
      </c>
      <c r="X35" s="279">
        <v>17</v>
      </c>
      <c r="Y35" s="279">
        <v>21</v>
      </c>
      <c r="Z35" s="279">
        <v>15</v>
      </c>
      <c r="AA35" s="94">
        <v>16</v>
      </c>
      <c r="AB35" s="207">
        <f t="shared" si="26"/>
        <v>0.82352941176470584</v>
      </c>
      <c r="AC35" s="207">
        <f t="shared" si="26"/>
        <v>2.7692307692307692</v>
      </c>
      <c r="AD35" s="207">
        <f t="shared" si="26"/>
        <v>-0.42857142857142855</v>
      </c>
      <c r="AE35" s="207">
        <f t="shared" si="26"/>
        <v>1.0909090909090908</v>
      </c>
      <c r="AF35" s="207">
        <f t="shared" si="26"/>
        <v>0.375</v>
      </c>
      <c r="AG35" s="207">
        <f t="shared" si="26"/>
        <v>0.84615384615384615</v>
      </c>
      <c r="AH35" s="207">
        <f t="shared" si="26"/>
        <v>-0.33333333333333331</v>
      </c>
      <c r="AI35" s="207">
        <f t="shared" si="26"/>
        <v>0.875</v>
      </c>
      <c r="AJ35" s="207">
        <f t="shared" si="26"/>
        <v>0.7</v>
      </c>
      <c r="AK35" s="207">
        <f t="shared" si="26"/>
        <v>6.25E-2</v>
      </c>
      <c r="AL35" s="207">
        <f t="shared" si="26"/>
        <v>0.4</v>
      </c>
      <c r="AM35" s="207">
        <f t="shared" si="26"/>
        <v>-0.42307692307692307</v>
      </c>
      <c r="AN35" s="239"/>
      <c r="AO35" s="95">
        <f t="shared" si="27"/>
        <v>14</v>
      </c>
      <c r="AP35" s="72">
        <f t="shared" si="27"/>
        <v>36</v>
      </c>
      <c r="AQ35" s="73">
        <f t="shared" si="27"/>
        <v>-15</v>
      </c>
      <c r="AR35" s="73">
        <f t="shared" si="27"/>
        <v>12</v>
      </c>
      <c r="AS35" s="73">
        <f t="shared" si="27"/>
        <v>9</v>
      </c>
      <c r="AT35" s="73">
        <f t="shared" si="27"/>
        <v>11</v>
      </c>
      <c r="AU35" s="73">
        <f t="shared" si="27"/>
        <v>-5</v>
      </c>
      <c r="AV35" s="73">
        <f t="shared" si="27"/>
        <v>7</v>
      </c>
      <c r="AW35" s="73">
        <f t="shared" si="27"/>
        <v>7</v>
      </c>
      <c r="AX35" s="73">
        <f t="shared" si="27"/>
        <v>1</v>
      </c>
      <c r="AY35" s="73">
        <f t="shared" si="27"/>
        <v>6</v>
      </c>
      <c r="AZ35" s="73">
        <f t="shared" si="27"/>
        <v>-11</v>
      </c>
      <c r="BA35" s="96"/>
      <c r="BB35" s="71">
        <f>IF(ISERROR(GETPIVOTDATA("VALUE",'CSS WK pvt'!$J$2,"DT_FILE",BB$8,"COMMODITY",BB$6,"TRIM_CAT",TRIM(B35),"TRIM_LINE",A30))=TRUE,0,GETPIVOTDATA("VALUE",'CSS WK pvt'!$J$2,"DT_FILE",BB$8,"COMMODITY",BB$6,"TRIM_CAT",TRIM(B35),"TRIM_LINE",A30))</f>
        <v>16</v>
      </c>
    </row>
    <row r="36" spans="1:54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BB36" si="28">SUM(D31:D35)</f>
        <v>11402</v>
      </c>
      <c r="E36" s="159">
        <f t="shared" si="28"/>
        <v>11805</v>
      </c>
      <c r="F36" s="159">
        <f t="shared" si="28"/>
        <v>9143</v>
      </c>
      <c r="G36" s="159">
        <f t="shared" si="28"/>
        <v>7218</v>
      </c>
      <c r="H36" s="159">
        <f t="shared" si="28"/>
        <v>7294</v>
      </c>
      <c r="I36" s="159">
        <f t="shared" si="28"/>
        <v>6827</v>
      </c>
      <c r="J36" s="159">
        <f t="shared" si="28"/>
        <v>7032</v>
      </c>
      <c r="K36" s="159">
        <f t="shared" si="28"/>
        <v>7842</v>
      </c>
      <c r="L36" s="159">
        <f t="shared" si="28"/>
        <v>7881</v>
      </c>
      <c r="M36" s="159">
        <f t="shared" si="28"/>
        <v>9591</v>
      </c>
      <c r="N36" s="160">
        <f t="shared" si="28"/>
        <v>10795</v>
      </c>
      <c r="O36" s="158">
        <f t="shared" si="28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0">
        <v>6427</v>
      </c>
      <c r="V36" s="280">
        <v>5976</v>
      </c>
      <c r="W36" s="280">
        <v>6753</v>
      </c>
      <c r="X36" s="280">
        <v>6687</v>
      </c>
      <c r="Y36" s="280">
        <v>6777</v>
      </c>
      <c r="Z36" s="280">
        <v>7491</v>
      </c>
      <c r="AA36" s="160">
        <v>7182</v>
      </c>
      <c r="AB36" s="240">
        <f t="shared" si="26"/>
        <v>0.33307438337541267</v>
      </c>
      <c r="AC36" s="241">
        <f t="shared" si="26"/>
        <v>0.35423609893001229</v>
      </c>
      <c r="AD36" s="242">
        <f t="shared" si="26"/>
        <v>2.5412960609911054E-4</v>
      </c>
      <c r="AE36" s="242">
        <f t="shared" si="26"/>
        <v>1.771847314885705E-2</v>
      </c>
      <c r="AF36" s="242">
        <f t="shared" si="26"/>
        <v>0.16902188972014409</v>
      </c>
      <c r="AG36" s="242">
        <f t="shared" si="26"/>
        <v>-0.1310666301069372</v>
      </c>
      <c r="AH36" s="242">
        <f t="shared" si="26"/>
        <v>-5.8590889116742345E-2</v>
      </c>
      <c r="AI36" s="242">
        <f t="shared" si="26"/>
        <v>-0.15017064846416384</v>
      </c>
      <c r="AJ36" s="242">
        <f t="shared" si="26"/>
        <v>-0.13886763580719205</v>
      </c>
      <c r="AK36" s="242">
        <f t="shared" si="26"/>
        <v>-0.15150361629234868</v>
      </c>
      <c r="AL36" s="242">
        <f t="shared" si="26"/>
        <v>-0.29340006255864876</v>
      </c>
      <c r="AM36" s="242">
        <f t="shared" si="26"/>
        <v>-0.30606762389995368</v>
      </c>
      <c r="AN36" s="243"/>
      <c r="AO36" s="97">
        <f>SUM(AO31:AO35)</f>
        <v>3430</v>
      </c>
      <c r="AP36" s="161">
        <f t="shared" ref="AP36:AR36" si="29">SUM(AP31:AP35)</f>
        <v>4039</v>
      </c>
      <c r="AQ36" s="162">
        <f t="shared" si="29"/>
        <v>3</v>
      </c>
      <c r="AR36" s="162">
        <f t="shared" si="29"/>
        <v>162</v>
      </c>
      <c r="AS36" s="162">
        <f t="shared" ref="AS36:AT36" si="30">SUM(AS31:AS35)</f>
        <v>1220</v>
      </c>
      <c r="AT36" s="162">
        <f t="shared" si="30"/>
        <v>-956</v>
      </c>
      <c r="AU36" s="162">
        <f t="shared" ref="AU36:AV36" si="31">SUM(AU31:AU35)</f>
        <v>-400</v>
      </c>
      <c r="AV36" s="162">
        <f t="shared" si="31"/>
        <v>-1056</v>
      </c>
      <c r="AW36" s="162">
        <f t="shared" ref="AW36:AX36" si="32">SUM(AW31:AW35)</f>
        <v>-1089</v>
      </c>
      <c r="AX36" s="162">
        <f t="shared" si="32"/>
        <v>-1194</v>
      </c>
      <c r="AY36" s="162">
        <f t="shared" ref="AY36:AZ36" si="33">SUM(AY31:AY35)</f>
        <v>-2814</v>
      </c>
      <c r="AZ36" s="162">
        <f t="shared" si="33"/>
        <v>-3304</v>
      </c>
      <c r="BA36" s="163"/>
      <c r="BB36" s="97">
        <f t="shared" si="28"/>
        <v>7182</v>
      </c>
    </row>
    <row r="37" spans="1:54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101"/>
      <c r="AB37" s="244"/>
      <c r="AC37" s="245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7"/>
      <c r="AO37" s="102"/>
      <c r="AP37" s="103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5"/>
      <c r="BB37" s="102"/>
    </row>
    <row r="38" spans="1:54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79">
        <v>28789</v>
      </c>
      <c r="V38" s="279">
        <v>28520</v>
      </c>
      <c r="W38" s="279">
        <v>28460</v>
      </c>
      <c r="X38" s="279">
        <v>28390</v>
      </c>
      <c r="Y38" s="279">
        <v>26613</v>
      </c>
      <c r="Z38" s="279">
        <v>26176</v>
      </c>
      <c r="AA38" s="94">
        <v>25921</v>
      </c>
      <c r="AB38" s="207">
        <f t="shared" ref="AB38:AM43" si="34">IF(ISERROR((O38-C38)/C38)=TRUE,0,(O38-C38)/C38)</f>
        <v>0.57144092717522921</v>
      </c>
      <c r="AC38" s="207">
        <f t="shared" si="34"/>
        <v>0.78387676909844395</v>
      </c>
      <c r="AD38" s="207">
        <f t="shared" si="34"/>
        <v>0.84938631162887457</v>
      </c>
      <c r="AE38" s="207">
        <f t="shared" si="34"/>
        <v>0.62091771040618049</v>
      </c>
      <c r="AF38" s="207">
        <f t="shared" si="34"/>
        <v>0.5630730144703413</v>
      </c>
      <c r="AG38" s="207">
        <f t="shared" si="34"/>
        <v>0.62620719929762947</v>
      </c>
      <c r="AH38" s="207">
        <f t="shared" si="34"/>
        <v>0.58085772335401675</v>
      </c>
      <c r="AI38" s="207">
        <f t="shared" si="34"/>
        <v>0.63917466521064425</v>
      </c>
      <c r="AJ38" s="207">
        <f t="shared" si="34"/>
        <v>0.65908825929812287</v>
      </c>
      <c r="AK38" s="207">
        <f t="shared" si="34"/>
        <v>0.6703930336549776</v>
      </c>
      <c r="AL38" s="207">
        <f t="shared" si="34"/>
        <v>0.58288229346339138</v>
      </c>
      <c r="AM38" s="207">
        <f t="shared" si="34"/>
        <v>0.60460982038864708</v>
      </c>
      <c r="AN38" s="239"/>
      <c r="AO38" s="95">
        <f t="shared" ref="AO38:AZ42" si="35">O38-C38</f>
        <v>6607</v>
      </c>
      <c r="AP38" s="72">
        <f t="shared" si="35"/>
        <v>10025</v>
      </c>
      <c r="AQ38" s="73">
        <f t="shared" si="35"/>
        <v>12249</v>
      </c>
      <c r="AR38" s="73">
        <f t="shared" si="35"/>
        <v>10609</v>
      </c>
      <c r="AS38" s="73">
        <f t="shared" si="35"/>
        <v>10195</v>
      </c>
      <c r="AT38" s="73">
        <f t="shared" si="35"/>
        <v>11412</v>
      </c>
      <c r="AU38" s="73">
        <f t="shared" si="35"/>
        <v>10578</v>
      </c>
      <c r="AV38" s="73">
        <f t="shared" si="35"/>
        <v>11121</v>
      </c>
      <c r="AW38" s="73">
        <f t="shared" si="35"/>
        <v>11306</v>
      </c>
      <c r="AX38" s="73">
        <f t="shared" si="35"/>
        <v>11394</v>
      </c>
      <c r="AY38" s="73">
        <f t="shared" si="35"/>
        <v>9800</v>
      </c>
      <c r="AZ38" s="73">
        <f t="shared" si="35"/>
        <v>9863</v>
      </c>
      <c r="BA38" s="96"/>
      <c r="BB38" s="71">
        <f>IF(ISERROR(GETPIVOTDATA("VALUE",'CSS WK pvt'!$J$2,"DT_FILE",BB$8,"COMMODITY",BB$6,"TRIM_CAT",TRIM(B38),"TRIM_LINE",A37))=TRUE,0,GETPIVOTDATA("VALUE",'CSS WK pvt'!$J$2,"DT_FILE",BB$8,"COMMODITY",BB$6,"TRIM_CAT",TRIM(B38),"TRIM_LINE",A37))</f>
        <v>25921</v>
      </c>
    </row>
    <row r="39" spans="1:54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79">
        <v>5576</v>
      </c>
      <c r="V39" s="279">
        <v>5292</v>
      </c>
      <c r="W39" s="279">
        <v>5286</v>
      </c>
      <c r="X39" s="279">
        <v>5145</v>
      </c>
      <c r="Y39" s="279">
        <v>4556</v>
      </c>
      <c r="Z39" s="279">
        <v>4604</v>
      </c>
      <c r="AA39" s="94">
        <v>4629</v>
      </c>
      <c r="AB39" s="207">
        <f t="shared" si="34"/>
        <v>-0.19978689397975494</v>
      </c>
      <c r="AC39" s="207">
        <f t="shared" si="34"/>
        <v>-0.20567260940032414</v>
      </c>
      <c r="AD39" s="207">
        <f t="shared" si="34"/>
        <v>-0.13261331444759206</v>
      </c>
      <c r="AE39" s="207">
        <f t="shared" si="34"/>
        <v>3.8099057549629035E-2</v>
      </c>
      <c r="AF39" s="207">
        <f t="shared" si="34"/>
        <v>0.17499999999999999</v>
      </c>
      <c r="AG39" s="207">
        <f t="shared" si="34"/>
        <v>0.13455896733815764</v>
      </c>
      <c r="AH39" s="207">
        <f t="shared" si="34"/>
        <v>7.832140785147941E-2</v>
      </c>
      <c r="AI39" s="207">
        <f t="shared" si="34"/>
        <v>2.4985473561882625E-2</v>
      </c>
      <c r="AJ39" s="207">
        <f t="shared" si="34"/>
        <v>-9.9269526128488474E-3</v>
      </c>
      <c r="AK39" s="207">
        <f t="shared" si="34"/>
        <v>-5.1438053097345129E-2</v>
      </c>
      <c r="AL39" s="207">
        <f t="shared" si="34"/>
        <v>-0.18424350940017906</v>
      </c>
      <c r="AM39" s="207">
        <f t="shared" si="34"/>
        <v>4.0451977401129942E-2</v>
      </c>
      <c r="AN39" s="239"/>
      <c r="AO39" s="95">
        <f t="shared" si="35"/>
        <v>-1125</v>
      </c>
      <c r="AP39" s="72">
        <f t="shared" si="35"/>
        <v>-1269</v>
      </c>
      <c r="AQ39" s="73">
        <f t="shared" si="35"/>
        <v>-749</v>
      </c>
      <c r="AR39" s="73">
        <f t="shared" si="35"/>
        <v>190</v>
      </c>
      <c r="AS39" s="73">
        <f t="shared" si="35"/>
        <v>854</v>
      </c>
      <c r="AT39" s="73">
        <f t="shared" si="35"/>
        <v>688</v>
      </c>
      <c r="AU39" s="73">
        <f t="shared" si="35"/>
        <v>405</v>
      </c>
      <c r="AV39" s="73">
        <f t="shared" si="35"/>
        <v>129</v>
      </c>
      <c r="AW39" s="73">
        <f t="shared" si="35"/>
        <v>-53</v>
      </c>
      <c r="AX39" s="73">
        <f t="shared" si="35"/>
        <v>-279</v>
      </c>
      <c r="AY39" s="73">
        <f t="shared" si="35"/>
        <v>-1029</v>
      </c>
      <c r="AZ39" s="73">
        <f t="shared" si="35"/>
        <v>179</v>
      </c>
      <c r="BA39" s="96"/>
      <c r="BB39" s="71">
        <f>IF(ISERROR(GETPIVOTDATA("VALUE",'CSS WK pvt'!$J$2,"DT_FILE",BB$8,"COMMODITY",BB$6,"TRIM_CAT",TRIM(B39),"TRIM_LINE",A37))=TRUE,0,GETPIVOTDATA("VALUE",'CSS WK pvt'!$J$2,"DT_FILE",BB$8,"COMMODITY",BB$6,"TRIM_CAT",TRIM(B39),"TRIM_LINE",A37))</f>
        <v>4629</v>
      </c>
    </row>
    <row r="40" spans="1:54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79">
        <v>1363</v>
      </c>
      <c r="V40" s="279">
        <v>1116</v>
      </c>
      <c r="W40" s="279">
        <v>1086</v>
      </c>
      <c r="X40" s="279">
        <v>1088</v>
      </c>
      <c r="Y40" s="279">
        <v>1016</v>
      </c>
      <c r="Z40" s="279">
        <v>986</v>
      </c>
      <c r="AA40" s="94">
        <v>956</v>
      </c>
      <c r="AB40" s="207">
        <f t="shared" si="34"/>
        <v>0.63798219584569738</v>
      </c>
      <c r="AC40" s="207">
        <f t="shared" si="34"/>
        <v>1.4164759725400458</v>
      </c>
      <c r="AD40" s="207">
        <f t="shared" si="34"/>
        <v>2.2567567567567566</v>
      </c>
      <c r="AE40" s="207">
        <f t="shared" si="34"/>
        <v>1.3753665689149561</v>
      </c>
      <c r="AF40" s="207">
        <f t="shared" si="34"/>
        <v>1.5659432387312187</v>
      </c>
      <c r="AG40" s="207">
        <f t="shared" si="34"/>
        <v>1.5471380471380471</v>
      </c>
      <c r="AH40" s="207">
        <f t="shared" si="34"/>
        <v>1.3299145299145299</v>
      </c>
      <c r="AI40" s="207">
        <f t="shared" si="34"/>
        <v>0.95104895104895104</v>
      </c>
      <c r="AJ40" s="207">
        <f t="shared" si="34"/>
        <v>0.89860139860139865</v>
      </c>
      <c r="AK40" s="207">
        <f t="shared" si="34"/>
        <v>1.2204081632653061</v>
      </c>
      <c r="AL40" s="207">
        <f t="shared" si="34"/>
        <v>0.90977443609022557</v>
      </c>
      <c r="AM40" s="207">
        <f t="shared" si="34"/>
        <v>1.4107579462102688</v>
      </c>
      <c r="AN40" s="239"/>
      <c r="AO40" s="95">
        <f t="shared" si="35"/>
        <v>215</v>
      </c>
      <c r="AP40" s="72">
        <f t="shared" si="35"/>
        <v>619</v>
      </c>
      <c r="AQ40" s="73">
        <f t="shared" si="35"/>
        <v>1169</v>
      </c>
      <c r="AR40" s="73">
        <f t="shared" si="35"/>
        <v>938</v>
      </c>
      <c r="AS40" s="73">
        <f t="shared" si="35"/>
        <v>938</v>
      </c>
      <c r="AT40" s="73">
        <f t="shared" si="35"/>
        <v>919</v>
      </c>
      <c r="AU40" s="73">
        <f t="shared" si="35"/>
        <v>778</v>
      </c>
      <c r="AV40" s="73">
        <f t="shared" si="35"/>
        <v>544</v>
      </c>
      <c r="AW40" s="73">
        <f t="shared" si="35"/>
        <v>514</v>
      </c>
      <c r="AX40" s="73">
        <f t="shared" si="35"/>
        <v>598</v>
      </c>
      <c r="AY40" s="73">
        <f t="shared" si="35"/>
        <v>484</v>
      </c>
      <c r="AZ40" s="73">
        <f t="shared" si="35"/>
        <v>577</v>
      </c>
      <c r="BA40" s="96"/>
      <c r="BB40" s="71">
        <f>IF(ISERROR(GETPIVOTDATA("VALUE",'CSS WK pvt'!$J$2,"DT_FILE",BB$8,"COMMODITY",BB$6,"TRIM_CAT",TRIM(B40),"TRIM_LINE",A37))=TRUE,0,GETPIVOTDATA("VALUE",'CSS WK pvt'!$J$2,"DT_FILE",BB$8,"COMMODITY",BB$6,"TRIM_CAT",TRIM(B40),"TRIM_LINE",A37))</f>
        <v>956</v>
      </c>
    </row>
    <row r="41" spans="1:54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79">
        <v>239</v>
      </c>
      <c r="V41" s="279">
        <v>196</v>
      </c>
      <c r="W41" s="279">
        <v>207</v>
      </c>
      <c r="X41" s="279">
        <v>200</v>
      </c>
      <c r="Y41" s="279">
        <v>195</v>
      </c>
      <c r="Z41" s="279">
        <v>190</v>
      </c>
      <c r="AA41" s="94">
        <v>183</v>
      </c>
      <c r="AB41" s="207">
        <f t="shared" si="34"/>
        <v>0.20430107526881722</v>
      </c>
      <c r="AC41" s="207">
        <f t="shared" si="34"/>
        <v>0.65573770491803274</v>
      </c>
      <c r="AD41" s="207">
        <f t="shared" si="34"/>
        <v>1.4824561403508771</v>
      </c>
      <c r="AE41" s="207">
        <f t="shared" si="34"/>
        <v>1.0503597122302157</v>
      </c>
      <c r="AF41" s="207">
        <f t="shared" si="34"/>
        <v>1.119718309859155</v>
      </c>
      <c r="AG41" s="207">
        <f t="shared" si="34"/>
        <v>1.140625</v>
      </c>
      <c r="AH41" s="207">
        <f t="shared" si="34"/>
        <v>0.94308943089430897</v>
      </c>
      <c r="AI41" s="207">
        <f t="shared" si="34"/>
        <v>0.38028169014084506</v>
      </c>
      <c r="AJ41" s="207">
        <f t="shared" si="34"/>
        <v>0.56818181818181823</v>
      </c>
      <c r="AK41" s="207">
        <f t="shared" si="34"/>
        <v>0.75438596491228072</v>
      </c>
      <c r="AL41" s="207">
        <f t="shared" si="34"/>
        <v>0.6386554621848739</v>
      </c>
      <c r="AM41" s="207">
        <f t="shared" si="34"/>
        <v>0.97916666666666663</v>
      </c>
      <c r="AN41" s="239"/>
      <c r="AO41" s="95">
        <f t="shared" si="35"/>
        <v>19</v>
      </c>
      <c r="AP41" s="72">
        <f t="shared" si="35"/>
        <v>80</v>
      </c>
      <c r="AQ41" s="73">
        <f t="shared" si="35"/>
        <v>169</v>
      </c>
      <c r="AR41" s="73">
        <f t="shared" si="35"/>
        <v>146</v>
      </c>
      <c r="AS41" s="73">
        <f t="shared" si="35"/>
        <v>159</v>
      </c>
      <c r="AT41" s="73">
        <f t="shared" si="35"/>
        <v>146</v>
      </c>
      <c r="AU41" s="73">
        <f t="shared" si="35"/>
        <v>116</v>
      </c>
      <c r="AV41" s="73">
        <f t="shared" si="35"/>
        <v>54</v>
      </c>
      <c r="AW41" s="73">
        <f t="shared" si="35"/>
        <v>75</v>
      </c>
      <c r="AX41" s="73">
        <f t="shared" si="35"/>
        <v>86</v>
      </c>
      <c r="AY41" s="73">
        <f t="shared" si="35"/>
        <v>76</v>
      </c>
      <c r="AZ41" s="73">
        <f t="shared" si="35"/>
        <v>94</v>
      </c>
      <c r="BA41" s="96"/>
      <c r="BB41" s="71">
        <f>IF(ISERROR(GETPIVOTDATA("VALUE",'CSS WK pvt'!$J$2,"DT_FILE",BB$8,"COMMODITY",BB$6,"TRIM_CAT",TRIM(B41),"TRIM_LINE",A37))=TRUE,0,GETPIVOTDATA("VALUE",'CSS WK pvt'!$J$2,"DT_FILE",BB$8,"COMMODITY",BB$6,"TRIM_CAT",TRIM(B41),"TRIM_LINE",A37))</f>
        <v>183</v>
      </c>
    </row>
    <row r="42" spans="1:54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79">
        <v>41</v>
      </c>
      <c r="V42" s="279">
        <v>32</v>
      </c>
      <c r="W42" s="279">
        <v>31</v>
      </c>
      <c r="X42" s="279">
        <v>31</v>
      </c>
      <c r="Y42" s="279">
        <v>28</v>
      </c>
      <c r="Z42" s="279">
        <v>26</v>
      </c>
      <c r="AA42" s="94">
        <v>26</v>
      </c>
      <c r="AB42" s="207">
        <f t="shared" si="34"/>
        <v>0</v>
      </c>
      <c r="AC42" s="207">
        <f t="shared" si="34"/>
        <v>0.5714285714285714</v>
      </c>
      <c r="AD42" s="207">
        <f t="shared" si="34"/>
        <v>2</v>
      </c>
      <c r="AE42" s="207">
        <f t="shared" si="34"/>
        <v>2.2307692307692308</v>
      </c>
      <c r="AF42" s="207">
        <f t="shared" si="34"/>
        <v>2</v>
      </c>
      <c r="AG42" s="207">
        <f t="shared" si="34"/>
        <v>1.1578947368421053</v>
      </c>
      <c r="AH42" s="207">
        <f t="shared" si="34"/>
        <v>1.1578947368421053</v>
      </c>
      <c r="AI42" s="207">
        <f t="shared" si="34"/>
        <v>0.88235294117647056</v>
      </c>
      <c r="AJ42" s="207">
        <f t="shared" si="34"/>
        <v>0.72222222222222221</v>
      </c>
      <c r="AK42" s="207">
        <f t="shared" si="34"/>
        <v>0.9375</v>
      </c>
      <c r="AL42" s="207">
        <f t="shared" si="34"/>
        <v>0.55555555555555558</v>
      </c>
      <c r="AM42" s="207">
        <f t="shared" si="34"/>
        <v>1.3636363636363635</v>
      </c>
      <c r="AN42" s="239"/>
      <c r="AO42" s="95">
        <f t="shared" si="35"/>
        <v>0</v>
      </c>
      <c r="AP42" s="72">
        <f t="shared" si="35"/>
        <v>8</v>
      </c>
      <c r="AQ42" s="73">
        <f t="shared" si="35"/>
        <v>28</v>
      </c>
      <c r="AR42" s="73">
        <f t="shared" si="35"/>
        <v>29</v>
      </c>
      <c r="AS42" s="73">
        <f t="shared" si="35"/>
        <v>30</v>
      </c>
      <c r="AT42" s="73">
        <f t="shared" si="35"/>
        <v>22</v>
      </c>
      <c r="AU42" s="73">
        <f t="shared" si="35"/>
        <v>22</v>
      </c>
      <c r="AV42" s="73">
        <f t="shared" si="35"/>
        <v>15</v>
      </c>
      <c r="AW42" s="73">
        <f t="shared" si="35"/>
        <v>13</v>
      </c>
      <c r="AX42" s="73">
        <f t="shared" si="35"/>
        <v>15</v>
      </c>
      <c r="AY42" s="73">
        <f t="shared" si="35"/>
        <v>10</v>
      </c>
      <c r="AZ42" s="73">
        <f t="shared" si="35"/>
        <v>15</v>
      </c>
      <c r="BA42" s="96"/>
      <c r="BB42" s="71">
        <f>IF(ISERROR(GETPIVOTDATA("VALUE",'CSS WK pvt'!$J$2,"DT_FILE",BB$8,"COMMODITY",BB$6,"TRIM_CAT",TRIM(B42),"TRIM_LINE",A37))=TRUE,0,GETPIVOTDATA("VALUE",'CSS WK pvt'!$J$2,"DT_FILE",BB$8,"COMMODITY",BB$6,"TRIM_CAT",TRIM(B42),"TRIM_LINE",A37))</f>
        <v>26</v>
      </c>
    </row>
    <row r="43" spans="1:54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BB43" si="36">SUM(D38:D42)</f>
        <v>19532</v>
      </c>
      <c r="E43" s="77">
        <f t="shared" si="36"/>
        <v>20715</v>
      </c>
      <c r="F43" s="77">
        <f t="shared" si="36"/>
        <v>22907</v>
      </c>
      <c r="G43" s="77">
        <f t="shared" si="36"/>
        <v>23742</v>
      </c>
      <c r="H43" s="77">
        <f t="shared" si="36"/>
        <v>24078</v>
      </c>
      <c r="I43" s="77">
        <f t="shared" si="36"/>
        <v>24109</v>
      </c>
      <c r="J43" s="77">
        <f t="shared" si="36"/>
        <v>23293</v>
      </c>
      <c r="K43" s="77">
        <f t="shared" si="36"/>
        <v>23215</v>
      </c>
      <c r="L43" s="77">
        <f t="shared" si="36"/>
        <v>23040</v>
      </c>
      <c r="M43" s="77">
        <f t="shared" si="36"/>
        <v>23067</v>
      </c>
      <c r="N43" s="78">
        <f t="shared" si="36"/>
        <v>21254</v>
      </c>
      <c r="O43" s="76">
        <f t="shared" si="36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7">
        <v>36008</v>
      </c>
      <c r="V43" s="277">
        <v>35156</v>
      </c>
      <c r="W43" s="277">
        <v>35070</v>
      </c>
      <c r="X43" s="277">
        <v>34854</v>
      </c>
      <c r="Y43" s="277">
        <v>32408</v>
      </c>
      <c r="Z43" s="277">
        <v>31982</v>
      </c>
      <c r="AA43" s="78">
        <v>31715</v>
      </c>
      <c r="AB43" s="208">
        <f t="shared" si="34"/>
        <v>0.32409139876396215</v>
      </c>
      <c r="AC43" s="212">
        <f t="shared" si="34"/>
        <v>0.48448699569936515</v>
      </c>
      <c r="AD43" s="213">
        <f t="shared" si="34"/>
        <v>0.62109582428192134</v>
      </c>
      <c r="AE43" s="213">
        <f t="shared" si="34"/>
        <v>0.52001571572008554</v>
      </c>
      <c r="AF43" s="213">
        <f t="shared" si="34"/>
        <v>0.51284643248252038</v>
      </c>
      <c r="AG43" s="213">
        <f t="shared" si="34"/>
        <v>0.54767837860287394</v>
      </c>
      <c r="AH43" s="213">
        <f t="shared" si="34"/>
        <v>0.49355012650877267</v>
      </c>
      <c r="AI43" s="213">
        <f t="shared" si="34"/>
        <v>0.50929463787403939</v>
      </c>
      <c r="AJ43" s="213">
        <f t="shared" si="34"/>
        <v>0.51066121042429469</v>
      </c>
      <c r="AK43" s="213">
        <f t="shared" si="34"/>
        <v>0.51276041666666672</v>
      </c>
      <c r="AL43" s="213">
        <f t="shared" si="34"/>
        <v>0.40495079550873542</v>
      </c>
      <c r="AM43" s="213">
        <f t="shared" si="34"/>
        <v>0.50475204667356732</v>
      </c>
      <c r="AN43" s="214"/>
      <c r="AO43" s="79">
        <f>SUM(AO38:AO42)</f>
        <v>5716</v>
      </c>
      <c r="AP43" s="80">
        <f t="shared" ref="AP43:AR43" si="37">SUM(AP38:AP42)</f>
        <v>9463</v>
      </c>
      <c r="AQ43" s="81">
        <f t="shared" si="37"/>
        <v>12866</v>
      </c>
      <c r="AR43" s="81">
        <f t="shared" si="37"/>
        <v>11912</v>
      </c>
      <c r="AS43" s="81">
        <f t="shared" ref="AS43:AT43" si="38">SUM(AS38:AS42)</f>
        <v>12176</v>
      </c>
      <c r="AT43" s="81">
        <f t="shared" si="38"/>
        <v>13187</v>
      </c>
      <c r="AU43" s="81">
        <f t="shared" ref="AU43:AV43" si="39">SUM(AU38:AU42)</f>
        <v>11899</v>
      </c>
      <c r="AV43" s="81">
        <f t="shared" si="39"/>
        <v>11863</v>
      </c>
      <c r="AW43" s="81">
        <f t="shared" ref="AW43:AX43" si="40">SUM(AW38:AW42)</f>
        <v>11855</v>
      </c>
      <c r="AX43" s="81">
        <f t="shared" si="40"/>
        <v>11814</v>
      </c>
      <c r="AY43" s="81">
        <f t="shared" ref="AY43:AZ43" si="41">SUM(AY38:AY42)</f>
        <v>9341</v>
      </c>
      <c r="AZ43" s="81">
        <f t="shared" si="41"/>
        <v>10728</v>
      </c>
      <c r="BA43" s="82"/>
      <c r="BB43" s="79">
        <f t="shared" si="36"/>
        <v>31715</v>
      </c>
    </row>
    <row r="44" spans="1:54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108"/>
      <c r="AB44" s="232"/>
      <c r="AC44" s="233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5"/>
      <c r="AO44" s="109"/>
      <c r="AP44" s="110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2"/>
      <c r="BB44" s="109"/>
    </row>
    <row r="45" spans="1:54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3">
        <v>2052523</v>
      </c>
      <c r="V45" s="283">
        <v>2180959</v>
      </c>
      <c r="W45" s="283">
        <v>2408703</v>
      </c>
      <c r="X45" s="283">
        <v>4307600</v>
      </c>
      <c r="Y45" s="283">
        <v>6102051</v>
      </c>
      <c r="Z45" s="283">
        <v>9519342</v>
      </c>
      <c r="AA45" s="45">
        <v>10311468</v>
      </c>
      <c r="AB45" s="207">
        <f t="shared" ref="AB45:AM50" si="42">IF(ISERROR((O45-C45)/C45)=TRUE,0,(O45-C45)/C45)</f>
        <v>0.11148218366829643</v>
      </c>
      <c r="AC45" s="207">
        <f t="shared" si="42"/>
        <v>-6.739099616121012E-3</v>
      </c>
      <c r="AD45" s="207">
        <f t="shared" si="42"/>
        <v>0.19929771413478214</v>
      </c>
      <c r="AE45" s="207">
        <f t="shared" si="42"/>
        <v>0.75711521320192454</v>
      </c>
      <c r="AF45" s="207">
        <f t="shared" si="42"/>
        <v>-5.0136256500953442E-2</v>
      </c>
      <c r="AG45" s="207">
        <f t="shared" si="42"/>
        <v>0.18660673115079254</v>
      </c>
      <c r="AH45" s="207">
        <f t="shared" si="42"/>
        <v>0.21291087168673098</v>
      </c>
      <c r="AI45" s="207">
        <f t="shared" si="42"/>
        <v>0.31103531916799065</v>
      </c>
      <c r="AJ45" s="207">
        <f t="shared" si="42"/>
        <v>4.8421468230716691E-2</v>
      </c>
      <c r="AK45" s="207">
        <f t="shared" si="42"/>
        <v>0.4536503831794198</v>
      </c>
      <c r="AL45" s="207">
        <f t="shared" si="42"/>
        <v>0.20448986722485413</v>
      </c>
      <c r="AM45" s="207">
        <f t="shared" si="42"/>
        <v>0.26598602695283297</v>
      </c>
      <c r="AN45" s="239"/>
      <c r="AO45" s="46">
        <f t="shared" ref="AO45:AZ49" si="43">O45-C45</f>
        <v>802767.46999999974</v>
      </c>
      <c r="AP45" s="72">
        <f t="shared" si="43"/>
        <v>-51284.639999999665</v>
      </c>
      <c r="AQ45" s="73">
        <f t="shared" si="43"/>
        <v>1035071.5099999998</v>
      </c>
      <c r="AR45" s="73">
        <f t="shared" si="43"/>
        <v>2329988.4300000002</v>
      </c>
      <c r="AS45" s="73">
        <f t="shared" si="43"/>
        <v>-127337.43999999994</v>
      </c>
      <c r="AT45" s="73">
        <f t="shared" si="43"/>
        <v>330910.3899999999</v>
      </c>
      <c r="AU45" s="73">
        <f t="shared" si="43"/>
        <v>360293.95999999996</v>
      </c>
      <c r="AV45" s="73">
        <f t="shared" si="43"/>
        <v>517419.53</v>
      </c>
      <c r="AW45" s="73">
        <f t="shared" si="43"/>
        <v>111246.22999999998</v>
      </c>
      <c r="AX45" s="73">
        <f t="shared" si="43"/>
        <v>1344301.5</v>
      </c>
      <c r="AY45" s="73">
        <f t="shared" si="43"/>
        <v>1035963.5499999998</v>
      </c>
      <c r="AZ45" s="73">
        <f t="shared" si="43"/>
        <v>2000031.5199999996</v>
      </c>
      <c r="BA45" s="47"/>
      <c r="BB45" s="71">
        <f>IF(ISERROR(GETPIVOTDATA("VALUE",'CSS WK pvt'!$J$2,"DT_FILE",BB$8,"COMMODITY",BB$6,"TRIM_CAT",TRIM(B45),"TRIM_LINE",A44))=TRUE,0,GETPIVOTDATA("VALUE",'CSS WK pvt'!$J$2,"DT_FILE",BB$8,"COMMODITY",BB$6,"TRIM_CAT",TRIM(B45),"TRIM_LINE",A44))</f>
        <v>10311468</v>
      </c>
    </row>
    <row r="46" spans="1:54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3">
        <v>250403</v>
      </c>
      <c r="V46" s="283">
        <v>289064</v>
      </c>
      <c r="W46" s="283">
        <v>274495</v>
      </c>
      <c r="X46" s="283">
        <v>501718</v>
      </c>
      <c r="Y46" s="283">
        <v>721352</v>
      </c>
      <c r="Z46" s="283">
        <v>1180823</v>
      </c>
      <c r="AA46" s="45">
        <v>1363338</v>
      </c>
      <c r="AB46" s="207">
        <f t="shared" si="42"/>
        <v>-0.42416277389031803</v>
      </c>
      <c r="AC46" s="207">
        <f t="shared" si="42"/>
        <v>-0.48452886625590258</v>
      </c>
      <c r="AD46" s="207">
        <f t="shared" si="42"/>
        <v>-0.35492736796423346</v>
      </c>
      <c r="AE46" s="207">
        <f t="shared" si="42"/>
        <v>0.10398960212725659</v>
      </c>
      <c r="AF46" s="207">
        <f t="shared" si="42"/>
        <v>-0.24776599626699905</v>
      </c>
      <c r="AG46" s="207">
        <f t="shared" si="42"/>
        <v>-0.12746802154070117</v>
      </c>
      <c r="AH46" s="207">
        <f t="shared" si="42"/>
        <v>-0.13627672258472032</v>
      </c>
      <c r="AI46" s="207">
        <f t="shared" si="42"/>
        <v>-6.6880765275016005E-2</v>
      </c>
      <c r="AJ46" s="207">
        <f t="shared" si="42"/>
        <v>-0.41990143723991646</v>
      </c>
      <c r="AK46" s="207">
        <f t="shared" si="42"/>
        <v>-0.21378152519940385</v>
      </c>
      <c r="AL46" s="207">
        <f t="shared" si="42"/>
        <v>-0.33346677820891563</v>
      </c>
      <c r="AM46" s="207">
        <f t="shared" si="42"/>
        <v>0.10602878760390666</v>
      </c>
      <c r="AN46" s="239"/>
      <c r="AO46" s="46">
        <f t="shared" si="43"/>
        <v>-736196.6</v>
      </c>
      <c r="AP46" s="72">
        <f t="shared" si="43"/>
        <v>-827883.89999999991</v>
      </c>
      <c r="AQ46" s="73">
        <f t="shared" si="43"/>
        <v>-408415.98</v>
      </c>
      <c r="AR46" s="73">
        <f t="shared" si="43"/>
        <v>62443.329999999958</v>
      </c>
      <c r="AS46" s="73">
        <f t="shared" si="43"/>
        <v>-108670.54999999999</v>
      </c>
      <c r="AT46" s="73">
        <f t="shared" si="43"/>
        <v>-38722.270000000019</v>
      </c>
      <c r="AU46" s="73">
        <f t="shared" si="43"/>
        <v>-39508.140000000014</v>
      </c>
      <c r="AV46" s="73">
        <f t="shared" si="43"/>
        <v>-20718.489999999991</v>
      </c>
      <c r="AW46" s="73">
        <f t="shared" si="43"/>
        <v>-198691.83000000002</v>
      </c>
      <c r="AX46" s="73">
        <f t="shared" si="43"/>
        <v>-136422.68999999994</v>
      </c>
      <c r="AY46" s="73">
        <f t="shared" si="43"/>
        <v>-360892.62999999989</v>
      </c>
      <c r="AZ46" s="73">
        <f t="shared" si="43"/>
        <v>113198.8899999999</v>
      </c>
      <c r="BA46" s="47"/>
      <c r="BB46" s="71">
        <f>IF(ISERROR(GETPIVOTDATA("VALUE",'CSS WK pvt'!$J$2,"DT_FILE",BB$8,"COMMODITY",BB$6,"TRIM_CAT",TRIM(B46),"TRIM_LINE",A44))=TRUE,0,GETPIVOTDATA("VALUE",'CSS WK pvt'!$J$2,"DT_FILE",BB$8,"COMMODITY",BB$6,"TRIM_CAT",TRIM(B46),"TRIM_LINE",A44))</f>
        <v>1363338</v>
      </c>
    </row>
    <row r="47" spans="1:54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3">
        <v>176435</v>
      </c>
      <c r="V47" s="283">
        <v>186334</v>
      </c>
      <c r="W47" s="283">
        <v>206463</v>
      </c>
      <c r="X47" s="283">
        <v>396344</v>
      </c>
      <c r="Y47" s="283">
        <v>621252</v>
      </c>
      <c r="Z47" s="283">
        <v>944069</v>
      </c>
      <c r="AA47" s="45">
        <v>990995</v>
      </c>
      <c r="AB47" s="207">
        <f t="shared" si="42"/>
        <v>0.26347314130362925</v>
      </c>
      <c r="AC47" s="207">
        <f t="shared" si="42"/>
        <v>0.3229025563422534</v>
      </c>
      <c r="AD47" s="207">
        <f t="shared" si="42"/>
        <v>0.25780109649996669</v>
      </c>
      <c r="AE47" s="207">
        <f t="shared" si="42"/>
        <v>0.84610909938720558</v>
      </c>
      <c r="AF47" s="207">
        <f t="shared" si="42"/>
        <v>3.1636664675849767E-3</v>
      </c>
      <c r="AG47" s="207">
        <f t="shared" si="42"/>
        <v>0.23228281134955106</v>
      </c>
      <c r="AH47" s="207">
        <f t="shared" si="42"/>
        <v>1.1228622620968647E-3</v>
      </c>
      <c r="AI47" s="207">
        <f t="shared" si="42"/>
        <v>0.27118996735896017</v>
      </c>
      <c r="AJ47" s="207">
        <f t="shared" si="42"/>
        <v>1.2907042672811177E-2</v>
      </c>
      <c r="AK47" s="207">
        <f t="shared" si="42"/>
        <v>0.4293405521142713</v>
      </c>
      <c r="AL47" s="207">
        <f t="shared" si="42"/>
        <v>0.31381559836373013</v>
      </c>
      <c r="AM47" s="207">
        <f t="shared" si="42"/>
        <v>0.31429875925900352</v>
      </c>
      <c r="AN47" s="239"/>
      <c r="AO47" s="46">
        <f t="shared" si="43"/>
        <v>197094.44000000006</v>
      </c>
      <c r="AP47" s="72">
        <f t="shared" si="43"/>
        <v>270867.09999999998</v>
      </c>
      <c r="AQ47" s="73">
        <f t="shared" si="43"/>
        <v>121888.08000000002</v>
      </c>
      <c r="AR47" s="73">
        <f t="shared" si="43"/>
        <v>203808.12</v>
      </c>
      <c r="AS47" s="73">
        <f t="shared" si="43"/>
        <v>635.44000000000233</v>
      </c>
      <c r="AT47" s="73">
        <f t="shared" si="43"/>
        <v>34257.81</v>
      </c>
      <c r="AU47" s="73">
        <f t="shared" si="43"/>
        <v>197.89000000001397</v>
      </c>
      <c r="AV47" s="73">
        <f t="shared" si="43"/>
        <v>39751.660000000003</v>
      </c>
      <c r="AW47" s="73">
        <f t="shared" si="43"/>
        <v>2630.8699999999953</v>
      </c>
      <c r="AX47" s="73">
        <f t="shared" si="43"/>
        <v>119052.48999999999</v>
      </c>
      <c r="AY47" s="73">
        <f t="shared" si="43"/>
        <v>148391.12</v>
      </c>
      <c r="AZ47" s="73">
        <f t="shared" si="43"/>
        <v>225762.76</v>
      </c>
      <c r="BA47" s="47"/>
      <c r="BB47" s="71">
        <f>IF(ISERROR(GETPIVOTDATA("VALUE",'CSS WK pvt'!$J$2,"DT_FILE",BB$8,"COMMODITY",BB$6,"TRIM_CAT",TRIM(B47),"TRIM_LINE",A44))=TRUE,0,GETPIVOTDATA("VALUE",'CSS WK pvt'!$J$2,"DT_FILE",BB$8,"COMMODITY",BB$6,"TRIM_CAT",TRIM(B47),"TRIM_LINE",A44))</f>
        <v>990995</v>
      </c>
    </row>
    <row r="48" spans="1:54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3">
        <v>280501</v>
      </c>
      <c r="V48" s="283">
        <v>307189</v>
      </c>
      <c r="W48" s="283">
        <v>331907</v>
      </c>
      <c r="X48" s="283">
        <v>637283</v>
      </c>
      <c r="Y48" s="283">
        <v>823221</v>
      </c>
      <c r="Z48" s="283">
        <v>1023074</v>
      </c>
      <c r="AA48" s="45">
        <v>1168648</v>
      </c>
      <c r="AB48" s="207">
        <f t="shared" si="42"/>
        <v>-6.542467345276394E-2</v>
      </c>
      <c r="AC48" s="207">
        <f t="shared" si="42"/>
        <v>0.26333094015071395</v>
      </c>
      <c r="AD48" s="207">
        <f t="shared" si="42"/>
        <v>7.3848163912594619E-2</v>
      </c>
      <c r="AE48" s="207">
        <f t="shared" si="42"/>
        <v>0.54454422025567406</v>
      </c>
      <c r="AF48" s="207">
        <f t="shared" si="42"/>
        <v>5.5956081978689086E-2</v>
      </c>
      <c r="AG48" s="207">
        <f t="shared" si="42"/>
        <v>0.12751599937156494</v>
      </c>
      <c r="AH48" s="207">
        <f t="shared" si="42"/>
        <v>0.26144498660152332</v>
      </c>
      <c r="AI48" s="207">
        <f t="shared" si="42"/>
        <v>0.12846220616457041</v>
      </c>
      <c r="AJ48" s="207">
        <f t="shared" si="42"/>
        <v>-0.12188416666197065</v>
      </c>
      <c r="AK48" s="207">
        <f t="shared" si="42"/>
        <v>0.35149610453143737</v>
      </c>
      <c r="AL48" s="207">
        <f t="shared" si="42"/>
        <v>0.61445015264225045</v>
      </c>
      <c r="AM48" s="207">
        <f t="shared" si="42"/>
        <v>0.42702029140241038</v>
      </c>
      <c r="AN48" s="239"/>
      <c r="AO48" s="46">
        <f t="shared" si="43"/>
        <v>-57341.440000000061</v>
      </c>
      <c r="AP48" s="72">
        <f t="shared" si="43"/>
        <v>245074.57999999996</v>
      </c>
      <c r="AQ48" s="73">
        <f t="shared" si="43"/>
        <v>44920.130000000005</v>
      </c>
      <c r="AR48" s="73">
        <f t="shared" si="43"/>
        <v>203520.44</v>
      </c>
      <c r="AS48" s="73">
        <f t="shared" si="43"/>
        <v>18729.109999999986</v>
      </c>
      <c r="AT48" s="73">
        <f t="shared" si="43"/>
        <v>29348.959999999992</v>
      </c>
      <c r="AU48" s="73">
        <f t="shared" si="43"/>
        <v>58136.170000000013</v>
      </c>
      <c r="AV48" s="73">
        <f t="shared" si="43"/>
        <v>34969.869999999995</v>
      </c>
      <c r="AW48" s="73">
        <f t="shared" si="43"/>
        <v>-46069.330000000016</v>
      </c>
      <c r="AX48" s="73">
        <f t="shared" si="43"/>
        <v>165744.09000000003</v>
      </c>
      <c r="AY48" s="73">
        <f t="shared" si="43"/>
        <v>313313.03000000003</v>
      </c>
      <c r="AZ48" s="73">
        <f t="shared" si="43"/>
        <v>306143.76</v>
      </c>
      <c r="BA48" s="47"/>
      <c r="BB48" s="71">
        <f>IF(ISERROR(GETPIVOTDATA("VALUE",'CSS WK pvt'!$J$2,"DT_FILE",BB$8,"COMMODITY",BB$6,"TRIM_CAT",TRIM(B48),"TRIM_LINE",A44))=TRUE,0,GETPIVOTDATA("VALUE",'CSS WK pvt'!$J$2,"DT_FILE",BB$8,"COMMODITY",BB$6,"TRIM_CAT",TRIM(B48),"TRIM_LINE",A44))</f>
        <v>1168648</v>
      </c>
    </row>
    <row r="49" spans="1:54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3">
        <v>324496</v>
      </c>
      <c r="V49" s="283">
        <v>191910</v>
      </c>
      <c r="W49" s="283">
        <v>341397</v>
      </c>
      <c r="X49" s="283">
        <v>550252</v>
      </c>
      <c r="Y49" s="283">
        <v>633980</v>
      </c>
      <c r="Z49" s="283">
        <v>748601</v>
      </c>
      <c r="AA49" s="45">
        <v>1839200</v>
      </c>
      <c r="AB49" s="207">
        <f t="shared" si="42"/>
        <v>1.299574575174909</v>
      </c>
      <c r="AC49" s="207">
        <f t="shared" si="42"/>
        <v>0.48499412702208472</v>
      </c>
      <c r="AD49" s="207">
        <f t="shared" si="42"/>
        <v>-2.1797021915956286E-2</v>
      </c>
      <c r="AE49" s="207">
        <f t="shared" si="42"/>
        <v>1.8874225698342353</v>
      </c>
      <c r="AF49" s="207">
        <f t="shared" si="42"/>
        <v>2.015850106832862</v>
      </c>
      <c r="AG49" s="207">
        <f t="shared" si="42"/>
        <v>0.931452177938489</v>
      </c>
      <c r="AH49" s="207">
        <f t="shared" si="42"/>
        <v>0.23985062767972942</v>
      </c>
      <c r="AI49" s="207">
        <f t="shared" si="42"/>
        <v>0.27708694013402929</v>
      </c>
      <c r="AJ49" s="207">
        <f t="shared" si="42"/>
        <v>0.28728575449691451</v>
      </c>
      <c r="AK49" s="207">
        <f t="shared" si="42"/>
        <v>0.56439760704470776</v>
      </c>
      <c r="AL49" s="207">
        <f t="shared" si="42"/>
        <v>0.19464242875527957</v>
      </c>
      <c r="AM49" s="207">
        <f t="shared" si="42"/>
        <v>0.14447873527410529</v>
      </c>
      <c r="AN49" s="239"/>
      <c r="AO49" s="46">
        <f t="shared" si="43"/>
        <v>543354.82000000007</v>
      </c>
      <c r="AP49" s="72">
        <f t="shared" si="43"/>
        <v>339691.23</v>
      </c>
      <c r="AQ49" s="73">
        <f t="shared" si="43"/>
        <v>-10886.200000000012</v>
      </c>
      <c r="AR49" s="73">
        <f t="shared" si="43"/>
        <v>368120.35</v>
      </c>
      <c r="AS49" s="73">
        <f t="shared" si="43"/>
        <v>573774.48</v>
      </c>
      <c r="AT49" s="73">
        <f t="shared" si="43"/>
        <v>183925.73</v>
      </c>
      <c r="AU49" s="73">
        <f t="shared" si="43"/>
        <v>62774.149999999994</v>
      </c>
      <c r="AV49" s="73">
        <f t="shared" si="43"/>
        <v>41638.320000000007</v>
      </c>
      <c r="AW49" s="73">
        <f t="shared" si="43"/>
        <v>76190.150000000023</v>
      </c>
      <c r="AX49" s="73">
        <f t="shared" si="43"/>
        <v>198517.89</v>
      </c>
      <c r="AY49" s="73">
        <f t="shared" si="43"/>
        <v>103294.01000000001</v>
      </c>
      <c r="AZ49" s="73">
        <f t="shared" si="43"/>
        <v>94503.219999999972</v>
      </c>
      <c r="BA49" s="47"/>
      <c r="BB49" s="71">
        <f>IF(ISERROR(GETPIVOTDATA("VALUE",'CSS WK pvt'!$J$2,"DT_FILE",BB$8,"COMMODITY",BB$6,"TRIM_CAT",TRIM(B49),"TRIM_LINE",A44))=TRUE,0,GETPIVOTDATA("VALUE",'CSS WK pvt'!$J$2,"DT_FILE",BB$8,"COMMODITY",BB$6,"TRIM_CAT",TRIM(B49),"TRIM_LINE",A44))</f>
        <v>1839200</v>
      </c>
    </row>
    <row r="50" spans="1:54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BB50" si="44">SUM(D45:D49)</f>
        <v>11788575.629999999</v>
      </c>
      <c r="E50" s="165">
        <f t="shared" si="44"/>
        <v>7924808.4600000009</v>
      </c>
      <c r="F50" s="165">
        <f t="shared" si="44"/>
        <v>4487592.33</v>
      </c>
      <c r="G50" s="165">
        <f t="shared" si="44"/>
        <v>3798626.96</v>
      </c>
      <c r="H50" s="165">
        <f t="shared" si="44"/>
        <v>2652187.3800000004</v>
      </c>
      <c r="I50" s="165">
        <f t="shared" si="44"/>
        <v>2642463.9700000002</v>
      </c>
      <c r="J50" s="165">
        <f t="shared" si="44"/>
        <v>2542395.11</v>
      </c>
      <c r="K50" s="165">
        <f t="shared" si="44"/>
        <v>3617658.91</v>
      </c>
      <c r="L50" s="165">
        <f t="shared" si="44"/>
        <v>4702003.7200000007</v>
      </c>
      <c r="M50" s="165">
        <f t="shared" si="44"/>
        <v>7661786.9199999999</v>
      </c>
      <c r="N50" s="166">
        <f t="shared" si="44"/>
        <v>10676268.85</v>
      </c>
      <c r="O50" s="164">
        <f t="shared" si="44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4">
        <v>3084358</v>
      </c>
      <c r="V50" s="284">
        <v>3155456</v>
      </c>
      <c r="W50" s="284">
        <v>3562965</v>
      </c>
      <c r="X50" s="284">
        <v>6393197</v>
      </c>
      <c r="Y50" s="284">
        <v>8901856</v>
      </c>
      <c r="Z50" s="284">
        <v>13415909</v>
      </c>
      <c r="AA50" s="166">
        <v>15673649</v>
      </c>
      <c r="AB50" s="240">
        <f t="shared" si="42"/>
        <v>6.8282221121502479E-2</v>
      </c>
      <c r="AC50" s="241">
        <f t="shared" si="42"/>
        <v>-1.9964778391126934E-3</v>
      </c>
      <c r="AD50" s="242">
        <f t="shared" si="42"/>
        <v>9.8750341279541659E-2</v>
      </c>
      <c r="AE50" s="242">
        <f t="shared" si="42"/>
        <v>0.70591988688954732</v>
      </c>
      <c r="AF50" s="242">
        <f t="shared" si="42"/>
        <v>9.4015823022537609E-2</v>
      </c>
      <c r="AG50" s="242">
        <f t="shared" si="42"/>
        <v>0.20350018406316359</v>
      </c>
      <c r="AH50" s="242">
        <f t="shared" si="42"/>
        <v>0.16722802468334119</v>
      </c>
      <c r="AI50" s="242">
        <f t="shared" si="42"/>
        <v>0.24113517509086152</v>
      </c>
      <c r="AJ50" s="242">
        <f t="shared" si="42"/>
        <v>-1.5118592261093003E-2</v>
      </c>
      <c r="AK50" s="242">
        <f t="shared" si="42"/>
        <v>0.35967501956804049</v>
      </c>
      <c r="AL50" s="242">
        <f t="shared" si="42"/>
        <v>0.16185115730156591</v>
      </c>
      <c r="AM50" s="242">
        <f t="shared" si="42"/>
        <v>0.25661026230151562</v>
      </c>
      <c r="AN50" s="243"/>
      <c r="AO50" s="48">
        <f t="shared" ref="AO50:AR64" si="45">SUM(AO45:AO49)</f>
        <v>749678.68999999983</v>
      </c>
      <c r="AP50" s="167">
        <f t="shared" si="45"/>
        <v>-23535.629999999655</v>
      </c>
      <c r="AQ50" s="168">
        <f t="shared" si="45"/>
        <v>782577.5399999998</v>
      </c>
      <c r="AR50" s="168">
        <f t="shared" si="45"/>
        <v>3167880.6700000004</v>
      </c>
      <c r="AS50" s="168">
        <f t="shared" ref="AS50:AT50" si="46">SUM(AS45:AS49)</f>
        <v>357131.04000000004</v>
      </c>
      <c r="AT50" s="168">
        <f t="shared" si="46"/>
        <v>539720.61999999988</v>
      </c>
      <c r="AU50" s="168">
        <f t="shared" ref="AU50:AV50" si="47">SUM(AU45:AU49)</f>
        <v>441894.03</v>
      </c>
      <c r="AV50" s="168">
        <f t="shared" si="47"/>
        <v>613060.89000000013</v>
      </c>
      <c r="AW50" s="168">
        <f t="shared" ref="AW50:AX50" si="48">SUM(AW45:AW49)</f>
        <v>-54693.910000000033</v>
      </c>
      <c r="AX50" s="168">
        <f t="shared" si="48"/>
        <v>1691193.2800000003</v>
      </c>
      <c r="AY50" s="168">
        <f t="shared" ref="AY50:AZ50" si="49">SUM(AY45:AY49)</f>
        <v>1240069.0799999998</v>
      </c>
      <c r="AZ50" s="168">
        <f t="shared" si="49"/>
        <v>2739640.1499999985</v>
      </c>
      <c r="BA50" s="169"/>
      <c r="BB50" s="48">
        <f t="shared" si="44"/>
        <v>15673649</v>
      </c>
    </row>
    <row r="51" spans="1:54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52"/>
      <c r="AB51" s="244"/>
      <c r="AC51" s="245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7"/>
      <c r="AO51" s="53"/>
      <c r="AP51" s="54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3"/>
    </row>
    <row r="52" spans="1:54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3">
        <v>1436172</v>
      </c>
      <c r="V52" s="283">
        <v>1277505</v>
      </c>
      <c r="W52" s="283">
        <v>1460091</v>
      </c>
      <c r="X52" s="283">
        <v>1509637</v>
      </c>
      <c r="Y52" s="283">
        <v>2514764</v>
      </c>
      <c r="Z52" s="283">
        <v>3778183</v>
      </c>
      <c r="AA52" s="45">
        <v>3797368</v>
      </c>
      <c r="AB52" s="207">
        <f t="shared" ref="AB52:AM57" si="50">IF(ISERROR((O52-C52)/C52)=TRUE,0,(O52-C52)/C52)</f>
        <v>0.47605819019863926</v>
      </c>
      <c r="AC52" s="207">
        <f t="shared" si="50"/>
        <v>0.42307108925717546</v>
      </c>
      <c r="AD52" s="207">
        <f t="shared" si="50"/>
        <v>0.23885218202213765</v>
      </c>
      <c r="AE52" s="207">
        <f t="shared" si="50"/>
        <v>0.48961736088681362</v>
      </c>
      <c r="AF52" s="207">
        <f t="shared" si="50"/>
        <v>0.72800374013202807</v>
      </c>
      <c r="AG52" s="207">
        <f t="shared" si="50"/>
        <v>0.30225781639026555</v>
      </c>
      <c r="AH52" s="207">
        <f t="shared" si="50"/>
        <v>0.41262639967526865</v>
      </c>
      <c r="AI52" s="207">
        <f t="shared" si="50"/>
        <v>0.29434093258606397</v>
      </c>
      <c r="AJ52" s="207">
        <f t="shared" si="50"/>
        <v>0.46268797324273297</v>
      </c>
      <c r="AK52" s="207">
        <f t="shared" si="50"/>
        <v>0.38375455142436982</v>
      </c>
      <c r="AL52" s="207">
        <f t="shared" si="50"/>
        <v>0.26413228309253306</v>
      </c>
      <c r="AM52" s="207">
        <f t="shared" si="50"/>
        <v>0.14971246895226789</v>
      </c>
      <c r="AN52" s="239"/>
      <c r="AO52" s="46">
        <f t="shared" ref="AO52:AZ56" si="51">O52-C52</f>
        <v>1426464.7600000002</v>
      </c>
      <c r="AP52" s="72">
        <f t="shared" si="51"/>
        <v>1570429.81</v>
      </c>
      <c r="AQ52" s="73">
        <f t="shared" si="51"/>
        <v>947134.91000000015</v>
      </c>
      <c r="AR52" s="73">
        <f t="shared" si="51"/>
        <v>1410861.21</v>
      </c>
      <c r="AS52" s="73">
        <f t="shared" si="51"/>
        <v>1390492.56</v>
      </c>
      <c r="AT52" s="73">
        <f t="shared" si="51"/>
        <v>410222.37999999989</v>
      </c>
      <c r="AU52" s="73">
        <f t="shared" si="51"/>
        <v>419504.04000000004</v>
      </c>
      <c r="AV52" s="73">
        <f t="shared" si="51"/>
        <v>290512.33999999997</v>
      </c>
      <c r="AW52" s="73">
        <f t="shared" si="51"/>
        <v>461866.48</v>
      </c>
      <c r="AX52" s="73">
        <f t="shared" si="51"/>
        <v>418665.34000000008</v>
      </c>
      <c r="AY52" s="73">
        <f t="shared" si="51"/>
        <v>525443.71</v>
      </c>
      <c r="AZ52" s="73">
        <f t="shared" si="51"/>
        <v>491984.83999999985</v>
      </c>
      <c r="BA52" s="47"/>
      <c r="BB52" s="71">
        <f>IF(ISERROR(GETPIVOTDATA("VALUE",'CSS WK pvt'!$J$2,"DT_FILE",BB$8,"COMMODITY",BB$6,"TRIM_CAT",TRIM(B52),"TRIM_LINE",A51))=TRUE,0,GETPIVOTDATA("VALUE",'CSS WK pvt'!$J$2,"DT_FILE",BB$8,"COMMODITY",BB$6,"TRIM_CAT",TRIM(B52),"TRIM_LINE",A51))</f>
        <v>3797368</v>
      </c>
    </row>
    <row r="53" spans="1:54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3">
        <v>226585</v>
      </c>
      <c r="V53" s="283">
        <v>192925</v>
      </c>
      <c r="W53" s="283">
        <v>256985</v>
      </c>
      <c r="X53" s="283">
        <v>224287</v>
      </c>
      <c r="Y53" s="283">
        <v>366847</v>
      </c>
      <c r="Z53" s="283">
        <v>571660</v>
      </c>
      <c r="AA53" s="45">
        <v>534719</v>
      </c>
      <c r="AB53" s="207">
        <f t="shared" si="50"/>
        <v>-0.30268395402115933</v>
      </c>
      <c r="AC53" s="207">
        <f t="shared" si="50"/>
        <v>-0.40846279298554178</v>
      </c>
      <c r="AD53" s="207">
        <f t="shared" si="50"/>
        <v>-0.41671303163157325</v>
      </c>
      <c r="AE53" s="207">
        <f t="shared" si="50"/>
        <v>-0.15746674740968311</v>
      </c>
      <c r="AF53" s="207">
        <f t="shared" si="50"/>
        <v>0.15441286803588836</v>
      </c>
      <c r="AG53" s="207">
        <f t="shared" si="50"/>
        <v>-5.7440510303286549E-2</v>
      </c>
      <c r="AH53" s="207">
        <f t="shared" si="50"/>
        <v>-0.11577268593202679</v>
      </c>
      <c r="AI53" s="207">
        <f t="shared" si="50"/>
        <v>-0.22411172405089566</v>
      </c>
      <c r="AJ53" s="207">
        <f t="shared" si="50"/>
        <v>-9.5289081867598491E-2</v>
      </c>
      <c r="AK53" s="207">
        <f t="shared" si="50"/>
        <v>-0.38318584304434211</v>
      </c>
      <c r="AL53" s="207">
        <f t="shared" si="50"/>
        <v>-0.39205858452116965</v>
      </c>
      <c r="AM53" s="207">
        <f t="shared" si="50"/>
        <v>-0.26678665255169626</v>
      </c>
      <c r="AN53" s="239"/>
      <c r="AO53" s="46">
        <f t="shared" si="51"/>
        <v>-383457.17999999993</v>
      </c>
      <c r="AP53" s="72">
        <f t="shared" si="51"/>
        <v>-592995.42999999993</v>
      </c>
      <c r="AQ53" s="73">
        <f t="shared" si="51"/>
        <v>-530954.12999999989</v>
      </c>
      <c r="AR53" s="73">
        <f t="shared" si="51"/>
        <v>-127804.5</v>
      </c>
      <c r="AS53" s="73">
        <f t="shared" si="51"/>
        <v>76716.150000000023</v>
      </c>
      <c r="AT53" s="73">
        <f t="shared" si="51"/>
        <v>-19158.690000000002</v>
      </c>
      <c r="AU53" s="73">
        <f t="shared" si="51"/>
        <v>-29666.98000000001</v>
      </c>
      <c r="AV53" s="73">
        <f t="shared" si="51"/>
        <v>-55725.489999999991</v>
      </c>
      <c r="AW53" s="73">
        <f t="shared" si="51"/>
        <v>-27067.059999999998</v>
      </c>
      <c r="AX53" s="73">
        <f t="shared" si="51"/>
        <v>-139334.68</v>
      </c>
      <c r="AY53" s="73">
        <f t="shared" si="51"/>
        <v>-236577.92000000004</v>
      </c>
      <c r="AZ53" s="73">
        <f t="shared" si="51"/>
        <v>-208003.93000000005</v>
      </c>
      <c r="BA53" s="47"/>
      <c r="BB53" s="71">
        <f>IF(ISERROR(GETPIVOTDATA("VALUE",'CSS WK pvt'!$J$2,"DT_FILE",BB$8,"COMMODITY",BB$6,"TRIM_CAT",TRIM(B53),"TRIM_LINE",A51))=TRUE,0,GETPIVOTDATA("VALUE",'CSS WK pvt'!$J$2,"DT_FILE",BB$8,"COMMODITY",BB$6,"TRIM_CAT",TRIM(B53),"TRIM_LINE",A51))</f>
        <v>534719</v>
      </c>
    </row>
    <row r="54" spans="1:54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3">
        <v>93639</v>
      </c>
      <c r="V54" s="283">
        <v>83310</v>
      </c>
      <c r="W54" s="283">
        <v>95855</v>
      </c>
      <c r="X54" s="283">
        <v>98690</v>
      </c>
      <c r="Y54" s="283">
        <v>186035</v>
      </c>
      <c r="Z54" s="283">
        <v>230334</v>
      </c>
      <c r="AA54" s="45">
        <v>204864</v>
      </c>
      <c r="AB54" s="207">
        <f t="shared" si="50"/>
        <v>0.77335725842285741</v>
      </c>
      <c r="AC54" s="207">
        <f t="shared" si="50"/>
        <v>1.5242202873302848</v>
      </c>
      <c r="AD54" s="207">
        <f t="shared" si="50"/>
        <v>0.7043843927927218</v>
      </c>
      <c r="AE54" s="207">
        <f t="shared" si="50"/>
        <v>0.98977395801829049</v>
      </c>
      <c r="AF54" s="207">
        <f t="shared" si="50"/>
        <v>1.3245028273904249</v>
      </c>
      <c r="AG54" s="207">
        <f t="shared" si="50"/>
        <v>0.46724597981441096</v>
      </c>
      <c r="AH54" s="207">
        <f t="shared" si="50"/>
        <v>0.62954952672253084</v>
      </c>
      <c r="AI54" s="207">
        <f t="shared" si="50"/>
        <v>-6.145947726526118E-2</v>
      </c>
      <c r="AJ54" s="207">
        <f t="shared" si="50"/>
        <v>0.52402717762345563</v>
      </c>
      <c r="AK54" s="207">
        <f t="shared" si="50"/>
        <v>0.62589276653174952</v>
      </c>
      <c r="AL54" s="207">
        <f t="shared" si="50"/>
        <v>-0.30386528301121457</v>
      </c>
      <c r="AM54" s="207">
        <f t="shared" si="50"/>
        <v>0.34303284003160761</v>
      </c>
      <c r="AN54" s="239"/>
      <c r="AO54" s="46">
        <f t="shared" si="51"/>
        <v>123676.35999999999</v>
      </c>
      <c r="AP54" s="72">
        <f t="shared" si="51"/>
        <v>352352.19</v>
      </c>
      <c r="AQ54" s="73">
        <f t="shared" si="51"/>
        <v>194814.24</v>
      </c>
      <c r="AR54" s="73">
        <f t="shared" si="51"/>
        <v>163336.23000000001</v>
      </c>
      <c r="AS54" s="73">
        <f t="shared" si="51"/>
        <v>126714.51</v>
      </c>
      <c r="AT54" s="73">
        <f t="shared" si="51"/>
        <v>37846.630000000005</v>
      </c>
      <c r="AU54" s="73">
        <f t="shared" si="51"/>
        <v>36175.879999999997</v>
      </c>
      <c r="AV54" s="73">
        <f t="shared" si="51"/>
        <v>-5455.4799999999959</v>
      </c>
      <c r="AW54" s="73">
        <f t="shared" si="51"/>
        <v>32959.14</v>
      </c>
      <c r="AX54" s="73">
        <f t="shared" si="51"/>
        <v>37991.040000000001</v>
      </c>
      <c r="AY54" s="73">
        <f t="shared" si="51"/>
        <v>-81204.94</v>
      </c>
      <c r="AZ54" s="73">
        <f t="shared" si="51"/>
        <v>58831.119999999995</v>
      </c>
      <c r="BA54" s="47"/>
      <c r="BB54" s="71">
        <f>IF(ISERROR(GETPIVOTDATA("VALUE",'CSS WK pvt'!$J$2,"DT_FILE",BB$8,"COMMODITY",BB$6,"TRIM_CAT",TRIM(B54),"TRIM_LINE",A51))=TRUE,0,GETPIVOTDATA("VALUE",'CSS WK pvt'!$J$2,"DT_FILE",BB$8,"COMMODITY",BB$6,"TRIM_CAT",TRIM(B54),"TRIM_LINE",A51))</f>
        <v>204864</v>
      </c>
    </row>
    <row r="55" spans="1:54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3">
        <v>128885</v>
      </c>
      <c r="V55" s="283">
        <v>134232</v>
      </c>
      <c r="W55" s="283">
        <v>139030</v>
      </c>
      <c r="X55" s="283">
        <v>136917</v>
      </c>
      <c r="Y55" s="283">
        <v>198367</v>
      </c>
      <c r="Z55" s="283">
        <v>257664</v>
      </c>
      <c r="AA55" s="45">
        <v>208503</v>
      </c>
      <c r="AB55" s="207">
        <f t="shared" si="50"/>
        <v>0.51689304919803392</v>
      </c>
      <c r="AC55" s="207">
        <f t="shared" si="50"/>
        <v>0.88979694803461074</v>
      </c>
      <c r="AD55" s="207">
        <f t="shared" si="50"/>
        <v>0.3543927828315997</v>
      </c>
      <c r="AE55" s="207">
        <f t="shared" si="50"/>
        <v>0.87326774214219871</v>
      </c>
      <c r="AF55" s="207">
        <f t="shared" si="50"/>
        <v>0.98850134470402062</v>
      </c>
      <c r="AG55" s="207">
        <f t="shared" si="50"/>
        <v>0.17476679025506667</v>
      </c>
      <c r="AH55" s="207">
        <f t="shared" si="50"/>
        <v>0.42552144044636292</v>
      </c>
      <c r="AI55" s="207">
        <f t="shared" si="50"/>
        <v>0.36599946411040757</v>
      </c>
      <c r="AJ55" s="207">
        <f t="shared" si="50"/>
        <v>0.23309363263193425</v>
      </c>
      <c r="AK55" s="207">
        <f t="shared" si="50"/>
        <v>-2.421700999771877E-2</v>
      </c>
      <c r="AL55" s="207">
        <f t="shared" si="50"/>
        <v>0.34600534963284035</v>
      </c>
      <c r="AM55" s="207">
        <f t="shared" si="50"/>
        <v>0.56483275479470829</v>
      </c>
      <c r="AN55" s="239"/>
      <c r="AO55" s="46">
        <f t="shared" si="51"/>
        <v>88632.840000000026</v>
      </c>
      <c r="AP55" s="72">
        <f t="shared" si="51"/>
        <v>232018.06</v>
      </c>
      <c r="AQ55" s="73">
        <f t="shared" si="51"/>
        <v>112775.69</v>
      </c>
      <c r="AR55" s="73">
        <f t="shared" si="51"/>
        <v>158350.74</v>
      </c>
      <c r="AS55" s="73">
        <f t="shared" si="51"/>
        <v>132863.24</v>
      </c>
      <c r="AT55" s="73">
        <f t="shared" si="51"/>
        <v>21986.009999999995</v>
      </c>
      <c r="AU55" s="73">
        <f t="shared" si="51"/>
        <v>38472.47</v>
      </c>
      <c r="AV55" s="73">
        <f t="shared" si="51"/>
        <v>35965.490000000005</v>
      </c>
      <c r="AW55" s="73">
        <f t="shared" si="51"/>
        <v>26281.059999999998</v>
      </c>
      <c r="AX55" s="73">
        <f t="shared" si="51"/>
        <v>-3398.0100000000093</v>
      </c>
      <c r="AY55" s="73">
        <f t="shared" si="51"/>
        <v>50992.399999999994</v>
      </c>
      <c r="AZ55" s="73">
        <f t="shared" si="51"/>
        <v>93004.87</v>
      </c>
      <c r="BA55" s="47"/>
      <c r="BB55" s="71">
        <f>IF(ISERROR(GETPIVOTDATA("VALUE",'CSS WK pvt'!$J$2,"DT_FILE",BB$8,"COMMODITY",BB$6,"TRIM_CAT",TRIM(B55),"TRIM_LINE",A51))=TRUE,0,GETPIVOTDATA("VALUE",'CSS WK pvt'!$J$2,"DT_FILE",BB$8,"COMMODITY",BB$6,"TRIM_CAT",TRIM(B55),"TRIM_LINE",A51))</f>
        <v>208503</v>
      </c>
    </row>
    <row r="56" spans="1:54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3">
        <v>125812</v>
      </c>
      <c r="V56" s="283">
        <v>92702</v>
      </c>
      <c r="W56" s="283">
        <v>94995</v>
      </c>
      <c r="X56" s="283">
        <v>169833</v>
      </c>
      <c r="Y56" s="283">
        <v>144187</v>
      </c>
      <c r="Z56" s="283">
        <v>178958</v>
      </c>
      <c r="AA56" s="45">
        <v>252763</v>
      </c>
      <c r="AB56" s="207">
        <f t="shared" si="50"/>
        <v>1.0855141812536053</v>
      </c>
      <c r="AC56" s="207">
        <f t="shared" si="50"/>
        <v>2.0088671105030751</v>
      </c>
      <c r="AD56" s="207">
        <f t="shared" si="50"/>
        <v>-0.18739656234749255</v>
      </c>
      <c r="AE56" s="207">
        <f t="shared" si="50"/>
        <v>1.781202697055444</v>
      </c>
      <c r="AF56" s="207">
        <f t="shared" si="50"/>
        <v>2.777406587477532</v>
      </c>
      <c r="AG56" s="207">
        <f t="shared" si="50"/>
        <v>1.2312390922171086</v>
      </c>
      <c r="AH56" s="207">
        <f t="shared" si="50"/>
        <v>1.827301990080641E-2</v>
      </c>
      <c r="AI56" s="207">
        <f t="shared" si="50"/>
        <v>0.28089523111024267</v>
      </c>
      <c r="AJ56" s="207">
        <f t="shared" si="50"/>
        <v>0.35094546984232361</v>
      </c>
      <c r="AK56" s="207">
        <f t="shared" si="50"/>
        <v>1.3600408493995919</v>
      </c>
      <c r="AL56" s="207">
        <f t="shared" si="50"/>
        <v>-0.14102660031283268</v>
      </c>
      <c r="AM56" s="207">
        <f t="shared" si="50"/>
        <v>4.7303461910348343E-2</v>
      </c>
      <c r="AN56" s="239"/>
      <c r="AO56" s="46">
        <f t="shared" si="51"/>
        <v>111614.75000000001</v>
      </c>
      <c r="AP56" s="72">
        <f t="shared" si="51"/>
        <v>321663.94</v>
      </c>
      <c r="AQ56" s="73">
        <f t="shared" si="51"/>
        <v>-65170.880000000005</v>
      </c>
      <c r="AR56" s="73">
        <f t="shared" si="51"/>
        <v>178803.45</v>
      </c>
      <c r="AS56" s="73">
        <f t="shared" si="51"/>
        <v>340982.79</v>
      </c>
      <c r="AT56" s="73">
        <f t="shared" si="51"/>
        <v>115720.21</v>
      </c>
      <c r="AU56" s="73">
        <f t="shared" si="51"/>
        <v>2257.7100000000064</v>
      </c>
      <c r="AV56" s="73">
        <f t="shared" si="51"/>
        <v>20329.179999999993</v>
      </c>
      <c r="AW56" s="73">
        <f t="shared" si="51"/>
        <v>24677.58</v>
      </c>
      <c r="AX56" s="73">
        <f t="shared" si="51"/>
        <v>97871.11</v>
      </c>
      <c r="AY56" s="73">
        <f t="shared" si="51"/>
        <v>-23672.679999999993</v>
      </c>
      <c r="AZ56" s="73">
        <f t="shared" si="51"/>
        <v>8082.9800000000105</v>
      </c>
      <c r="BA56" s="47"/>
      <c r="BB56" s="71">
        <f>IF(ISERROR(GETPIVOTDATA("VALUE",'CSS WK pvt'!$J$2,"DT_FILE",BB$8,"COMMODITY",BB$6,"TRIM_CAT",TRIM(B56),"TRIM_LINE",A51))=TRUE,0,GETPIVOTDATA("VALUE",'CSS WK pvt'!$J$2,"DT_FILE",BB$8,"COMMODITY",BB$6,"TRIM_CAT",TRIM(B56),"TRIM_LINE",A51))</f>
        <v>252763</v>
      </c>
    </row>
    <row r="57" spans="1:54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BB57" si="52">SUM(D52:D56)</f>
        <v>5815794.4299999997</v>
      </c>
      <c r="E57" s="165">
        <f t="shared" si="52"/>
        <v>6182074.169999999</v>
      </c>
      <c r="F57" s="165">
        <f t="shared" si="52"/>
        <v>4139925.87</v>
      </c>
      <c r="G57" s="165">
        <f t="shared" si="52"/>
        <v>2759680.75</v>
      </c>
      <c r="H57" s="165">
        <f t="shared" si="52"/>
        <v>1991521.4600000002</v>
      </c>
      <c r="I57" s="165">
        <f t="shared" si="52"/>
        <v>1544349.8800000001</v>
      </c>
      <c r="J57" s="165">
        <f t="shared" si="52"/>
        <v>1495047.96</v>
      </c>
      <c r="K57" s="165">
        <f t="shared" si="52"/>
        <v>1528238.8</v>
      </c>
      <c r="L57" s="165">
        <f t="shared" si="52"/>
        <v>1727569.1999999997</v>
      </c>
      <c r="M57" s="165">
        <f t="shared" si="52"/>
        <v>3175219.43</v>
      </c>
      <c r="N57" s="166">
        <f t="shared" si="52"/>
        <v>4572899.12</v>
      </c>
      <c r="O57" s="164">
        <f t="shared" si="52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4">
        <v>2011093</v>
      </c>
      <c r="V57" s="284">
        <v>1780674</v>
      </c>
      <c r="W57" s="284">
        <v>2046956</v>
      </c>
      <c r="X57" s="284">
        <v>2139364</v>
      </c>
      <c r="Y57" s="284">
        <v>3410200</v>
      </c>
      <c r="Z57" s="284">
        <v>5016799</v>
      </c>
      <c r="AA57" s="166">
        <v>4998217</v>
      </c>
      <c r="AB57" s="240">
        <f t="shared" si="50"/>
        <v>0.29099247142416179</v>
      </c>
      <c r="AC57" s="241">
        <f t="shared" si="50"/>
        <v>0.32385404825940528</v>
      </c>
      <c r="AD57" s="242">
        <f t="shared" si="50"/>
        <v>0.10653379624528204</v>
      </c>
      <c r="AE57" s="242">
        <f t="shared" si="50"/>
        <v>0.43081619961470463</v>
      </c>
      <c r="AF57" s="242">
        <f t="shared" si="50"/>
        <v>0.74927842649915211</v>
      </c>
      <c r="AG57" s="242">
        <f t="shared" si="50"/>
        <v>0.28451440337479456</v>
      </c>
      <c r="AH57" s="242">
        <f t="shared" si="50"/>
        <v>0.30222628048509309</v>
      </c>
      <c r="AI57" s="242">
        <f t="shared" si="50"/>
        <v>0.19104807848438524</v>
      </c>
      <c r="AJ57" s="242">
        <f t="shared" si="50"/>
        <v>0.33942156160411574</v>
      </c>
      <c r="AK57" s="242">
        <f t="shared" si="50"/>
        <v>0.23836660204407462</v>
      </c>
      <c r="AL57" s="242">
        <f t="shared" si="50"/>
        <v>7.4004513760486723E-2</v>
      </c>
      <c r="AM57" s="242">
        <f t="shared" si="50"/>
        <v>9.7071872427397843E-2</v>
      </c>
      <c r="AN57" s="243"/>
      <c r="AO57" s="48">
        <f t="shared" si="45"/>
        <v>1366931.5300000005</v>
      </c>
      <c r="AP57" s="167">
        <f t="shared" si="45"/>
        <v>1883468.57</v>
      </c>
      <c r="AQ57" s="168">
        <f t="shared" si="45"/>
        <v>658599.83000000019</v>
      </c>
      <c r="AR57" s="168">
        <f t="shared" si="45"/>
        <v>1783547.13</v>
      </c>
      <c r="AS57" s="168">
        <f t="shared" ref="AS57:AT57" si="53">SUM(AS52:AS56)</f>
        <v>2067769.25</v>
      </c>
      <c r="AT57" s="168">
        <f t="shared" si="53"/>
        <v>566616.53999999992</v>
      </c>
      <c r="AU57" s="168">
        <f t="shared" ref="AU57:AV57" si="54">SUM(AU52:AU56)</f>
        <v>466743.12000000005</v>
      </c>
      <c r="AV57" s="168">
        <f t="shared" si="54"/>
        <v>285626.03999999998</v>
      </c>
      <c r="AW57" s="168">
        <f t="shared" ref="AW57:AX57" si="55">SUM(AW52:AW56)</f>
        <v>518717.2</v>
      </c>
      <c r="AX57" s="168">
        <f t="shared" si="55"/>
        <v>411794.80000000005</v>
      </c>
      <c r="AY57" s="168">
        <f t="shared" ref="AY57:AZ57" si="56">SUM(AY52:AY56)</f>
        <v>234980.56999999992</v>
      </c>
      <c r="AZ57" s="168">
        <f t="shared" si="56"/>
        <v>443899.87999999977</v>
      </c>
      <c r="BA57" s="169"/>
      <c r="BB57" s="48">
        <f t="shared" si="52"/>
        <v>4998217</v>
      </c>
    </row>
    <row r="58" spans="1:54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52"/>
      <c r="AB58" s="244"/>
      <c r="AC58" s="245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7"/>
      <c r="AO58" s="53"/>
      <c r="AP58" s="5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6"/>
      <c r="BB58" s="53"/>
    </row>
    <row r="59" spans="1:54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3">
        <v>22454090</v>
      </c>
      <c r="V59" s="283">
        <v>22360591</v>
      </c>
      <c r="W59" s="283">
        <v>22382499</v>
      </c>
      <c r="X59" s="283">
        <v>22823730</v>
      </c>
      <c r="Y59" s="283">
        <v>22773286</v>
      </c>
      <c r="Z59" s="283">
        <v>23491810</v>
      </c>
      <c r="AA59" s="45">
        <v>23666795</v>
      </c>
      <c r="AB59" s="207">
        <f t="shared" ref="AB59:AM64" si="57">IF(ISERROR((O59-C59)/C59)=TRUE,0,(O59-C59)/C59)</f>
        <v>0.84483351842214138</v>
      </c>
      <c r="AC59" s="207">
        <f t="shared" si="57"/>
        <v>0.94973629067024712</v>
      </c>
      <c r="AD59" s="207">
        <f t="shared" si="57"/>
        <v>0.99870122387479132</v>
      </c>
      <c r="AE59" s="207">
        <f t="shared" si="57"/>
        <v>0.84428239678473782</v>
      </c>
      <c r="AF59" s="207">
        <f t="shared" si="57"/>
        <v>0.86096363199657033</v>
      </c>
      <c r="AG59" s="207">
        <f t="shared" si="57"/>
        <v>0.95708157607587641</v>
      </c>
      <c r="AH59" s="207">
        <f t="shared" si="57"/>
        <v>0.96163614202766046</v>
      </c>
      <c r="AI59" s="207">
        <f t="shared" si="57"/>
        <v>1.0308043258403718</v>
      </c>
      <c r="AJ59" s="207">
        <f t="shared" si="57"/>
        <v>1.0516178362809168</v>
      </c>
      <c r="AK59" s="207">
        <f t="shared" si="57"/>
        <v>1.1041602123588152</v>
      </c>
      <c r="AL59" s="207">
        <f t="shared" si="57"/>
        <v>1.0927386366842542</v>
      </c>
      <c r="AM59" s="207">
        <f t="shared" si="57"/>
        <v>1.0906727383360233</v>
      </c>
      <c r="AN59" s="239"/>
      <c r="AO59" s="46">
        <f t="shared" ref="AO59:AZ63" si="58">O59-C59</f>
        <v>5756664.5299999993</v>
      </c>
      <c r="AP59" s="72">
        <f t="shared" si="58"/>
        <v>7437306.5199999996</v>
      </c>
      <c r="AQ59" s="73">
        <f t="shared" si="58"/>
        <v>8991644.3399999999</v>
      </c>
      <c r="AR59" s="73">
        <f t="shared" si="58"/>
        <v>9033559.0399999991</v>
      </c>
      <c r="AS59" s="73">
        <f t="shared" si="58"/>
        <v>9904848.2599999998</v>
      </c>
      <c r="AT59" s="73">
        <f t="shared" si="58"/>
        <v>11136865.68</v>
      </c>
      <c r="AU59" s="73">
        <f t="shared" si="58"/>
        <v>11007476.880000001</v>
      </c>
      <c r="AV59" s="73">
        <f t="shared" si="58"/>
        <v>11349884.199999999</v>
      </c>
      <c r="AW59" s="73">
        <f t="shared" si="58"/>
        <v>11472816.6</v>
      </c>
      <c r="AX59" s="73">
        <f t="shared" si="58"/>
        <v>11976775.539999999</v>
      </c>
      <c r="AY59" s="73">
        <f t="shared" si="58"/>
        <v>11891236.23</v>
      </c>
      <c r="AZ59" s="73">
        <f t="shared" si="58"/>
        <v>12255326.369999999</v>
      </c>
      <c r="BA59" s="47"/>
      <c r="BB59" s="71">
        <f>IF(ISERROR(GETPIVOTDATA("VALUE",'CSS WK pvt'!$J$2,"DT_FILE",BB$8,"COMMODITY",BB$6,"TRIM_CAT",TRIM(B59),"TRIM_LINE",A58))=TRUE,0,GETPIVOTDATA("VALUE",'CSS WK pvt'!$J$2,"DT_FILE",BB$8,"COMMODITY",BB$6,"TRIM_CAT",TRIM(B59),"TRIM_LINE",A58))</f>
        <v>23666795</v>
      </c>
    </row>
    <row r="60" spans="1:54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3">
        <v>6019572</v>
      </c>
      <c r="V60" s="283">
        <v>5604617</v>
      </c>
      <c r="W60" s="283">
        <v>5495450</v>
      </c>
      <c r="X60" s="283">
        <v>5199644</v>
      </c>
      <c r="Y60" s="283">
        <v>4618910</v>
      </c>
      <c r="Z60" s="283">
        <v>4692186</v>
      </c>
      <c r="AA60" s="45">
        <v>4751567</v>
      </c>
      <c r="AB60" s="207">
        <f t="shared" si="57"/>
        <v>3.8507768300272506E-2</v>
      </c>
      <c r="AC60" s="207">
        <f t="shared" si="57"/>
        <v>6.1073310977951753E-3</v>
      </c>
      <c r="AD60" s="207">
        <f t="shared" si="57"/>
        <v>3.3675656150854376E-2</v>
      </c>
      <c r="AE60" s="207">
        <f t="shared" si="57"/>
        <v>0.18401659023330361</v>
      </c>
      <c r="AF60" s="207">
        <f t="shared" si="57"/>
        <v>0.34089247311157217</v>
      </c>
      <c r="AG60" s="207">
        <f t="shared" si="57"/>
        <v>0.31842467403132768</v>
      </c>
      <c r="AH60" s="207">
        <f t="shared" si="57"/>
        <v>0.24097311092367796</v>
      </c>
      <c r="AI60" s="207">
        <f t="shared" si="57"/>
        <v>0.15779531609692174</v>
      </c>
      <c r="AJ60" s="207">
        <f t="shared" si="57"/>
        <v>0.1192801483880597</v>
      </c>
      <c r="AK60" s="207">
        <f t="shared" si="57"/>
        <v>6.4902968306911751E-2</v>
      </c>
      <c r="AL60" s="207">
        <f t="shared" si="57"/>
        <v>-8.3134990996166488E-2</v>
      </c>
      <c r="AM60" s="207">
        <f t="shared" si="57"/>
        <v>0.10753385143815435</v>
      </c>
      <c r="AN60" s="239"/>
      <c r="AO60" s="46">
        <f t="shared" si="58"/>
        <v>165857.77000000048</v>
      </c>
      <c r="AP60" s="72">
        <f t="shared" si="58"/>
        <v>30025.900000000373</v>
      </c>
      <c r="AQ60" s="73">
        <f t="shared" si="58"/>
        <v>168619.19000000041</v>
      </c>
      <c r="AR60" s="73">
        <f t="shared" si="58"/>
        <v>856007.84999999963</v>
      </c>
      <c r="AS60" s="73">
        <f t="shared" si="58"/>
        <v>1568416.71</v>
      </c>
      <c r="AT60" s="73">
        <f t="shared" si="58"/>
        <v>1527148.8600000003</v>
      </c>
      <c r="AU60" s="73">
        <f t="shared" si="58"/>
        <v>1168885.1100000003</v>
      </c>
      <c r="AV60" s="73">
        <f t="shared" si="58"/>
        <v>763850.30999999959</v>
      </c>
      <c r="AW60" s="73">
        <f t="shared" si="58"/>
        <v>585642.55999999959</v>
      </c>
      <c r="AX60" s="73">
        <f t="shared" si="58"/>
        <v>316904.29999999981</v>
      </c>
      <c r="AY60" s="73">
        <f t="shared" si="58"/>
        <v>-418810.87999999989</v>
      </c>
      <c r="AZ60" s="73">
        <f t="shared" si="58"/>
        <v>455578.70000000019</v>
      </c>
      <c r="BA60" s="47"/>
      <c r="BB60" s="71">
        <f>IF(ISERROR(GETPIVOTDATA("VALUE",'CSS WK pvt'!$J$2,"DT_FILE",BB$8,"COMMODITY",BB$6,"TRIM_CAT",TRIM(B60),"TRIM_LINE",A58))=TRUE,0,GETPIVOTDATA("VALUE",'CSS WK pvt'!$J$2,"DT_FILE",BB$8,"COMMODITY",BB$6,"TRIM_CAT",TRIM(B60),"TRIM_LINE",A58))</f>
        <v>4751567</v>
      </c>
    </row>
    <row r="61" spans="1:54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3">
        <v>943743</v>
      </c>
      <c r="V61" s="283">
        <v>763005</v>
      </c>
      <c r="W61" s="283">
        <v>736609</v>
      </c>
      <c r="X61" s="283">
        <v>710963</v>
      </c>
      <c r="Y61" s="283">
        <v>668031</v>
      </c>
      <c r="Z61" s="283">
        <v>704797</v>
      </c>
      <c r="AA61" s="45">
        <v>702099</v>
      </c>
      <c r="AB61" s="207">
        <f t="shared" si="57"/>
        <v>2.1280949124966493</v>
      </c>
      <c r="AC61" s="207">
        <f t="shared" si="57"/>
        <v>2.5437349826517575</v>
      </c>
      <c r="AD61" s="207">
        <f t="shared" si="57"/>
        <v>2.911013523711464</v>
      </c>
      <c r="AE61" s="207">
        <f t="shared" si="57"/>
        <v>2.6369578667859006</v>
      </c>
      <c r="AF61" s="207">
        <f t="shared" si="57"/>
        <v>2.7765193320728594</v>
      </c>
      <c r="AG61" s="207">
        <f t="shared" si="57"/>
        <v>3.2643854050509984</v>
      </c>
      <c r="AH61" s="207">
        <f t="shared" si="57"/>
        <v>2.4125420193257439</v>
      </c>
      <c r="AI61" s="207">
        <f t="shared" si="57"/>
        <v>1.853238204078189</v>
      </c>
      <c r="AJ61" s="207">
        <f t="shared" si="57"/>
        <v>1.5961870985669195</v>
      </c>
      <c r="AK61" s="207">
        <f t="shared" si="57"/>
        <v>1.69901763932088</v>
      </c>
      <c r="AL61" s="207">
        <f t="shared" si="57"/>
        <v>1.5574212038815565</v>
      </c>
      <c r="AM61" s="207">
        <f t="shared" si="57"/>
        <v>0.7653238426234148</v>
      </c>
      <c r="AN61" s="239"/>
      <c r="AO61" s="46">
        <f t="shared" si="58"/>
        <v>309212.51</v>
      </c>
      <c r="AP61" s="72">
        <f t="shared" si="58"/>
        <v>462075.58999999997</v>
      </c>
      <c r="AQ61" s="73">
        <f t="shared" si="58"/>
        <v>703983.5</v>
      </c>
      <c r="AR61" s="73">
        <f t="shared" si="58"/>
        <v>773756.35</v>
      </c>
      <c r="AS61" s="73">
        <f t="shared" si="58"/>
        <v>851747.81</v>
      </c>
      <c r="AT61" s="73">
        <f t="shared" si="58"/>
        <v>913415.58000000007</v>
      </c>
      <c r="AU61" s="73">
        <f t="shared" si="58"/>
        <v>667191.67999999993</v>
      </c>
      <c r="AV61" s="73">
        <f t="shared" si="58"/>
        <v>495587.79</v>
      </c>
      <c r="AW61" s="73">
        <f t="shared" si="58"/>
        <v>452881.76</v>
      </c>
      <c r="AX61" s="73">
        <f t="shared" si="58"/>
        <v>447547.53</v>
      </c>
      <c r="AY61" s="73">
        <f t="shared" si="58"/>
        <v>406818.26</v>
      </c>
      <c r="AZ61" s="73">
        <f t="shared" si="58"/>
        <v>305551.84000000003</v>
      </c>
      <c r="BA61" s="47"/>
      <c r="BB61" s="71">
        <f>IF(ISERROR(GETPIVOTDATA("VALUE",'CSS WK pvt'!$J$2,"DT_FILE",BB$8,"COMMODITY",BB$6,"TRIM_CAT",TRIM(B61),"TRIM_LINE",A58))=TRUE,0,GETPIVOTDATA("VALUE",'CSS WK pvt'!$J$2,"DT_FILE",BB$8,"COMMODITY",BB$6,"TRIM_CAT",TRIM(B61),"TRIM_LINE",A58))</f>
        <v>702099</v>
      </c>
    </row>
    <row r="62" spans="1:54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3">
        <v>924360</v>
      </c>
      <c r="V62" s="283">
        <v>760678</v>
      </c>
      <c r="W62" s="283">
        <v>777528</v>
      </c>
      <c r="X62" s="283">
        <v>780983</v>
      </c>
      <c r="Y62" s="283">
        <v>743719</v>
      </c>
      <c r="Z62" s="283">
        <v>738492</v>
      </c>
      <c r="AA62" s="45">
        <v>723617</v>
      </c>
      <c r="AB62" s="207">
        <f t="shared" si="57"/>
        <v>0.42546514452088913</v>
      </c>
      <c r="AC62" s="207">
        <f t="shared" si="57"/>
        <v>0.68306823873694522</v>
      </c>
      <c r="AD62" s="207">
        <f t="shared" si="57"/>
        <v>0.92700464574683583</v>
      </c>
      <c r="AE62" s="207">
        <f t="shared" si="57"/>
        <v>1.0124968839650912</v>
      </c>
      <c r="AF62" s="207">
        <f t="shared" si="57"/>
        <v>0.79746838402917652</v>
      </c>
      <c r="AG62" s="207">
        <f t="shared" si="57"/>
        <v>0.7126012501366854</v>
      </c>
      <c r="AH62" s="207">
        <f t="shared" si="57"/>
        <v>0.51372289137251648</v>
      </c>
      <c r="AI62" s="207">
        <f t="shared" si="57"/>
        <v>0.23339651829024932</v>
      </c>
      <c r="AJ62" s="207">
        <f t="shared" si="57"/>
        <v>0.25792341876226732</v>
      </c>
      <c r="AK62" s="207">
        <f t="shared" si="57"/>
        <v>0.17335988399560132</v>
      </c>
      <c r="AL62" s="207">
        <f t="shared" si="57"/>
        <v>0.11095222276112815</v>
      </c>
      <c r="AM62" s="207">
        <f t="shared" si="57"/>
        <v>0.17220690029884211</v>
      </c>
      <c r="AN62" s="239"/>
      <c r="AO62" s="46">
        <f t="shared" si="58"/>
        <v>204236.88</v>
      </c>
      <c r="AP62" s="72">
        <f t="shared" si="58"/>
        <v>353708.67</v>
      </c>
      <c r="AQ62" s="73">
        <f t="shared" si="58"/>
        <v>503979.99</v>
      </c>
      <c r="AR62" s="73">
        <f t="shared" si="58"/>
        <v>580083.38</v>
      </c>
      <c r="AS62" s="73">
        <f t="shared" si="58"/>
        <v>477463.69999999995</v>
      </c>
      <c r="AT62" s="73">
        <f t="shared" si="58"/>
        <v>418899.88</v>
      </c>
      <c r="AU62" s="73">
        <f t="shared" si="58"/>
        <v>313706.62</v>
      </c>
      <c r="AV62" s="73">
        <f t="shared" si="58"/>
        <v>143943.65000000002</v>
      </c>
      <c r="AW62" s="73">
        <f t="shared" si="58"/>
        <v>159423.59999999998</v>
      </c>
      <c r="AX62" s="73">
        <f t="shared" si="58"/>
        <v>115387.55000000005</v>
      </c>
      <c r="AY62" s="73">
        <f t="shared" si="58"/>
        <v>74276.170000000042</v>
      </c>
      <c r="AZ62" s="73">
        <f t="shared" si="58"/>
        <v>108490.58999999997</v>
      </c>
      <c r="BA62" s="47"/>
      <c r="BB62" s="71">
        <f>IF(ISERROR(GETPIVOTDATA("VALUE",'CSS WK pvt'!$J$2,"DT_FILE",BB$8,"COMMODITY",BB$6,"TRIM_CAT",TRIM(B62),"TRIM_LINE",A58))=TRUE,0,GETPIVOTDATA("VALUE",'CSS WK pvt'!$J$2,"DT_FILE",BB$8,"COMMODITY",BB$6,"TRIM_CAT",TRIM(B62),"TRIM_LINE",A58))</f>
        <v>723617</v>
      </c>
    </row>
    <row r="63" spans="1:54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3">
        <v>771637</v>
      </c>
      <c r="V63" s="283">
        <v>703398</v>
      </c>
      <c r="W63" s="283">
        <v>620914</v>
      </c>
      <c r="X63" s="283">
        <v>615190</v>
      </c>
      <c r="Y63" s="283">
        <v>519282</v>
      </c>
      <c r="Z63" s="283">
        <v>429655</v>
      </c>
      <c r="AA63" s="45">
        <v>424720</v>
      </c>
      <c r="AB63" s="207">
        <f t="shared" si="57"/>
        <v>1.100714602315463</v>
      </c>
      <c r="AC63" s="207">
        <f t="shared" si="57"/>
        <v>1.799035510121888</v>
      </c>
      <c r="AD63" s="207">
        <f t="shared" si="57"/>
        <v>1.7598797178161554</v>
      </c>
      <c r="AE63" s="207">
        <f t="shared" si="57"/>
        <v>2.6699800095431918</v>
      </c>
      <c r="AF63" s="207">
        <f t="shared" si="57"/>
        <v>3.4811360219199967</v>
      </c>
      <c r="AG63" s="207">
        <f t="shared" si="57"/>
        <v>3.7499936110369205</v>
      </c>
      <c r="AH63" s="207">
        <f t="shared" si="57"/>
        <v>3.5403958169166705</v>
      </c>
      <c r="AI63" s="207">
        <f t="shared" si="57"/>
        <v>2.5211470662263866</v>
      </c>
      <c r="AJ63" s="207">
        <f t="shared" si="57"/>
        <v>1.6248469367006373</v>
      </c>
      <c r="AK63" s="207">
        <f t="shared" si="57"/>
        <v>1.4722304570963993</v>
      </c>
      <c r="AL63" s="207">
        <f t="shared" si="57"/>
        <v>1.1103898544967228</v>
      </c>
      <c r="AM63" s="207">
        <f t="shared" si="57"/>
        <v>1.6094405076048226</v>
      </c>
      <c r="AN63" s="239"/>
      <c r="AO63" s="46">
        <f t="shared" si="58"/>
        <v>78249.680000000008</v>
      </c>
      <c r="AP63" s="72">
        <f t="shared" si="58"/>
        <v>160540.19</v>
      </c>
      <c r="AQ63" s="73">
        <f t="shared" si="58"/>
        <v>207974.56</v>
      </c>
      <c r="AR63" s="73">
        <f t="shared" si="58"/>
        <v>301825.06</v>
      </c>
      <c r="AS63" s="73">
        <f t="shared" si="58"/>
        <v>447287.93</v>
      </c>
      <c r="AT63" s="73">
        <f t="shared" si="58"/>
        <v>598687.67999999993</v>
      </c>
      <c r="AU63" s="73">
        <f t="shared" si="58"/>
        <v>601687.72</v>
      </c>
      <c r="AV63" s="73">
        <f t="shared" si="58"/>
        <v>503634.12</v>
      </c>
      <c r="AW63" s="73">
        <f t="shared" si="58"/>
        <v>384361.54000000004</v>
      </c>
      <c r="AX63" s="73">
        <f t="shared" si="58"/>
        <v>366349.93</v>
      </c>
      <c r="AY63" s="73">
        <f t="shared" si="58"/>
        <v>273222.25</v>
      </c>
      <c r="AZ63" s="73">
        <f t="shared" si="58"/>
        <v>265000.93</v>
      </c>
      <c r="BA63" s="47"/>
      <c r="BB63" s="71">
        <f>IF(ISERROR(GETPIVOTDATA("VALUE",'CSS WK pvt'!$J$2,"DT_FILE",BB$8,"COMMODITY",BB$6,"TRIM_CAT",TRIM(B63),"TRIM_LINE",A58))=TRUE,0,GETPIVOTDATA("VALUE",'CSS WK pvt'!$J$2,"DT_FILE",BB$8,"COMMODITY",BB$6,"TRIM_CAT",TRIM(B63),"TRIM_LINE",A58))</f>
        <v>424720</v>
      </c>
    </row>
    <row r="64" spans="1:54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BB64" si="59">SUM(D59:D63)</f>
        <v>13536000.130000001</v>
      </c>
      <c r="E64" s="165">
        <f t="shared" si="59"/>
        <v>14914166.419999998</v>
      </c>
      <c r="F64" s="165">
        <f t="shared" si="59"/>
        <v>16330881.32</v>
      </c>
      <c r="G64" s="165">
        <f t="shared" si="59"/>
        <v>17139269.59</v>
      </c>
      <c r="H64" s="165">
        <f t="shared" si="59"/>
        <v>17459535.32</v>
      </c>
      <c r="I64" s="165">
        <f t="shared" si="59"/>
        <v>17354453.989999998</v>
      </c>
      <c r="J64" s="165">
        <f t="shared" si="59"/>
        <v>16935388.930000003</v>
      </c>
      <c r="K64" s="165">
        <f t="shared" si="59"/>
        <v>16957873.940000001</v>
      </c>
      <c r="L64" s="165">
        <f t="shared" si="59"/>
        <v>16907545.149999999</v>
      </c>
      <c r="M64" s="165">
        <f t="shared" si="59"/>
        <v>17096485.969999999</v>
      </c>
      <c r="N64" s="166">
        <f t="shared" si="59"/>
        <v>16666991.57</v>
      </c>
      <c r="O64" s="164">
        <f t="shared" si="59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4">
        <v>31113402</v>
      </c>
      <c r="V64" s="284">
        <v>30192289</v>
      </c>
      <c r="W64" s="284">
        <v>30013000</v>
      </c>
      <c r="X64" s="284">
        <v>30130510</v>
      </c>
      <c r="Y64" s="284">
        <v>29323228</v>
      </c>
      <c r="Z64" s="284">
        <v>30056940</v>
      </c>
      <c r="AA64" s="166">
        <v>30268798</v>
      </c>
      <c r="AB64" s="240">
        <f t="shared" si="57"/>
        <v>0.55123467200183218</v>
      </c>
      <c r="AC64" s="241">
        <f t="shared" si="57"/>
        <v>0.62379261147362286</v>
      </c>
      <c r="AD64" s="242">
        <f t="shared" si="57"/>
        <v>0.7091379619994882</v>
      </c>
      <c r="AE64" s="242">
        <f t="shared" si="57"/>
        <v>0.70695704988443331</v>
      </c>
      <c r="AF64" s="242">
        <f t="shared" si="57"/>
        <v>0.773064706195569</v>
      </c>
      <c r="AG64" s="242">
        <f t="shared" si="57"/>
        <v>0.83593391304528708</v>
      </c>
      <c r="AH64" s="242">
        <f t="shared" si="57"/>
        <v>0.79281941211911344</v>
      </c>
      <c r="AI64" s="242">
        <f t="shared" si="57"/>
        <v>0.78279277345182252</v>
      </c>
      <c r="AJ64" s="242">
        <f t="shared" si="57"/>
        <v>0.76985629838925418</v>
      </c>
      <c r="AK64" s="242">
        <f t="shared" si="57"/>
        <v>0.78207479162047377</v>
      </c>
      <c r="AL64" s="242">
        <f t="shared" si="57"/>
        <v>0.71516111857459108</v>
      </c>
      <c r="AM64" s="242">
        <f t="shared" si="57"/>
        <v>0.80338124452534299</v>
      </c>
      <c r="AN64" s="243"/>
      <c r="AO64" s="48">
        <f t="shared" si="45"/>
        <v>6514221.3699999992</v>
      </c>
      <c r="AP64" s="167">
        <f t="shared" si="45"/>
        <v>8443656.8699999992</v>
      </c>
      <c r="AQ64" s="168">
        <f t="shared" si="45"/>
        <v>10576201.580000002</v>
      </c>
      <c r="AR64" s="168">
        <f t="shared" si="45"/>
        <v>11545231.68</v>
      </c>
      <c r="AS64" s="168">
        <f t="shared" ref="AS64:AT64" si="60">SUM(AS59:AS63)</f>
        <v>13249764.409999998</v>
      </c>
      <c r="AT64" s="168">
        <f t="shared" si="60"/>
        <v>14595017.68</v>
      </c>
      <c r="AU64" s="168">
        <f t="shared" ref="AU64:AV64" si="61">SUM(AU59:AU63)</f>
        <v>13758948.010000002</v>
      </c>
      <c r="AV64" s="168">
        <f t="shared" si="61"/>
        <v>13256900.069999997</v>
      </c>
      <c r="AW64" s="168">
        <f t="shared" ref="AW64:AX64" si="62">SUM(AW59:AW63)</f>
        <v>13055126.059999999</v>
      </c>
      <c r="AX64" s="168">
        <f t="shared" si="62"/>
        <v>13222964.85</v>
      </c>
      <c r="AY64" s="168">
        <f t="shared" ref="AY64:AZ64" si="63">SUM(AY59:AY63)</f>
        <v>12226742.030000001</v>
      </c>
      <c r="AZ64" s="168">
        <f t="shared" si="63"/>
        <v>13389948.43</v>
      </c>
      <c r="BA64" s="169"/>
      <c r="BB64" s="48">
        <f t="shared" si="59"/>
        <v>30268798</v>
      </c>
    </row>
    <row r="65" spans="1:54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52"/>
      <c r="AB65" s="244"/>
      <c r="AC65" s="245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7"/>
      <c r="AO65" s="53"/>
      <c r="AP65" s="54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6"/>
      <c r="BB65" s="53"/>
    </row>
    <row r="66" spans="1:54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3">
        <v>25942785</v>
      </c>
      <c r="V66" s="283">
        <v>25819054</v>
      </c>
      <c r="W66" s="283">
        <v>26251294</v>
      </c>
      <c r="X66" s="283">
        <v>28640967</v>
      </c>
      <c r="Y66" s="283">
        <v>31390101</v>
      </c>
      <c r="Z66" s="283">
        <v>36789335</v>
      </c>
      <c r="AA66" s="45">
        <v>37775631</v>
      </c>
      <c r="AB66" s="207">
        <f t="shared" ref="AB66:AM71" si="64">IF(ISERROR((O66-C66)/C66)=TRUE,0,(O66-C66)/C66)</f>
        <v>0.46944850724904863</v>
      </c>
      <c r="AC66" s="207">
        <f t="shared" si="64"/>
        <v>0.46762888500607491</v>
      </c>
      <c r="AD66" s="207">
        <f t="shared" si="64"/>
        <v>0.60421066983117777</v>
      </c>
      <c r="AE66" s="207">
        <f t="shared" si="64"/>
        <v>0.76683091322380303</v>
      </c>
      <c r="AF66" s="207">
        <f t="shared" si="64"/>
        <v>0.70000355053627539</v>
      </c>
      <c r="AG66" s="207">
        <f t="shared" si="64"/>
        <v>0.80437330536568019</v>
      </c>
      <c r="AH66" s="207">
        <f t="shared" si="64"/>
        <v>0.8326987003701144</v>
      </c>
      <c r="AI66" s="207">
        <f t="shared" si="64"/>
        <v>0.88994966944773291</v>
      </c>
      <c r="AJ66" s="207">
        <f t="shared" si="64"/>
        <v>0.84798464670635976</v>
      </c>
      <c r="AK66" s="207">
        <f t="shared" si="64"/>
        <v>0.9220545780887639</v>
      </c>
      <c r="AL66" s="207">
        <f t="shared" si="64"/>
        <v>0.74997493276292071</v>
      </c>
      <c r="AM66" s="207">
        <f t="shared" si="64"/>
        <v>0.66905670546267737</v>
      </c>
      <c r="AN66" s="239"/>
      <c r="AO66" s="46">
        <f t="shared" ref="AO66:AZ70" si="65">O66-C66</f>
        <v>7985896.7600000016</v>
      </c>
      <c r="AP66" s="72">
        <f t="shared" si="65"/>
        <v>8956452.6900000013</v>
      </c>
      <c r="AQ66" s="73">
        <f t="shared" si="65"/>
        <v>10973850.760000002</v>
      </c>
      <c r="AR66" s="73">
        <f t="shared" si="65"/>
        <v>12774408.68</v>
      </c>
      <c r="AS66" s="73">
        <f t="shared" si="65"/>
        <v>11168003.380000001</v>
      </c>
      <c r="AT66" s="73">
        <f t="shared" si="65"/>
        <v>11877998.449999999</v>
      </c>
      <c r="AU66" s="73">
        <f t="shared" si="65"/>
        <v>11787274.880000001</v>
      </c>
      <c r="AV66" s="73">
        <f t="shared" si="65"/>
        <v>12157815.07</v>
      </c>
      <c r="AW66" s="73">
        <f t="shared" si="65"/>
        <v>12045930.310000001</v>
      </c>
      <c r="AX66" s="73">
        <f t="shared" si="65"/>
        <v>13739742.380000001</v>
      </c>
      <c r="AY66" s="73">
        <f t="shared" si="65"/>
        <v>13452643.489999998</v>
      </c>
      <c r="AZ66" s="73">
        <f t="shared" si="65"/>
        <v>14747342.73</v>
      </c>
      <c r="BA66" s="47"/>
      <c r="BB66" s="71">
        <f>IF(ISERROR(GETPIVOTDATA("VALUE",'CSS WK pvt'!$J$2,"DT_FILE",BB$8,"COMMODITY",BB$6,"TRIM_CAT",TRIM(B66),"TRIM_LINE",A65))=TRUE,0,GETPIVOTDATA("VALUE",'CSS WK pvt'!$J$2,"DT_FILE",BB$8,"COMMODITY",BB$6,"TRIM_CAT",TRIM(B66),"TRIM_LINE",A65))</f>
        <v>37775631</v>
      </c>
    </row>
    <row r="67" spans="1:54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3">
        <v>6496560</v>
      </c>
      <c r="V67" s="283">
        <v>6086606</v>
      </c>
      <c r="W67" s="283">
        <v>6026930</v>
      </c>
      <c r="X67" s="283">
        <v>5925649</v>
      </c>
      <c r="Y67" s="283">
        <v>5707109</v>
      </c>
      <c r="Z67" s="283">
        <v>6444668</v>
      </c>
      <c r="AA67" s="45">
        <v>6649624</v>
      </c>
      <c r="AB67" s="207">
        <f t="shared" si="64"/>
        <v>-0.13048489007723155</v>
      </c>
      <c r="AC67" s="207">
        <f t="shared" si="64"/>
        <v>-0.17220394215916549</v>
      </c>
      <c r="AD67" s="207">
        <f t="shared" si="64"/>
        <v>-0.10370686353097838</v>
      </c>
      <c r="AE67" s="207">
        <f t="shared" si="64"/>
        <v>0.13038595252306104</v>
      </c>
      <c r="AF67" s="207">
        <f t="shared" si="64"/>
        <v>0.27752294765713686</v>
      </c>
      <c r="AG67" s="207">
        <f t="shared" si="64"/>
        <v>0.27042036802109293</v>
      </c>
      <c r="AH67" s="207">
        <f t="shared" si="64"/>
        <v>0.20376886294084728</v>
      </c>
      <c r="AI67" s="207">
        <f t="shared" si="64"/>
        <v>0.12731633797866196</v>
      </c>
      <c r="AJ67" s="207">
        <f t="shared" si="64"/>
        <v>6.3504628168444835E-2</v>
      </c>
      <c r="AK67" s="207">
        <f t="shared" si="64"/>
        <v>6.992423404823392E-3</v>
      </c>
      <c r="AL67" s="207">
        <f t="shared" si="64"/>
        <v>-0.15115609313201817</v>
      </c>
      <c r="AM67" s="207">
        <f t="shared" si="64"/>
        <v>5.9299616419765722E-2</v>
      </c>
      <c r="AN67" s="239"/>
      <c r="AO67" s="46">
        <f t="shared" si="65"/>
        <v>-953796.01000000071</v>
      </c>
      <c r="AP67" s="72">
        <f t="shared" si="65"/>
        <v>-1390853.4299999997</v>
      </c>
      <c r="AQ67" s="73">
        <f t="shared" si="65"/>
        <v>-770749.91999999993</v>
      </c>
      <c r="AR67" s="73">
        <f t="shared" si="65"/>
        <v>790647.6799999997</v>
      </c>
      <c r="AS67" s="73">
        <f t="shared" si="65"/>
        <v>1536461.3099999996</v>
      </c>
      <c r="AT67" s="73">
        <f t="shared" si="65"/>
        <v>1469266.9000000004</v>
      </c>
      <c r="AU67" s="73">
        <f t="shared" si="65"/>
        <v>1099709.9900000002</v>
      </c>
      <c r="AV67" s="73">
        <f t="shared" si="65"/>
        <v>687406.33000000007</v>
      </c>
      <c r="AW67" s="73">
        <f t="shared" si="65"/>
        <v>359883.66999999993</v>
      </c>
      <c r="AX67" s="73">
        <f t="shared" si="65"/>
        <v>41146.929999999702</v>
      </c>
      <c r="AY67" s="73">
        <f t="shared" si="65"/>
        <v>-1016281.4299999997</v>
      </c>
      <c r="AZ67" s="73">
        <f t="shared" si="65"/>
        <v>360772.66000000015</v>
      </c>
      <c r="BA67" s="47"/>
      <c r="BB67" s="71">
        <f>IF(ISERROR(GETPIVOTDATA("VALUE",'CSS WK pvt'!$J$2,"DT_FILE",BB$8,"COMMODITY",BB$6,"TRIM_CAT",TRIM(B67),"TRIM_LINE",A65))=TRUE,0,GETPIVOTDATA("VALUE",'CSS WK pvt'!$J$2,"DT_FILE",BB$8,"COMMODITY",BB$6,"TRIM_CAT",TRIM(B67),"TRIM_LINE",A65))</f>
        <v>6649624</v>
      </c>
    </row>
    <row r="68" spans="1:54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3">
        <v>1213817</v>
      </c>
      <c r="V68" s="283">
        <v>1032649</v>
      </c>
      <c r="W68" s="283">
        <v>1038926</v>
      </c>
      <c r="X68" s="283">
        <v>1205997</v>
      </c>
      <c r="Y68" s="283">
        <v>1475319</v>
      </c>
      <c r="Z68" s="283">
        <v>1879200</v>
      </c>
      <c r="AA68" s="45">
        <v>1897958</v>
      </c>
      <c r="AB68" s="207">
        <f t="shared" si="64"/>
        <v>0.59811328047270662</v>
      </c>
      <c r="AC68" s="207">
        <f t="shared" si="64"/>
        <v>0.86707601987651506</v>
      </c>
      <c r="AD68" s="207">
        <f t="shared" si="64"/>
        <v>1.0297401396951138</v>
      </c>
      <c r="AE68" s="207">
        <f t="shared" si="64"/>
        <v>1.6314236103415232</v>
      </c>
      <c r="AF68" s="207">
        <f t="shared" si="64"/>
        <v>1.6229218149369617</v>
      </c>
      <c r="AG68" s="207">
        <f t="shared" si="64"/>
        <v>1.9388741946654677</v>
      </c>
      <c r="AH68" s="207">
        <f t="shared" si="64"/>
        <v>1.3788599956237271</v>
      </c>
      <c r="AI68" s="207">
        <f t="shared" si="64"/>
        <v>1.0539395908263547</v>
      </c>
      <c r="AJ68" s="207">
        <f t="shared" si="64"/>
        <v>0.88739418462787611</v>
      </c>
      <c r="AK68" s="207">
        <f t="shared" si="64"/>
        <v>1.0052961232807247</v>
      </c>
      <c r="AL68" s="207">
        <f t="shared" si="64"/>
        <v>0.47338362220921076</v>
      </c>
      <c r="AM68" s="207">
        <f t="shared" si="64"/>
        <v>0.45781293243912113</v>
      </c>
      <c r="AN68" s="239"/>
      <c r="AO68" s="46">
        <f t="shared" si="65"/>
        <v>629983.31000000006</v>
      </c>
      <c r="AP68" s="72">
        <f t="shared" si="65"/>
        <v>1085294.8799999999</v>
      </c>
      <c r="AQ68" s="73">
        <f t="shared" si="65"/>
        <v>1020685.82</v>
      </c>
      <c r="AR68" s="73">
        <f t="shared" si="65"/>
        <v>1140900.7</v>
      </c>
      <c r="AS68" s="73">
        <f t="shared" si="65"/>
        <v>979097.76</v>
      </c>
      <c r="AT68" s="73">
        <f t="shared" si="65"/>
        <v>985520.02</v>
      </c>
      <c r="AU68" s="73">
        <f t="shared" si="65"/>
        <v>703565.45</v>
      </c>
      <c r="AV68" s="73">
        <f t="shared" si="65"/>
        <v>529883.97</v>
      </c>
      <c r="AW68" s="73">
        <f t="shared" si="65"/>
        <v>488470.77</v>
      </c>
      <c r="AX68" s="73">
        <f t="shared" si="65"/>
        <v>604591.06000000006</v>
      </c>
      <c r="AY68" s="73">
        <f t="shared" si="65"/>
        <v>474005.43999999994</v>
      </c>
      <c r="AZ68" s="73">
        <f t="shared" si="65"/>
        <v>590145.72</v>
      </c>
      <c r="BA68" s="47"/>
      <c r="BB68" s="71">
        <f>IF(ISERROR(GETPIVOTDATA("VALUE",'CSS WK pvt'!$J$2,"DT_FILE",BB$8,"COMMODITY",BB$6,"TRIM_CAT",TRIM(B68),"TRIM_LINE",A65))=TRUE,0,GETPIVOTDATA("VALUE",'CSS WK pvt'!$J$2,"DT_FILE",BB$8,"COMMODITY",BB$6,"TRIM_CAT",TRIM(B68),"TRIM_LINE",A65))</f>
        <v>1897958</v>
      </c>
    </row>
    <row r="69" spans="1:54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3">
        <v>1333746</v>
      </c>
      <c r="V69" s="283">
        <v>1202100</v>
      </c>
      <c r="W69" s="283">
        <v>1248465</v>
      </c>
      <c r="X69" s="283">
        <v>1555184</v>
      </c>
      <c r="Y69" s="283">
        <v>1765307</v>
      </c>
      <c r="Z69" s="283">
        <v>2019230</v>
      </c>
      <c r="AA69" s="45">
        <v>2100767</v>
      </c>
      <c r="AB69" s="207">
        <f t="shared" si="64"/>
        <v>0.15414617897608782</v>
      </c>
      <c r="AC69" s="207">
        <f t="shared" si="64"/>
        <v>0.48606169181852649</v>
      </c>
      <c r="AD69" s="207">
        <f t="shared" si="64"/>
        <v>0.45007000884710713</v>
      </c>
      <c r="AE69" s="207">
        <f t="shared" si="64"/>
        <v>0.83506740038807126</v>
      </c>
      <c r="AF69" s="207">
        <f t="shared" si="64"/>
        <v>0.58909080301480388</v>
      </c>
      <c r="AG69" s="207">
        <f t="shared" si="64"/>
        <v>0.49823086209931761</v>
      </c>
      <c r="AH69" s="207">
        <f t="shared" si="64"/>
        <v>0.44433788288226145</v>
      </c>
      <c r="AI69" s="207">
        <f t="shared" si="64"/>
        <v>0.21766172907418538</v>
      </c>
      <c r="AJ69" s="207">
        <f t="shared" si="64"/>
        <v>0.12593036944980024</v>
      </c>
      <c r="AK69" s="207">
        <f t="shared" si="64"/>
        <v>0.21741341498332717</v>
      </c>
      <c r="AL69" s="207">
        <f t="shared" si="64"/>
        <v>0.33057451074653438</v>
      </c>
      <c r="AM69" s="207">
        <f t="shared" si="64"/>
        <v>0.33583111693761453</v>
      </c>
      <c r="AN69" s="239"/>
      <c r="AO69" s="46">
        <f t="shared" si="65"/>
        <v>235528.28000000003</v>
      </c>
      <c r="AP69" s="72">
        <f t="shared" si="65"/>
        <v>830800.31</v>
      </c>
      <c r="AQ69" s="73">
        <f t="shared" si="65"/>
        <v>661676.81000000006</v>
      </c>
      <c r="AR69" s="73">
        <f t="shared" si="65"/>
        <v>941955.56</v>
      </c>
      <c r="AS69" s="73">
        <f t="shared" si="65"/>
        <v>629057.05000000005</v>
      </c>
      <c r="AT69" s="73">
        <f t="shared" si="65"/>
        <v>470233.85</v>
      </c>
      <c r="AU69" s="73">
        <f t="shared" si="65"/>
        <v>410315.26</v>
      </c>
      <c r="AV69" s="73">
        <f t="shared" si="65"/>
        <v>214880.01</v>
      </c>
      <c r="AW69" s="73">
        <f t="shared" si="65"/>
        <v>139635.33000000007</v>
      </c>
      <c r="AX69" s="73">
        <f t="shared" si="65"/>
        <v>277734.62999999989</v>
      </c>
      <c r="AY69" s="73">
        <f t="shared" si="65"/>
        <v>438581.60000000009</v>
      </c>
      <c r="AZ69" s="73">
        <f t="shared" si="65"/>
        <v>507639.22</v>
      </c>
      <c r="BA69" s="47"/>
      <c r="BB69" s="71">
        <f>IF(ISERROR(GETPIVOTDATA("VALUE",'CSS WK pvt'!$J$2,"DT_FILE",BB$8,"COMMODITY",BB$6,"TRIM_CAT",TRIM(B69),"TRIM_LINE",A65))=TRUE,0,GETPIVOTDATA("VALUE",'CSS WK pvt'!$J$2,"DT_FILE",BB$8,"COMMODITY",BB$6,"TRIM_CAT",TRIM(B69),"TRIM_LINE",A65))</f>
        <v>2100767</v>
      </c>
    </row>
    <row r="70" spans="1:54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3">
        <v>1221946</v>
      </c>
      <c r="V70" s="283">
        <v>988009</v>
      </c>
      <c r="W70" s="283">
        <v>1057305</v>
      </c>
      <c r="X70" s="283">
        <v>1335274</v>
      </c>
      <c r="Y70" s="283">
        <v>1297449</v>
      </c>
      <c r="Z70" s="283">
        <v>1357214</v>
      </c>
      <c r="AA70" s="45">
        <v>2516683</v>
      </c>
      <c r="AB70" s="207">
        <f t="shared" si="64"/>
        <v>1.2385168039193399</v>
      </c>
      <c r="AC70" s="207">
        <f t="shared" si="64"/>
        <v>0.86536908355237419</v>
      </c>
      <c r="AD70" s="207">
        <f t="shared" si="64"/>
        <v>0.13664816853772849</v>
      </c>
      <c r="AE70" s="207">
        <f t="shared" si="64"/>
        <v>2.0778952693606376</v>
      </c>
      <c r="AF70" s="207">
        <f t="shared" si="64"/>
        <v>2.5416469176182908</v>
      </c>
      <c r="AG70" s="207">
        <f t="shared" si="64"/>
        <v>1.9914339306649693</v>
      </c>
      <c r="AH70" s="207">
        <f t="shared" si="64"/>
        <v>1.2008106185051828</v>
      </c>
      <c r="AI70" s="207">
        <f t="shared" si="64"/>
        <v>1.3389900550741916</v>
      </c>
      <c r="AJ70" s="207">
        <f t="shared" si="64"/>
        <v>0.84818739262476217</v>
      </c>
      <c r="AK70" s="207">
        <f t="shared" si="64"/>
        <v>0.9854310565082407</v>
      </c>
      <c r="AL70" s="207">
        <f t="shared" si="64"/>
        <v>0.37353541757149766</v>
      </c>
      <c r="AM70" s="207">
        <f t="shared" si="64"/>
        <v>0.37144012672170068</v>
      </c>
      <c r="AN70" s="239"/>
      <c r="AO70" s="46">
        <f t="shared" si="65"/>
        <v>733219.25</v>
      </c>
      <c r="AP70" s="72">
        <f t="shared" si="65"/>
        <v>821894.36</v>
      </c>
      <c r="AQ70" s="73">
        <f t="shared" si="65"/>
        <v>131917.47999999998</v>
      </c>
      <c r="AR70" s="73">
        <f t="shared" si="65"/>
        <v>848749.86</v>
      </c>
      <c r="AS70" s="73">
        <f t="shared" si="65"/>
        <v>1362045.2</v>
      </c>
      <c r="AT70" s="73">
        <f t="shared" si="65"/>
        <v>898332.62</v>
      </c>
      <c r="AU70" s="73">
        <f t="shared" si="65"/>
        <v>666720.57999999996</v>
      </c>
      <c r="AV70" s="73">
        <f t="shared" si="65"/>
        <v>565600.62</v>
      </c>
      <c r="AW70" s="73">
        <f t="shared" si="65"/>
        <v>485228.27</v>
      </c>
      <c r="AX70" s="73">
        <f t="shared" si="65"/>
        <v>662737.93000000005</v>
      </c>
      <c r="AY70" s="73">
        <f t="shared" si="65"/>
        <v>352843.57999999996</v>
      </c>
      <c r="AZ70" s="73">
        <f t="shared" si="65"/>
        <v>367587.13</v>
      </c>
      <c r="BA70" s="47"/>
      <c r="BB70" s="71">
        <f>IF(ISERROR(GETPIVOTDATA("VALUE",'CSS WK pvt'!$J$2,"DT_FILE",BB$8,"COMMODITY",BB$6,"TRIM_CAT",TRIM(B70),"TRIM_LINE",A65))=TRUE,0,GETPIVOTDATA("VALUE",'CSS WK pvt'!$J$2,"DT_FILE",BB$8,"COMMODITY",BB$6,"TRIM_CAT",TRIM(B70),"TRIM_LINE",A65))</f>
        <v>2516683</v>
      </c>
    </row>
    <row r="71" spans="1:54" s="150" customFormat="1" ht="15" thickBot="1" x14ac:dyDescent="0.4">
      <c r="A71" s="173"/>
      <c r="B71" s="57" t="s">
        <v>35</v>
      </c>
      <c r="C71" s="144">
        <f t="shared" ref="C71:O71" si="66">SUM(C66:C70)</f>
        <v>27494110.819999997</v>
      </c>
      <c r="D71" s="145">
        <f t="shared" si="66"/>
        <v>31140370.190000001</v>
      </c>
      <c r="E71" s="145">
        <f t="shared" si="66"/>
        <v>29021049.049999997</v>
      </c>
      <c r="F71" s="145">
        <f t="shared" si="66"/>
        <v>24958399.520000003</v>
      </c>
      <c r="G71" s="145">
        <f t="shared" si="66"/>
        <v>23697577.299999997</v>
      </c>
      <c r="H71" s="145">
        <f t="shared" si="66"/>
        <v>22103244.159999996</v>
      </c>
      <c r="I71" s="145">
        <f t="shared" si="66"/>
        <v>21541267.84</v>
      </c>
      <c r="J71" s="145">
        <f t="shared" si="66"/>
        <v>20972832</v>
      </c>
      <c r="K71" s="145">
        <f t="shared" si="66"/>
        <v>22103771.650000002</v>
      </c>
      <c r="L71" s="145">
        <f t="shared" si="66"/>
        <v>23337118.07</v>
      </c>
      <c r="M71" s="145">
        <f t="shared" si="66"/>
        <v>27933492.32</v>
      </c>
      <c r="N71" s="146">
        <f t="shared" si="66"/>
        <v>31916159.540000003</v>
      </c>
      <c r="O71" s="144">
        <f t="shared" si="66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6">
        <v>36208854</v>
      </c>
      <c r="V71" s="286">
        <v>35128418</v>
      </c>
      <c r="W71" s="286">
        <v>35622920</v>
      </c>
      <c r="X71" s="286">
        <v>38663071</v>
      </c>
      <c r="Y71" s="286">
        <v>41635285</v>
      </c>
      <c r="Z71" s="286">
        <v>48489647</v>
      </c>
      <c r="AA71" s="146">
        <v>50940663</v>
      </c>
      <c r="AB71" s="208">
        <f t="shared" si="64"/>
        <v>0.31391564711820741</v>
      </c>
      <c r="AC71" s="212">
        <f t="shared" si="64"/>
        <v>0.33087560446884973</v>
      </c>
      <c r="AD71" s="213">
        <f t="shared" si="64"/>
        <v>0.41409188652330969</v>
      </c>
      <c r="AE71" s="213">
        <f t="shared" si="64"/>
        <v>0.66096635991344987</v>
      </c>
      <c r="AF71" s="213">
        <f t="shared" si="64"/>
        <v>0.66144587278126554</v>
      </c>
      <c r="AG71" s="213">
        <f t="shared" si="64"/>
        <v>0.71036413145245758</v>
      </c>
      <c r="AH71" s="213">
        <f t="shared" si="64"/>
        <v>0.68090635467443317</v>
      </c>
      <c r="AI71" s="213">
        <f t="shared" si="64"/>
        <v>0.67494871460373118</v>
      </c>
      <c r="AJ71" s="213">
        <f t="shared" si="64"/>
        <v>0.61162178853761351</v>
      </c>
      <c r="AK71" s="213">
        <f t="shared" si="64"/>
        <v>0.65672003218347685</v>
      </c>
      <c r="AL71" s="213">
        <f t="shared" si="64"/>
        <v>0.49051484587158845</v>
      </c>
      <c r="AM71" s="213">
        <f t="shared" si="64"/>
        <v>0.51928200945444936</v>
      </c>
      <c r="AN71" s="214"/>
      <c r="AO71" s="39">
        <f t="shared" ref="AO71:AR71" si="67">SUM(AO66:AO70)</f>
        <v>8630831.5899999999</v>
      </c>
      <c r="AP71" s="147">
        <f t="shared" si="67"/>
        <v>10303588.810000001</v>
      </c>
      <c r="AQ71" s="148">
        <f t="shared" si="67"/>
        <v>12017380.950000003</v>
      </c>
      <c r="AR71" s="148">
        <f t="shared" si="67"/>
        <v>16496662.479999999</v>
      </c>
      <c r="AS71" s="148">
        <f t="shared" ref="AS71:AT71" si="68">SUM(AS66:AS70)</f>
        <v>15674664.700000001</v>
      </c>
      <c r="AT71" s="148">
        <f t="shared" si="68"/>
        <v>15701351.839999998</v>
      </c>
      <c r="AU71" s="148">
        <f t="shared" ref="AU71:AV71" si="69">SUM(AU66:AU70)</f>
        <v>14667586.16</v>
      </c>
      <c r="AV71" s="148">
        <f t="shared" si="69"/>
        <v>14155586</v>
      </c>
      <c r="AW71" s="148">
        <f t="shared" ref="AW71:AX71" si="70">SUM(AW66:AW70)</f>
        <v>13519148.35</v>
      </c>
      <c r="AX71" s="148">
        <f t="shared" si="70"/>
        <v>15325952.93</v>
      </c>
      <c r="AY71" s="148">
        <f t="shared" ref="AY71:AZ71" si="71">SUM(AY66:AY70)</f>
        <v>13701792.679999998</v>
      </c>
      <c r="AZ71" s="148">
        <f t="shared" si="71"/>
        <v>16573487.460000003</v>
      </c>
      <c r="BA71" s="149"/>
      <c r="BB71" s="39">
        <f t="shared" ref="BB71" si="72">SUM(BB66:BB70)</f>
        <v>50940663</v>
      </c>
    </row>
    <row r="72" spans="1:54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87"/>
      <c r="AB72" s="232"/>
      <c r="AC72" s="233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5"/>
      <c r="AO72" s="88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8"/>
    </row>
    <row r="73" spans="1:54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2">
        <v>5000071.6500000013</v>
      </c>
      <c r="W73" s="292">
        <v>11070909.950000001</v>
      </c>
      <c r="X73" s="292">
        <v>19446223.030000001</v>
      </c>
      <c r="Y73" s="292">
        <v>31290611.16</v>
      </c>
      <c r="Z73" s="292">
        <v>34499558.960000001</v>
      </c>
      <c r="AA73" s="328" t="s">
        <v>145</v>
      </c>
      <c r="AB73" s="236">
        <f t="shared" ref="AB73:AH78" si="73">IF(ISERROR((O73-C73)/C73)=TRUE,0,(O73-C73)/C73)</f>
        <v>-0.18860235587324226</v>
      </c>
      <c r="AC73" s="237">
        <f t="shared" si="73"/>
        <v>-1.1758615375934698E-3</v>
      </c>
      <c r="AD73" s="237">
        <f t="shared" si="73"/>
        <v>0.28324479013266268</v>
      </c>
      <c r="AE73" s="237">
        <f t="shared" si="73"/>
        <v>-4.5263668781399646E-2</v>
      </c>
      <c r="AF73" s="237">
        <f t="shared" si="73"/>
        <v>6.6090936653862592E-2</v>
      </c>
      <c r="AG73" s="237">
        <f t="shared" si="73"/>
        <v>2.5556295420042934E-2</v>
      </c>
      <c r="AH73" s="237">
        <f t="shared" si="73"/>
        <v>-7.514561032041199E-2</v>
      </c>
      <c r="AI73" s="294">
        <f t="shared" ref="AI73:AM78" si="74">IF(ISERROR((V73-J73)/J73)=TRUE,"N/A",(V73-J73)/J73)</f>
        <v>-3.8523525810543628E-2</v>
      </c>
      <c r="AJ73" s="294">
        <f t="shared" si="74"/>
        <v>-7.3152229048509237E-2</v>
      </c>
      <c r="AK73" s="294">
        <f t="shared" si="74"/>
        <v>-0.21903065455226695</v>
      </c>
      <c r="AL73" s="294">
        <f t="shared" si="74"/>
        <v>-4.2562491582348781E-2</v>
      </c>
      <c r="AM73" s="294">
        <f t="shared" si="74"/>
        <v>0.28291229114756655</v>
      </c>
      <c r="AN73" s="239"/>
      <c r="AO73" s="95">
        <f t="shared" ref="AO73:AU77" si="75">O73-C73</f>
        <v>-5700624.7900000028</v>
      </c>
      <c r="AP73" s="116">
        <f t="shared" si="75"/>
        <v>-23092.60000000149</v>
      </c>
      <c r="AQ73" s="116">
        <f t="shared" si="75"/>
        <v>3434861.3899999987</v>
      </c>
      <c r="AR73" s="116">
        <f t="shared" si="75"/>
        <v>-294749.61999999918</v>
      </c>
      <c r="AS73" s="116">
        <f t="shared" si="75"/>
        <v>258946.87000000058</v>
      </c>
      <c r="AT73" s="116">
        <f t="shared" si="75"/>
        <v>94339.960000000428</v>
      </c>
      <c r="AU73" s="116">
        <f t="shared" si="75"/>
        <v>-287684.58999999985</v>
      </c>
      <c r="AV73" s="296">
        <f t="shared" ref="AV73:AZ77" si="76">IF(ISERROR(V73-J73)=TRUE,"N/A",V73-J73)</f>
        <v>-200338.11999999825</v>
      </c>
      <c r="AW73" s="296">
        <f t="shared" si="76"/>
        <v>-873780.74999999814</v>
      </c>
      <c r="AX73" s="296">
        <f t="shared" si="76"/>
        <v>-5453887.5100000016</v>
      </c>
      <c r="AY73" s="296">
        <f t="shared" si="76"/>
        <v>-1391011.2800000012</v>
      </c>
      <c r="AZ73" s="296">
        <f t="shared" si="76"/>
        <v>7607963.0199999996</v>
      </c>
      <c r="BA73" s="96"/>
      <c r="BB73" s="182" t="s">
        <v>145</v>
      </c>
    </row>
    <row r="74" spans="1:54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2">
        <v>496713.05</v>
      </c>
      <c r="W74" s="292">
        <v>1101710.3800000001</v>
      </c>
      <c r="X74" s="292">
        <v>1712959.74</v>
      </c>
      <c r="Y74" s="292">
        <v>2804418.14</v>
      </c>
      <c r="Z74" s="292">
        <v>2943898.79</v>
      </c>
      <c r="AA74" s="328" t="s">
        <v>145</v>
      </c>
      <c r="AB74" s="236">
        <f t="shared" si="73"/>
        <v>-0.18640820131461236</v>
      </c>
      <c r="AC74" s="237">
        <f t="shared" si="73"/>
        <v>2.1506982500894171E-2</v>
      </c>
      <c r="AD74" s="237">
        <f t="shared" si="73"/>
        <v>0.29013481991733447</v>
      </c>
      <c r="AE74" s="237">
        <f t="shared" si="73"/>
        <v>-6.7658870724928585E-2</v>
      </c>
      <c r="AF74" s="237">
        <f t="shared" si="73"/>
        <v>1.9272705173277942E-2</v>
      </c>
      <c r="AG74" s="237">
        <f t="shared" si="73"/>
        <v>-2.3577559862328068E-2</v>
      </c>
      <c r="AH74" s="237">
        <f t="shared" si="73"/>
        <v>-0.10457531070914798</v>
      </c>
      <c r="AI74" s="294">
        <f t="shared" si="74"/>
        <v>-5.9604619853498665E-2</v>
      </c>
      <c r="AJ74" s="294">
        <f t="shared" si="74"/>
        <v>6.3583311350534022E-2</v>
      </c>
      <c r="AK74" s="294">
        <f t="shared" si="74"/>
        <v>-0.19883015977418581</v>
      </c>
      <c r="AL74" s="294">
        <f t="shared" si="74"/>
        <v>7.1492518444728204E-2</v>
      </c>
      <c r="AM74" s="294">
        <f t="shared" si="74"/>
        <v>0.3587945680208946</v>
      </c>
      <c r="AN74" s="239"/>
      <c r="AO74" s="95">
        <f t="shared" si="75"/>
        <v>-515929.56000000006</v>
      </c>
      <c r="AP74" s="116">
        <f t="shared" si="75"/>
        <v>40122.060000000056</v>
      </c>
      <c r="AQ74" s="116">
        <f t="shared" si="75"/>
        <v>342036.70999999996</v>
      </c>
      <c r="AR74" s="116">
        <f t="shared" si="75"/>
        <v>-45232.70000000007</v>
      </c>
      <c r="AS74" s="116">
        <f t="shared" si="75"/>
        <v>8083.4799999999814</v>
      </c>
      <c r="AT74" s="116">
        <f t="shared" si="75"/>
        <v>-9503.640000000014</v>
      </c>
      <c r="AU74" s="116">
        <f t="shared" si="75"/>
        <v>-44310.589999999967</v>
      </c>
      <c r="AV74" s="296">
        <f t="shared" si="76"/>
        <v>-31482.919999999984</v>
      </c>
      <c r="AW74" s="296">
        <f t="shared" si="76"/>
        <v>65862.630000000121</v>
      </c>
      <c r="AX74" s="296">
        <f t="shared" si="76"/>
        <v>-425113.42999999993</v>
      </c>
      <c r="AY74" s="296">
        <f t="shared" si="76"/>
        <v>187117.42000000039</v>
      </c>
      <c r="AZ74" s="296">
        <f t="shared" si="76"/>
        <v>777347.01000000024</v>
      </c>
      <c r="BA74" s="96"/>
      <c r="BB74" s="182" t="s">
        <v>145</v>
      </c>
    </row>
    <row r="75" spans="1:54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2">
        <v>547581.96</v>
      </c>
      <c r="W75" s="292">
        <v>1309879.07</v>
      </c>
      <c r="X75" s="292">
        <v>2544059.7000000002</v>
      </c>
      <c r="Y75" s="292">
        <v>4471094.37</v>
      </c>
      <c r="Z75" s="292">
        <v>5120456.33</v>
      </c>
      <c r="AA75" s="328" t="s">
        <v>145</v>
      </c>
      <c r="AB75" s="236">
        <f t="shared" si="73"/>
        <v>-0.2534691870078562</v>
      </c>
      <c r="AC75" s="237">
        <f t="shared" si="73"/>
        <v>-6.5180106261518891E-2</v>
      </c>
      <c r="AD75" s="237">
        <f t="shared" si="73"/>
        <v>0.16543086043266236</v>
      </c>
      <c r="AE75" s="237">
        <f t="shared" si="73"/>
        <v>-0.13023865743573104</v>
      </c>
      <c r="AF75" s="237">
        <f t="shared" si="73"/>
        <v>-0.11707190586645247</v>
      </c>
      <c r="AG75" s="237">
        <f t="shared" si="73"/>
        <v>-0.11640600190405584</v>
      </c>
      <c r="AH75" s="237">
        <f t="shared" si="73"/>
        <v>-9.9945937447266181E-2</v>
      </c>
      <c r="AI75" s="294">
        <f t="shared" si="74"/>
        <v>-5.0984339824518651E-2</v>
      </c>
      <c r="AJ75" s="294">
        <f t="shared" si="74"/>
        <v>-8.8472565696437258E-2</v>
      </c>
      <c r="AK75" s="294">
        <f t="shared" si="74"/>
        <v>-0.27296260710954201</v>
      </c>
      <c r="AL75" s="294">
        <f t="shared" si="74"/>
        <v>-2.609806704477342E-2</v>
      </c>
      <c r="AM75" s="294">
        <f t="shared" si="74"/>
        <v>0.21401623415178447</v>
      </c>
      <c r="AN75" s="239"/>
      <c r="AO75" s="95">
        <f t="shared" si="75"/>
        <v>-1107448.8500000006</v>
      </c>
      <c r="AP75" s="116">
        <f t="shared" si="75"/>
        <v>-168759.46999999974</v>
      </c>
      <c r="AQ75" s="116">
        <f t="shared" si="75"/>
        <v>240273.57000000007</v>
      </c>
      <c r="AR75" s="116">
        <f t="shared" si="75"/>
        <v>-92837.159999999916</v>
      </c>
      <c r="AS75" s="116">
        <f t="shared" si="75"/>
        <v>-51050.73000000004</v>
      </c>
      <c r="AT75" s="116">
        <f t="shared" si="75"/>
        <v>-52869.030000000028</v>
      </c>
      <c r="AU75" s="116">
        <f t="shared" si="75"/>
        <v>-43023.159999999974</v>
      </c>
      <c r="AV75" s="296">
        <f t="shared" si="76"/>
        <v>-29417.960000000079</v>
      </c>
      <c r="AW75" s="296">
        <f t="shared" si="76"/>
        <v>-127136.44999999995</v>
      </c>
      <c r="AX75" s="296">
        <f t="shared" si="76"/>
        <v>-955154.6799999997</v>
      </c>
      <c r="AY75" s="296">
        <f t="shared" si="76"/>
        <v>-119813.83000000007</v>
      </c>
      <c r="AZ75" s="296">
        <f t="shared" si="76"/>
        <v>902673.91000000015</v>
      </c>
      <c r="BA75" s="96"/>
      <c r="BB75" s="182" t="s">
        <v>145</v>
      </c>
    </row>
    <row r="76" spans="1:54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2">
        <v>1886698.9000000004</v>
      </c>
      <c r="W76" s="292">
        <v>3592991.13</v>
      </c>
      <c r="X76" s="292">
        <v>5788159.8699999992</v>
      </c>
      <c r="Y76" s="292">
        <v>8640288.6699999999</v>
      </c>
      <c r="Z76" s="292">
        <v>9666769.9400000013</v>
      </c>
      <c r="AA76" s="328" t="s">
        <v>145</v>
      </c>
      <c r="AB76" s="236">
        <f t="shared" si="73"/>
        <v>-0.17719185372728471</v>
      </c>
      <c r="AC76" s="237">
        <f t="shared" si="73"/>
        <v>-0.15542363941226658</v>
      </c>
      <c r="AD76" s="237">
        <f t="shared" si="73"/>
        <v>-2.1961887972570832E-2</v>
      </c>
      <c r="AE76" s="237">
        <f t="shared" si="73"/>
        <v>-0.21193995740489632</v>
      </c>
      <c r="AF76" s="237">
        <f t="shared" si="73"/>
        <v>-0.10848665778052066</v>
      </c>
      <c r="AG76" s="237">
        <f t="shared" si="73"/>
        <v>-9.4630192108014308E-2</v>
      </c>
      <c r="AH76" s="237">
        <f t="shared" si="73"/>
        <v>-0.27502110738843349</v>
      </c>
      <c r="AI76" s="294">
        <f t="shared" si="74"/>
        <v>-7.0187527076115835E-2</v>
      </c>
      <c r="AJ76" s="294">
        <f t="shared" si="74"/>
        <v>-8.0350911827027194E-2</v>
      </c>
      <c r="AK76" s="294">
        <f t="shared" si="74"/>
        <v>-0.24052098218026463</v>
      </c>
      <c r="AL76" s="294">
        <f t="shared" si="74"/>
        <v>-7.0850432111787529E-2</v>
      </c>
      <c r="AM76" s="294">
        <f t="shared" si="74"/>
        <v>0.17381590202859168</v>
      </c>
      <c r="AN76" s="239"/>
      <c r="AO76" s="95">
        <f t="shared" si="75"/>
        <v>-1603881.5700000003</v>
      </c>
      <c r="AP76" s="116">
        <f t="shared" si="75"/>
        <v>-1018731.1500000004</v>
      </c>
      <c r="AQ76" s="116">
        <f t="shared" si="75"/>
        <v>-95095.83999999892</v>
      </c>
      <c r="AR76" s="116">
        <f t="shared" si="75"/>
        <v>-545033.90999999922</v>
      </c>
      <c r="AS76" s="116">
        <f t="shared" si="75"/>
        <v>-182002.93000000017</v>
      </c>
      <c r="AT76" s="116">
        <f t="shared" si="75"/>
        <v>-152617.64999999991</v>
      </c>
      <c r="AU76" s="116">
        <f t="shared" si="75"/>
        <v>-480551.67999999993</v>
      </c>
      <c r="AV76" s="296">
        <f t="shared" si="76"/>
        <v>-142418.74999999953</v>
      </c>
      <c r="AW76" s="296">
        <f t="shared" si="76"/>
        <v>-313924.20999999996</v>
      </c>
      <c r="AX76" s="296">
        <f t="shared" si="76"/>
        <v>-1833064.3300000019</v>
      </c>
      <c r="AY76" s="296">
        <f t="shared" si="76"/>
        <v>-658847.83999999985</v>
      </c>
      <c r="AZ76" s="296">
        <f t="shared" si="76"/>
        <v>1431432.5900000017</v>
      </c>
      <c r="BA76" s="96"/>
      <c r="BB76" s="182" t="s">
        <v>145</v>
      </c>
    </row>
    <row r="77" spans="1:54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2">
        <v>7698322.4300000025</v>
      </c>
      <c r="W77" s="292">
        <v>9417680.1600000001</v>
      </c>
      <c r="X77" s="292">
        <v>12137075.83</v>
      </c>
      <c r="Y77" s="292">
        <v>15440052.800000001</v>
      </c>
      <c r="Z77" s="292">
        <v>16522536.359999998</v>
      </c>
      <c r="AA77" s="328" t="s">
        <v>145</v>
      </c>
      <c r="AB77" s="236">
        <f t="shared" si="73"/>
        <v>-9.1133349580420464E-2</v>
      </c>
      <c r="AC77" s="237">
        <f t="shared" si="73"/>
        <v>-7.8590712469332816E-2</v>
      </c>
      <c r="AD77" s="237">
        <f t="shared" si="73"/>
        <v>1.3688265377286832E-2</v>
      </c>
      <c r="AE77" s="237">
        <f t="shared" si="73"/>
        <v>-7.2183070978385139E-2</v>
      </c>
      <c r="AF77" s="237">
        <f t="shared" si="73"/>
        <v>-3.7697279440427986E-2</v>
      </c>
      <c r="AG77" s="237">
        <f t="shared" si="73"/>
        <v>-7.4768540086539048E-2</v>
      </c>
      <c r="AH77" s="237">
        <f t="shared" si="73"/>
        <v>-7.3651050413997814E-3</v>
      </c>
      <c r="AI77" s="294">
        <f t="shared" si="74"/>
        <v>-1.8396970762725503E-2</v>
      </c>
      <c r="AJ77" s="294">
        <f t="shared" si="74"/>
        <v>-7.8280648187744786E-2</v>
      </c>
      <c r="AK77" s="294">
        <f t="shared" si="74"/>
        <v>-0.12427952391479945</v>
      </c>
      <c r="AL77" s="294">
        <f t="shared" si="74"/>
        <v>-3.1157718774601779E-2</v>
      </c>
      <c r="AM77" s="294">
        <f t="shared" si="74"/>
        <v>0.10927137170291271</v>
      </c>
      <c r="AN77" s="239"/>
      <c r="AO77" s="95">
        <f t="shared" si="75"/>
        <v>-1393582.3799999878</v>
      </c>
      <c r="AP77" s="116">
        <f t="shared" si="75"/>
        <v>-1070939.4900000002</v>
      </c>
      <c r="AQ77" s="116">
        <f t="shared" si="75"/>
        <v>148673.12000000291</v>
      </c>
      <c r="AR77" s="116">
        <f t="shared" si="75"/>
        <v>-637320.51999999862</v>
      </c>
      <c r="AS77" s="116">
        <f t="shared" si="75"/>
        <v>-285061.0700000003</v>
      </c>
      <c r="AT77" s="116">
        <f t="shared" si="75"/>
        <v>-586592.21999999881</v>
      </c>
      <c r="AU77" s="116">
        <f t="shared" si="75"/>
        <v>-56438.930000001565</v>
      </c>
      <c r="AV77" s="296">
        <f t="shared" si="76"/>
        <v>-144280.12999999616</v>
      </c>
      <c r="AW77" s="296">
        <f t="shared" si="76"/>
        <v>-799833.60000000149</v>
      </c>
      <c r="AX77" s="296">
        <f t="shared" si="76"/>
        <v>-1722456.0199999996</v>
      </c>
      <c r="AY77" s="296">
        <f t="shared" si="76"/>
        <v>-496548.12999999709</v>
      </c>
      <c r="AZ77" s="296">
        <f t="shared" si="76"/>
        <v>1627591.0999999978</v>
      </c>
      <c r="BA77" s="96"/>
      <c r="BB77" s="182" t="s">
        <v>145</v>
      </c>
    </row>
    <row r="78" spans="1:54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Z78" si="77">SUM(D73:D77)</f>
        <v>44274877.740000002</v>
      </c>
      <c r="E78" s="159">
        <f t="shared" si="77"/>
        <v>29949524.729999997</v>
      </c>
      <c r="F78" s="159">
        <f t="shared" si="77"/>
        <v>19294067.91</v>
      </c>
      <c r="G78" s="159">
        <f t="shared" si="77"/>
        <v>14013028.34</v>
      </c>
      <c r="H78" s="159">
        <f t="shared" si="77"/>
        <v>14006935.869999999</v>
      </c>
      <c r="I78" s="159">
        <f t="shared" si="77"/>
        <v>14092889.82</v>
      </c>
      <c r="J78" s="159">
        <f t="shared" si="77"/>
        <v>16177325.869999997</v>
      </c>
      <c r="K78" s="159">
        <f t="shared" si="77"/>
        <v>28541983.07</v>
      </c>
      <c r="L78" s="159">
        <f t="shared" si="77"/>
        <v>52018154.140000001</v>
      </c>
      <c r="M78" s="159">
        <f t="shared" si="77"/>
        <v>65125568.800000004</v>
      </c>
      <c r="N78" s="160">
        <f t="shared" si="77"/>
        <v>56406212.75</v>
      </c>
      <c r="O78" s="158">
        <f t="shared" si="77"/>
        <v>51384418.340000011</v>
      </c>
      <c r="P78" s="159">
        <f t="shared" si="77"/>
        <v>42033477.089999996</v>
      </c>
      <c r="Q78" s="159">
        <f t="shared" si="77"/>
        <v>34020273.68</v>
      </c>
      <c r="R78" s="159">
        <f t="shared" si="77"/>
        <v>17678894.000000004</v>
      </c>
      <c r="S78" s="159">
        <f t="shared" si="77"/>
        <v>13761943.959999999</v>
      </c>
      <c r="T78" s="159">
        <f t="shared" si="77"/>
        <v>13299693.290000001</v>
      </c>
      <c r="U78" s="159">
        <f t="shared" si="77"/>
        <v>13180880.870000001</v>
      </c>
      <c r="V78" s="159">
        <f t="shared" si="77"/>
        <v>15629387.990000004</v>
      </c>
      <c r="W78" s="159">
        <f t="shared" si="77"/>
        <v>26493170.690000001</v>
      </c>
      <c r="X78" s="159">
        <f t="shared" si="77"/>
        <v>41628478.169999994</v>
      </c>
      <c r="Y78" s="159">
        <f t="shared" si="77"/>
        <v>62646465.140000001</v>
      </c>
      <c r="Z78" s="159">
        <f t="shared" si="77"/>
        <v>68753220.379999995</v>
      </c>
      <c r="AA78" s="329" t="s">
        <v>145</v>
      </c>
      <c r="AB78" s="240">
        <f t="shared" si="73"/>
        <v>-0.1672687632312265</v>
      </c>
      <c r="AC78" s="241">
        <f t="shared" si="73"/>
        <v>-5.0624660403636064E-2</v>
      </c>
      <c r="AD78" s="241">
        <f t="shared" si="73"/>
        <v>0.13592031882637504</v>
      </c>
      <c r="AE78" s="241">
        <f t="shared" si="73"/>
        <v>-8.3713497720346544E-2</v>
      </c>
      <c r="AF78" s="241">
        <f t="shared" si="73"/>
        <v>-1.7917924227933219E-2</v>
      </c>
      <c r="AG78" s="241">
        <f t="shared" si="73"/>
        <v>-5.0492312277574398E-2</v>
      </c>
      <c r="AH78" s="241">
        <f t="shared" si="73"/>
        <v>-6.4714119080510862E-2</v>
      </c>
      <c r="AI78" s="295">
        <f t="shared" si="74"/>
        <v>-3.3870732678762158E-2</v>
      </c>
      <c r="AJ78" s="295">
        <f t="shared" si="74"/>
        <v>-7.1782411718738323E-2</v>
      </c>
      <c r="AK78" s="295">
        <f t="shared" si="74"/>
        <v>-0.19973173100371006</v>
      </c>
      <c r="AL78" s="295">
        <f t="shared" si="74"/>
        <v>-3.8066518353387549E-2</v>
      </c>
      <c r="AM78" s="295">
        <f t="shared" si="74"/>
        <v>0.21889446264941792</v>
      </c>
      <c r="AN78" s="243"/>
      <c r="AO78" s="97">
        <f t="shared" ref="AO78:AR85" si="78">SUM(AO73:AO77)</f>
        <v>-10321467.149999991</v>
      </c>
      <c r="AP78" s="155">
        <f t="shared" ref="AP78:AQ78" si="79">SUM(AP73:AP77)</f>
        <v>-2241400.6500000018</v>
      </c>
      <c r="AQ78" s="155">
        <f t="shared" si="79"/>
        <v>4070748.950000003</v>
      </c>
      <c r="AR78" s="155">
        <f t="shared" ref="AR78:AS78" si="80">SUM(AR73:AR77)</f>
        <v>-1615173.9099999969</v>
      </c>
      <c r="AS78" s="155">
        <f t="shared" si="80"/>
        <v>-251084.37999999995</v>
      </c>
      <c r="AT78" s="155">
        <f t="shared" ref="AT78:AU78" si="81">SUM(AT73:AT77)</f>
        <v>-707242.57999999833</v>
      </c>
      <c r="AU78" s="155">
        <f t="shared" si="81"/>
        <v>-912008.95000000135</v>
      </c>
      <c r="AV78" s="297">
        <f>IF(AV77="N/A","N/A",SUM(AV73:AV77))</f>
        <v>-547937.87999999407</v>
      </c>
      <c r="AW78" s="297">
        <f>IF(AW77="N/A","N/A",SUM(AW73:AW77))</f>
        <v>-2048812.3799999994</v>
      </c>
      <c r="AX78" s="297">
        <f>IF(AX77="N/A","N/A",SUM(AX73:AX77))</f>
        <v>-10389675.970000003</v>
      </c>
      <c r="AY78" s="297">
        <f>IF(AY77="N/A","N/A",SUM(AY73:AY77))</f>
        <v>-2479103.6599999978</v>
      </c>
      <c r="AZ78" s="297">
        <f>IF(AZ77="N/A","N/A",SUM(AZ73:AZ77))</f>
        <v>12347007.629999999</v>
      </c>
      <c r="BA78" s="163"/>
      <c r="BB78" s="199" t="s">
        <v>145</v>
      </c>
    </row>
    <row r="79" spans="1:54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52"/>
      <c r="AB79" s="244"/>
      <c r="AC79" s="245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7"/>
      <c r="AO79" s="53"/>
      <c r="AP79" s="54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6"/>
      <c r="BB79" s="53"/>
    </row>
    <row r="80" spans="1:54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82">D94-D87</f>
        <v>25373381.18</v>
      </c>
      <c r="E80" s="114">
        <f t="shared" si="82"/>
        <v>18235807.030000001</v>
      </c>
      <c r="F80" s="114">
        <f t="shared" si="82"/>
        <v>11664183.460000001</v>
      </c>
      <c r="G80" s="114">
        <f t="shared" si="82"/>
        <v>10271171.23</v>
      </c>
      <c r="H80" s="114">
        <f t="shared" si="82"/>
        <v>9375011.1699999999</v>
      </c>
      <c r="I80" s="114">
        <f t="shared" si="82"/>
        <v>9776353.0199999996</v>
      </c>
      <c r="J80" s="114">
        <f t="shared" si="82"/>
        <v>13100990.1</v>
      </c>
      <c r="K80" s="114">
        <f t="shared" si="82"/>
        <v>17644830.98</v>
      </c>
      <c r="L80" s="114">
        <f t="shared" si="82"/>
        <v>31544476.550000001</v>
      </c>
      <c r="M80" s="114">
        <f t="shared" si="82"/>
        <v>41236779.899999999</v>
      </c>
      <c r="N80" s="115">
        <f t="shared" si="82"/>
        <v>32296773.079999998</v>
      </c>
      <c r="O80" s="113">
        <f t="shared" si="82"/>
        <v>31973555.09</v>
      </c>
      <c r="P80" s="182">
        <f t="shared" ref="P80:R80" si="83">P94-P87</f>
        <v>26914356.510000002</v>
      </c>
      <c r="Q80" s="114">
        <f t="shared" si="83"/>
        <v>23384632.41</v>
      </c>
      <c r="R80" s="266">
        <f t="shared" si="83"/>
        <v>11644057.08</v>
      </c>
      <c r="S80" s="266">
        <f t="shared" ref="S80:V80" si="84">S94-S87</f>
        <v>11039342.789999999</v>
      </c>
      <c r="T80" s="266">
        <f t="shared" si="84"/>
        <v>9241523.2699999996</v>
      </c>
      <c r="U80" s="266">
        <f t="shared" si="84"/>
        <v>8203395</v>
      </c>
      <c r="V80" s="266">
        <f t="shared" si="84"/>
        <v>11511500</v>
      </c>
      <c r="W80" s="266">
        <f t="shared" ref="W80:X80" si="85">W94-W87</f>
        <v>17281466.420000002</v>
      </c>
      <c r="X80" s="266">
        <f t="shared" si="85"/>
        <v>30108772.690000001</v>
      </c>
      <c r="Y80" s="287">
        <v>43556626</v>
      </c>
      <c r="Z80" s="287">
        <v>43344564</v>
      </c>
      <c r="AA80" s="115">
        <v>11255027</v>
      </c>
      <c r="AB80" s="236">
        <f t="shared" ref="AB80:AM85" si="86">IF(ISERROR((O80-C80)/C80)=TRUE,0,(O80-C80)/C80)</f>
        <v>-8.6753079838778099E-2</v>
      </c>
      <c r="AC80" s="237">
        <f t="shared" si="86"/>
        <v>6.0731966270803565E-2</v>
      </c>
      <c r="AD80" s="238">
        <f t="shared" si="86"/>
        <v>0.28234699849201017</v>
      </c>
      <c r="AE80" s="238">
        <f t="shared" si="86"/>
        <v>-1.7254855489044938E-3</v>
      </c>
      <c r="AF80" s="238">
        <f t="shared" si="86"/>
        <v>7.4789091019758863E-2</v>
      </c>
      <c r="AG80" s="238">
        <f t="shared" si="86"/>
        <v>-1.4238692368406039E-2</v>
      </c>
      <c r="AH80" s="238">
        <f t="shared" si="86"/>
        <v>-0.16089415109930222</v>
      </c>
      <c r="AI80" s="238">
        <f t="shared" si="86"/>
        <v>-0.12132595230340641</v>
      </c>
      <c r="AJ80" s="238">
        <f t="shared" si="86"/>
        <v>-2.0593258184896403E-2</v>
      </c>
      <c r="AK80" s="238">
        <f t="shared" si="86"/>
        <v>-4.5513637156866987E-2</v>
      </c>
      <c r="AL80" s="238">
        <f t="shared" si="86"/>
        <v>5.6256722897027212E-2</v>
      </c>
      <c r="AM80" s="238">
        <f t="shared" si="86"/>
        <v>0.34207104507420349</v>
      </c>
      <c r="AN80" s="206"/>
      <c r="AO80" s="38">
        <f t="shared" ref="AO80:AZ84" si="87">O80-C80</f>
        <v>-3037299.4599999972</v>
      </c>
      <c r="AP80" s="116">
        <f t="shared" si="87"/>
        <v>1540975.3300000019</v>
      </c>
      <c r="AQ80" s="117">
        <f t="shared" si="87"/>
        <v>5148825.379999999</v>
      </c>
      <c r="AR80" s="117">
        <f t="shared" si="87"/>
        <v>-20126.38000000082</v>
      </c>
      <c r="AS80" s="117">
        <f t="shared" si="87"/>
        <v>768171.55999999866</v>
      </c>
      <c r="AT80" s="117">
        <f t="shared" si="87"/>
        <v>-133487.90000000037</v>
      </c>
      <c r="AU80" s="117">
        <f t="shared" si="87"/>
        <v>-1572958.0199999996</v>
      </c>
      <c r="AV80" s="117">
        <f t="shared" si="87"/>
        <v>-1589490.0999999996</v>
      </c>
      <c r="AW80" s="117">
        <f t="shared" si="87"/>
        <v>-363364.55999999866</v>
      </c>
      <c r="AX80" s="117">
        <f t="shared" si="87"/>
        <v>-1435703.8599999994</v>
      </c>
      <c r="AY80" s="117">
        <f t="shared" si="87"/>
        <v>2319846.1000000015</v>
      </c>
      <c r="AZ80" s="117">
        <f t="shared" si="87"/>
        <v>11047790.920000002</v>
      </c>
      <c r="BA80" s="118"/>
      <c r="BB80" s="182">
        <f t="shared" ref="BB80:BB85" si="88">BB94</f>
        <v>11255027</v>
      </c>
    </row>
    <row r="81" spans="1:54" s="41" customFormat="1" x14ac:dyDescent="0.35">
      <c r="A81" s="172"/>
      <c r="B81" s="42" t="s">
        <v>31</v>
      </c>
      <c r="C81" s="113">
        <f t="shared" ref="C81:R84" si="89">C95-C88</f>
        <v>3815460.1</v>
      </c>
      <c r="D81" s="114">
        <f t="shared" si="89"/>
        <v>1981289.28</v>
      </c>
      <c r="E81" s="114">
        <f t="shared" si="89"/>
        <v>1259002.44</v>
      </c>
      <c r="F81" s="114">
        <f t="shared" si="89"/>
        <v>823287</v>
      </c>
      <c r="G81" s="114">
        <f t="shared" si="89"/>
        <v>586925.21</v>
      </c>
      <c r="H81" s="114">
        <f t="shared" si="89"/>
        <v>503590.98</v>
      </c>
      <c r="I81" s="114">
        <f t="shared" si="89"/>
        <v>540984.42000000004</v>
      </c>
      <c r="J81" s="114">
        <f t="shared" si="89"/>
        <v>767284.11</v>
      </c>
      <c r="K81" s="114">
        <f t="shared" si="89"/>
        <v>1169352.3</v>
      </c>
      <c r="L81" s="114">
        <f t="shared" si="89"/>
        <v>1991161.17</v>
      </c>
      <c r="M81" s="114">
        <f t="shared" si="89"/>
        <v>2386866.59</v>
      </c>
      <c r="N81" s="115">
        <f t="shared" si="89"/>
        <v>1917841.73</v>
      </c>
      <c r="O81" s="113">
        <f t="shared" si="89"/>
        <v>1358879.61</v>
      </c>
      <c r="P81" s="182">
        <f t="shared" si="89"/>
        <v>1297533.43</v>
      </c>
      <c r="Q81" s="114">
        <f t="shared" si="89"/>
        <v>979342.28</v>
      </c>
      <c r="R81" s="266">
        <f t="shared" si="89"/>
        <v>553840.9</v>
      </c>
      <c r="S81" s="266">
        <f t="shared" ref="S81:V81" si="90">S95-S88</f>
        <v>498709.01</v>
      </c>
      <c r="T81" s="266">
        <f t="shared" si="90"/>
        <v>403280.13</v>
      </c>
      <c r="U81" s="266">
        <f t="shared" si="90"/>
        <v>435257</v>
      </c>
      <c r="V81" s="266">
        <f t="shared" si="90"/>
        <v>488968</v>
      </c>
      <c r="W81" s="266">
        <f t="shared" ref="W81:X81" si="91">W95-W88</f>
        <v>797031.14</v>
      </c>
      <c r="X81" s="266">
        <f t="shared" si="91"/>
        <v>1338737.3999999999</v>
      </c>
      <c r="Y81" s="287">
        <v>2056490</v>
      </c>
      <c r="Z81" s="287">
        <v>2075631</v>
      </c>
      <c r="AA81" s="115">
        <v>366816</v>
      </c>
      <c r="AB81" s="236">
        <f t="shared" si="86"/>
        <v>-0.64384908388899154</v>
      </c>
      <c r="AC81" s="237">
        <f t="shared" si="86"/>
        <v>-0.34510652073986897</v>
      </c>
      <c r="AD81" s="238">
        <f t="shared" si="86"/>
        <v>-0.22212837014041048</v>
      </c>
      <c r="AE81" s="238">
        <f t="shared" si="86"/>
        <v>-0.3272808874669465</v>
      </c>
      <c r="AF81" s="238">
        <f t="shared" si="86"/>
        <v>-0.15030228468121171</v>
      </c>
      <c r="AG81" s="238">
        <f t="shared" si="86"/>
        <v>-0.19919111736274542</v>
      </c>
      <c r="AH81" s="238">
        <f t="shared" si="86"/>
        <v>-0.1954352400758603</v>
      </c>
      <c r="AI81" s="238">
        <f t="shared" si="86"/>
        <v>-0.36272888539292181</v>
      </c>
      <c r="AJ81" s="238">
        <f t="shared" si="86"/>
        <v>-0.31839947635969074</v>
      </c>
      <c r="AK81" s="238">
        <f t="shared" si="86"/>
        <v>-0.32765995029925177</v>
      </c>
      <c r="AL81" s="238">
        <f t="shared" si="86"/>
        <v>-0.1384143510090356</v>
      </c>
      <c r="AM81" s="238">
        <f t="shared" si="86"/>
        <v>8.2274396021198279E-2</v>
      </c>
      <c r="AN81" s="206"/>
      <c r="AO81" s="38">
        <f t="shared" si="87"/>
        <v>-2456580.4900000002</v>
      </c>
      <c r="AP81" s="116">
        <f t="shared" si="87"/>
        <v>-683755.85000000009</v>
      </c>
      <c r="AQ81" s="117">
        <f t="shared" si="87"/>
        <v>-279660.15999999992</v>
      </c>
      <c r="AR81" s="117">
        <f t="shared" si="87"/>
        <v>-269446.09999999998</v>
      </c>
      <c r="AS81" s="117">
        <f t="shared" si="87"/>
        <v>-88216.199999999953</v>
      </c>
      <c r="AT81" s="117">
        <f t="shared" si="87"/>
        <v>-100310.84999999998</v>
      </c>
      <c r="AU81" s="117">
        <f t="shared" si="87"/>
        <v>-105727.42000000004</v>
      </c>
      <c r="AV81" s="117">
        <f t="shared" si="87"/>
        <v>-278316.11</v>
      </c>
      <c r="AW81" s="117">
        <f t="shared" si="87"/>
        <v>-372321.16000000003</v>
      </c>
      <c r="AX81" s="117">
        <f t="shared" si="87"/>
        <v>-652423.77</v>
      </c>
      <c r="AY81" s="117">
        <f t="shared" si="87"/>
        <v>-330376.58999999985</v>
      </c>
      <c r="AZ81" s="117">
        <f t="shared" si="87"/>
        <v>157789.27000000002</v>
      </c>
      <c r="BA81" s="118"/>
      <c r="BB81" s="182">
        <f t="shared" si="88"/>
        <v>366816</v>
      </c>
    </row>
    <row r="82" spans="1:54" s="41" customFormat="1" x14ac:dyDescent="0.35">
      <c r="A82" s="172"/>
      <c r="B82" s="42" t="s">
        <v>32</v>
      </c>
      <c r="C82" s="113">
        <f t="shared" si="89"/>
        <v>5139355.42</v>
      </c>
      <c r="D82" s="114">
        <f t="shared" si="89"/>
        <v>3392083.57</v>
      </c>
      <c r="E82" s="114">
        <f t="shared" si="89"/>
        <v>2062323.67</v>
      </c>
      <c r="F82" s="114">
        <f t="shared" si="89"/>
        <v>1218502.22</v>
      </c>
      <c r="G82" s="114">
        <f t="shared" si="89"/>
        <v>1166155.3400000001</v>
      </c>
      <c r="H82" s="114">
        <f t="shared" si="89"/>
        <v>1025342.24</v>
      </c>
      <c r="I82" s="114">
        <f t="shared" si="89"/>
        <v>1081396.98</v>
      </c>
      <c r="J82" s="114">
        <f t="shared" si="89"/>
        <v>1428173.94</v>
      </c>
      <c r="K82" s="114">
        <f t="shared" si="89"/>
        <v>2957440.95</v>
      </c>
      <c r="L82" s="114">
        <f t="shared" si="89"/>
        <v>4560232.72</v>
      </c>
      <c r="M82" s="114">
        <f t="shared" si="89"/>
        <v>5497423.21</v>
      </c>
      <c r="N82" s="115">
        <f t="shared" si="89"/>
        <v>5069783.54</v>
      </c>
      <c r="O82" s="113">
        <f t="shared" si="89"/>
        <v>4245889.05</v>
      </c>
      <c r="P82" s="182">
        <f t="shared" si="89"/>
        <v>3223618.3</v>
      </c>
      <c r="Q82" s="114">
        <f t="shared" si="89"/>
        <v>2523686.5</v>
      </c>
      <c r="R82" s="266">
        <f t="shared" si="89"/>
        <v>1194096.1399999999</v>
      </c>
      <c r="S82" s="266">
        <f t="shared" ref="S82:V82" si="92">S96-S89</f>
        <v>1165446.1000000001</v>
      </c>
      <c r="T82" s="266">
        <f t="shared" si="92"/>
        <v>1099289.9099999999</v>
      </c>
      <c r="U82" s="266">
        <f t="shared" si="92"/>
        <v>850492</v>
      </c>
      <c r="V82" s="266">
        <f t="shared" si="92"/>
        <v>1194619</v>
      </c>
      <c r="W82" s="266">
        <f t="shared" ref="W82:X82" si="93">W96-W89</f>
        <v>1981921.07</v>
      </c>
      <c r="X82" s="266">
        <f t="shared" si="93"/>
        <v>3949790.67</v>
      </c>
      <c r="Y82" s="287">
        <v>6046854</v>
      </c>
      <c r="Z82" s="287">
        <v>6402171</v>
      </c>
      <c r="AA82" s="115">
        <v>1604975</v>
      </c>
      <c r="AB82" s="236">
        <f t="shared" si="86"/>
        <v>-0.17384794336718595</v>
      </c>
      <c r="AC82" s="237">
        <f t="shared" si="86"/>
        <v>-4.9664245153016685E-2</v>
      </c>
      <c r="AD82" s="238">
        <f t="shared" si="86"/>
        <v>0.22371019482116505</v>
      </c>
      <c r="AE82" s="238">
        <f t="shared" si="86"/>
        <v>-2.0029573684322115E-2</v>
      </c>
      <c r="AF82" s="238">
        <f t="shared" si="86"/>
        <v>-6.0818655600375728E-4</v>
      </c>
      <c r="AG82" s="238">
        <f t="shared" si="86"/>
        <v>7.2119987956411433E-2</v>
      </c>
      <c r="AH82" s="238">
        <f t="shared" si="86"/>
        <v>-0.21352471319089497</v>
      </c>
      <c r="AI82" s="238">
        <f t="shared" si="86"/>
        <v>-0.16353396001610276</v>
      </c>
      <c r="AJ82" s="238">
        <f t="shared" si="86"/>
        <v>-0.32985269917223542</v>
      </c>
      <c r="AK82" s="238">
        <f t="shared" si="86"/>
        <v>-0.13386203895313481</v>
      </c>
      <c r="AL82" s="238">
        <f t="shared" si="86"/>
        <v>9.9943331450372375E-2</v>
      </c>
      <c r="AM82" s="238">
        <f t="shared" si="86"/>
        <v>0.26280953604579338</v>
      </c>
      <c r="AN82" s="206"/>
      <c r="AO82" s="38">
        <f t="shared" si="87"/>
        <v>-893466.37000000011</v>
      </c>
      <c r="AP82" s="116">
        <f t="shared" si="87"/>
        <v>-168465.27000000002</v>
      </c>
      <c r="AQ82" s="117">
        <f t="shared" si="87"/>
        <v>461362.83000000007</v>
      </c>
      <c r="AR82" s="117">
        <f t="shared" si="87"/>
        <v>-24406.080000000075</v>
      </c>
      <c r="AS82" s="117">
        <f t="shared" si="87"/>
        <v>-709.23999999999069</v>
      </c>
      <c r="AT82" s="117">
        <f t="shared" si="87"/>
        <v>73947.669999999925</v>
      </c>
      <c r="AU82" s="117">
        <f t="shared" si="87"/>
        <v>-230904.97999999998</v>
      </c>
      <c r="AV82" s="117">
        <f t="shared" si="87"/>
        <v>-233554.93999999994</v>
      </c>
      <c r="AW82" s="117">
        <f t="shared" si="87"/>
        <v>-975519.88000000012</v>
      </c>
      <c r="AX82" s="117">
        <f t="shared" si="87"/>
        <v>-610442.04999999981</v>
      </c>
      <c r="AY82" s="117">
        <f t="shared" si="87"/>
        <v>549430.79</v>
      </c>
      <c r="AZ82" s="117">
        <f t="shared" si="87"/>
        <v>1332387.46</v>
      </c>
      <c r="BA82" s="118"/>
      <c r="BB82" s="182">
        <f t="shared" si="88"/>
        <v>1604975</v>
      </c>
    </row>
    <row r="83" spans="1:54" s="41" customFormat="1" x14ac:dyDescent="0.35">
      <c r="A83" s="172"/>
      <c r="B83" s="42" t="s">
        <v>33</v>
      </c>
      <c r="C83" s="113">
        <f t="shared" si="89"/>
        <v>7151330.8499999996</v>
      </c>
      <c r="D83" s="114">
        <f t="shared" si="89"/>
        <v>5645637.5800000001</v>
      </c>
      <c r="E83" s="114">
        <f t="shared" si="89"/>
        <v>3898857.65</v>
      </c>
      <c r="F83" s="114">
        <f t="shared" si="89"/>
        <v>2737896.27</v>
      </c>
      <c r="G83" s="114">
        <f t="shared" si="89"/>
        <v>2328065.31</v>
      </c>
      <c r="H83" s="114">
        <f t="shared" si="89"/>
        <v>2110454.15</v>
      </c>
      <c r="I83" s="114">
        <f t="shared" si="89"/>
        <v>2212347.54</v>
      </c>
      <c r="J83" s="114">
        <f t="shared" si="89"/>
        <v>2787688.32</v>
      </c>
      <c r="K83" s="114">
        <f t="shared" si="89"/>
        <v>3444815.29</v>
      </c>
      <c r="L83" s="114">
        <f t="shared" si="89"/>
        <v>5749623.5899999999</v>
      </c>
      <c r="M83" s="114">
        <f t="shared" si="89"/>
        <v>7209833.8499999996</v>
      </c>
      <c r="N83" s="115">
        <f t="shared" si="89"/>
        <v>5935939.5199999996</v>
      </c>
      <c r="O83" s="113">
        <f t="shared" si="89"/>
        <v>5711672.3899999997</v>
      </c>
      <c r="P83" s="182">
        <f t="shared" si="89"/>
        <v>4662597.63</v>
      </c>
      <c r="Q83" s="114">
        <f t="shared" si="89"/>
        <v>3869396.89</v>
      </c>
      <c r="R83" s="266">
        <f t="shared" si="89"/>
        <v>2694414.26</v>
      </c>
      <c r="S83" s="266">
        <f t="shared" ref="S83:V83" si="94">S97-S90</f>
        <v>3205047.91</v>
      </c>
      <c r="T83" s="266">
        <f t="shared" si="94"/>
        <v>2044997.13</v>
      </c>
      <c r="U83" s="266">
        <f t="shared" si="94"/>
        <v>2833917</v>
      </c>
      <c r="V83" s="266">
        <f t="shared" si="94"/>
        <v>2417620</v>
      </c>
      <c r="W83" s="266">
        <f t="shared" ref="W83:X83" si="95">W97-W90</f>
        <v>3198463.32</v>
      </c>
      <c r="X83" s="266">
        <f t="shared" si="95"/>
        <v>5403119.54</v>
      </c>
      <c r="Y83" s="287">
        <v>7397260</v>
      </c>
      <c r="Z83" s="287">
        <v>7540651</v>
      </c>
      <c r="AA83" s="115">
        <v>2414328</v>
      </c>
      <c r="AB83" s="236">
        <f t="shared" si="86"/>
        <v>-0.20131336253307314</v>
      </c>
      <c r="AC83" s="237">
        <f t="shared" si="86"/>
        <v>-0.17412381437350433</v>
      </c>
      <c r="AD83" s="238">
        <f t="shared" si="86"/>
        <v>-7.5562543300342804E-3</v>
      </c>
      <c r="AE83" s="238">
        <f t="shared" si="86"/>
        <v>-1.5881540318545464E-2</v>
      </c>
      <c r="AF83" s="238">
        <f t="shared" si="86"/>
        <v>0.37670017083842039</v>
      </c>
      <c r="AG83" s="238">
        <f t="shared" si="86"/>
        <v>-3.1015608654658536E-2</v>
      </c>
      <c r="AH83" s="238">
        <f t="shared" si="86"/>
        <v>0.28095470931298611</v>
      </c>
      <c r="AI83" s="238">
        <f t="shared" si="86"/>
        <v>-0.13275096693736546</v>
      </c>
      <c r="AJ83" s="238">
        <f t="shared" si="86"/>
        <v>-7.1513840151354008E-2</v>
      </c>
      <c r="AK83" s="238">
        <f t="shared" si="86"/>
        <v>-6.0265519051134933E-2</v>
      </c>
      <c r="AL83" s="238">
        <f t="shared" si="86"/>
        <v>2.5995904191328956E-2</v>
      </c>
      <c r="AM83" s="238">
        <f t="shared" si="86"/>
        <v>0.27033824630342607</v>
      </c>
      <c r="AN83" s="206"/>
      <c r="AO83" s="38">
        <f t="shared" si="87"/>
        <v>-1439658.46</v>
      </c>
      <c r="AP83" s="116">
        <f t="shared" si="87"/>
        <v>-983039.95000000019</v>
      </c>
      <c r="AQ83" s="117">
        <f t="shared" si="87"/>
        <v>-29460.759999999776</v>
      </c>
      <c r="AR83" s="117">
        <f t="shared" si="87"/>
        <v>-43482.010000000242</v>
      </c>
      <c r="AS83" s="117">
        <f t="shared" si="87"/>
        <v>876982.60000000009</v>
      </c>
      <c r="AT83" s="117">
        <f t="shared" si="87"/>
        <v>-65457.020000000019</v>
      </c>
      <c r="AU83" s="117">
        <f t="shared" si="87"/>
        <v>621569.46</v>
      </c>
      <c r="AV83" s="117">
        <f t="shared" si="87"/>
        <v>-370068.31999999983</v>
      </c>
      <c r="AW83" s="117">
        <f t="shared" si="87"/>
        <v>-246351.9700000002</v>
      </c>
      <c r="AX83" s="117">
        <f t="shared" si="87"/>
        <v>-346504.04999999981</v>
      </c>
      <c r="AY83" s="117">
        <f t="shared" si="87"/>
        <v>187426.15000000037</v>
      </c>
      <c r="AZ83" s="117">
        <f t="shared" si="87"/>
        <v>1604711.4800000004</v>
      </c>
      <c r="BA83" s="118"/>
      <c r="BB83" s="182">
        <f t="shared" si="88"/>
        <v>2414328</v>
      </c>
    </row>
    <row r="84" spans="1:54" s="41" customFormat="1" x14ac:dyDescent="0.35">
      <c r="A84" s="172"/>
      <c r="B84" s="42" t="s">
        <v>34</v>
      </c>
      <c r="C84" s="113">
        <f t="shared" si="89"/>
        <v>5096794.8499999996</v>
      </c>
      <c r="D84" s="114">
        <f t="shared" si="89"/>
        <v>4395181.9000000004</v>
      </c>
      <c r="E84" s="114">
        <f t="shared" si="89"/>
        <v>4214261.4800000004</v>
      </c>
      <c r="F84" s="114">
        <f t="shared" si="89"/>
        <v>2641807.2200000002</v>
      </c>
      <c r="G84" s="114">
        <f t="shared" si="89"/>
        <v>2584602.34</v>
      </c>
      <c r="H84" s="114">
        <f t="shared" si="89"/>
        <v>2254854.6800000002</v>
      </c>
      <c r="I84" s="114">
        <f t="shared" si="89"/>
        <v>2317623.4500000002</v>
      </c>
      <c r="J84" s="114">
        <f t="shared" si="89"/>
        <v>2623803.62</v>
      </c>
      <c r="K84" s="114">
        <f t="shared" si="89"/>
        <v>3186487.91</v>
      </c>
      <c r="L84" s="114">
        <f t="shared" si="89"/>
        <v>5033011.22</v>
      </c>
      <c r="M84" s="114">
        <f t="shared" si="89"/>
        <v>5831380.7300000004</v>
      </c>
      <c r="N84" s="115">
        <f t="shared" si="89"/>
        <v>5110497.51</v>
      </c>
      <c r="O84" s="113">
        <f t="shared" si="89"/>
        <v>5032683.05</v>
      </c>
      <c r="P84" s="182">
        <f t="shared" si="89"/>
        <v>4125935.65</v>
      </c>
      <c r="Q84" s="114">
        <f t="shared" si="89"/>
        <v>3845959.44</v>
      </c>
      <c r="R84" s="266">
        <f t="shared" si="89"/>
        <v>3359671.59</v>
      </c>
      <c r="S84" s="266">
        <f t="shared" ref="S84:V84" si="96">S98-S91</f>
        <v>2666135.7999999998</v>
      </c>
      <c r="T84" s="266">
        <f t="shared" si="96"/>
        <v>2630181.17</v>
      </c>
      <c r="U84" s="266">
        <f t="shared" si="96"/>
        <v>2407858</v>
      </c>
      <c r="V84" s="266">
        <f t="shared" si="96"/>
        <v>3365183</v>
      </c>
      <c r="W84" s="266">
        <f t="shared" ref="W84:X84" si="97">W98-W91</f>
        <v>3321239.8</v>
      </c>
      <c r="X84" s="266">
        <f t="shared" si="97"/>
        <v>4848075.18</v>
      </c>
      <c r="Y84" s="287">
        <v>5878824</v>
      </c>
      <c r="Z84" s="287">
        <v>7086942</v>
      </c>
      <c r="AA84" s="115">
        <v>3762694</v>
      </c>
      <c r="AB84" s="236">
        <f t="shared" si="86"/>
        <v>-1.2578846488200289E-2</v>
      </c>
      <c r="AC84" s="237">
        <f t="shared" si="86"/>
        <v>-6.1259409991654828E-2</v>
      </c>
      <c r="AD84" s="238">
        <f t="shared" si="86"/>
        <v>-8.7394206967907576E-2</v>
      </c>
      <c r="AE84" s="238">
        <f t="shared" si="86"/>
        <v>0.27173230679564864</v>
      </c>
      <c r="AF84" s="238">
        <f t="shared" si="86"/>
        <v>3.1545843141192839E-2</v>
      </c>
      <c r="AG84" s="238">
        <f t="shared" si="86"/>
        <v>0.16645262922220766</v>
      </c>
      <c r="AH84" s="238">
        <f t="shared" si="86"/>
        <v>3.8934085690235751E-2</v>
      </c>
      <c r="AI84" s="238">
        <f t="shared" si="86"/>
        <v>0.28255902017545043</v>
      </c>
      <c r="AJ84" s="238">
        <f t="shared" si="86"/>
        <v>4.2288530132850763E-2</v>
      </c>
      <c r="AK84" s="238">
        <f t="shared" si="86"/>
        <v>-3.6744611111755088E-2</v>
      </c>
      <c r="AL84" s="238">
        <f t="shared" si="86"/>
        <v>8.1358553311266218E-3</v>
      </c>
      <c r="AM84" s="238">
        <f t="shared" si="86"/>
        <v>0.38674209039972712</v>
      </c>
      <c r="AN84" s="206"/>
      <c r="AO84" s="38">
        <f t="shared" si="87"/>
        <v>-64111.799999999814</v>
      </c>
      <c r="AP84" s="116">
        <f t="shared" si="87"/>
        <v>-269246.25000000047</v>
      </c>
      <c r="AQ84" s="117">
        <f t="shared" si="87"/>
        <v>-368302.0400000005</v>
      </c>
      <c r="AR84" s="117">
        <f t="shared" si="87"/>
        <v>717864.36999999965</v>
      </c>
      <c r="AS84" s="117">
        <f t="shared" si="87"/>
        <v>81533.459999999963</v>
      </c>
      <c r="AT84" s="117">
        <f t="shared" si="87"/>
        <v>375326.48999999976</v>
      </c>
      <c r="AU84" s="117">
        <f t="shared" si="87"/>
        <v>90234.549999999814</v>
      </c>
      <c r="AV84" s="117">
        <f t="shared" si="87"/>
        <v>741379.37999999989</v>
      </c>
      <c r="AW84" s="117">
        <f t="shared" si="87"/>
        <v>134751.88999999966</v>
      </c>
      <c r="AX84" s="117">
        <f t="shared" si="87"/>
        <v>-184936.04000000004</v>
      </c>
      <c r="AY84" s="117">
        <f t="shared" si="87"/>
        <v>47443.269999999553</v>
      </c>
      <c r="AZ84" s="117">
        <f t="shared" si="87"/>
        <v>1976444.4900000002</v>
      </c>
      <c r="BA84" s="118"/>
      <c r="BB84" s="182">
        <f t="shared" si="88"/>
        <v>3762694</v>
      </c>
    </row>
    <row r="85" spans="1:54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98">SUM(D80:D84)</f>
        <v>40787573.509999998</v>
      </c>
      <c r="E85" s="152">
        <f t="shared" si="98"/>
        <v>29670252.27</v>
      </c>
      <c r="F85" s="152">
        <f t="shared" si="98"/>
        <v>19085676.170000002</v>
      </c>
      <c r="G85" s="152">
        <f t="shared" si="98"/>
        <v>16936919.43</v>
      </c>
      <c r="H85" s="152">
        <f t="shared" si="98"/>
        <v>15269253.220000001</v>
      </c>
      <c r="I85" s="152">
        <f t="shared" si="98"/>
        <v>15928705.41</v>
      </c>
      <c r="J85" s="152">
        <f t="shared" si="98"/>
        <v>20707940.09</v>
      </c>
      <c r="K85" s="152">
        <f t="shared" si="98"/>
        <v>28402927.43</v>
      </c>
      <c r="L85" s="152">
        <f t="shared" si="98"/>
        <v>48878505.25</v>
      </c>
      <c r="M85" s="152">
        <f t="shared" si="98"/>
        <v>62162284.280000001</v>
      </c>
      <c r="N85" s="154">
        <f t="shared" si="98"/>
        <v>50330835.379999988</v>
      </c>
      <c r="O85" s="151">
        <f t="shared" si="98"/>
        <v>48322679.189999998</v>
      </c>
      <c r="P85" s="152">
        <f t="shared" si="98"/>
        <v>40224041.520000003</v>
      </c>
      <c r="Q85" s="152">
        <f t="shared" si="98"/>
        <v>34603017.520000003</v>
      </c>
      <c r="R85" s="260">
        <f t="shared" si="98"/>
        <v>19446079.969999999</v>
      </c>
      <c r="S85" s="260">
        <f t="shared" ref="S85:V85" si="99">SUM(S80:S84)</f>
        <v>18574681.609999999</v>
      </c>
      <c r="T85" s="260">
        <f t="shared" si="99"/>
        <v>15419271.610000001</v>
      </c>
      <c r="U85" s="260">
        <f t="shared" si="99"/>
        <v>14730919</v>
      </c>
      <c r="V85" s="260">
        <f t="shared" si="99"/>
        <v>18977890</v>
      </c>
      <c r="W85" s="260">
        <f t="shared" ref="W85:X85" si="100">SUM(W80:W84)</f>
        <v>26580121.750000004</v>
      </c>
      <c r="X85" s="260">
        <f t="shared" si="100"/>
        <v>45648495.479999997</v>
      </c>
      <c r="Y85" s="288">
        <v>64936054</v>
      </c>
      <c r="Z85" s="288">
        <v>66449959</v>
      </c>
      <c r="AA85" s="154">
        <v>19403840</v>
      </c>
      <c r="AB85" s="240">
        <f t="shared" si="86"/>
        <v>-0.14037686784729295</v>
      </c>
      <c r="AC85" s="241">
        <f t="shared" si="86"/>
        <v>-1.3816266610266286E-2</v>
      </c>
      <c r="AD85" s="242">
        <f t="shared" si="86"/>
        <v>0.16625289212615124</v>
      </c>
      <c r="AE85" s="242">
        <f t="shared" si="86"/>
        <v>1.8883470346547172E-2</v>
      </c>
      <c r="AF85" s="242">
        <f t="shared" si="86"/>
        <v>9.6697760579711259E-2</v>
      </c>
      <c r="AG85" s="242">
        <f t="shared" si="86"/>
        <v>9.8248675189630905E-3</v>
      </c>
      <c r="AH85" s="242">
        <f t="shared" si="86"/>
        <v>-7.5196720585216731E-2</v>
      </c>
      <c r="AI85" s="242">
        <f t="shared" si="86"/>
        <v>-8.3545252810319479E-2</v>
      </c>
      <c r="AJ85" s="242">
        <f t="shared" si="86"/>
        <v>-6.417668335393821E-2</v>
      </c>
      <c r="AK85" s="242">
        <f t="shared" si="86"/>
        <v>-6.6082417076369235E-2</v>
      </c>
      <c r="AL85" s="242">
        <f t="shared" si="86"/>
        <v>4.4621425227972633E-2</v>
      </c>
      <c r="AM85" s="242">
        <f t="shared" si="86"/>
        <v>0.32026338323812692</v>
      </c>
      <c r="AN85" s="251"/>
      <c r="AO85" s="153">
        <f t="shared" si="78"/>
        <v>-7891116.5799999973</v>
      </c>
      <c r="AP85" s="155">
        <f t="shared" si="78"/>
        <v>-563531.98999999883</v>
      </c>
      <c r="AQ85" s="156">
        <f t="shared" si="78"/>
        <v>4932765.2499999981</v>
      </c>
      <c r="AR85" s="156">
        <f t="shared" si="78"/>
        <v>360403.79999999853</v>
      </c>
      <c r="AS85" s="156">
        <f t="shared" ref="AS85:AT85" si="101">SUM(AS80:AS84)</f>
        <v>1637762.1799999988</v>
      </c>
      <c r="AT85" s="156">
        <f t="shared" si="101"/>
        <v>150018.38999999932</v>
      </c>
      <c r="AU85" s="156">
        <f t="shared" ref="AU85:AV85" si="102">SUM(AU80:AU84)</f>
        <v>-1197786.4099999997</v>
      </c>
      <c r="AV85" s="156">
        <f t="shared" si="102"/>
        <v>-1730050.0899999994</v>
      </c>
      <c r="AW85" s="156">
        <f t="shared" ref="AW85:AX85" si="103">SUM(AW80:AW84)</f>
        <v>-1822805.6799999992</v>
      </c>
      <c r="AX85" s="156">
        <f t="shared" si="103"/>
        <v>-3230009.7699999991</v>
      </c>
      <c r="AY85" s="156">
        <f t="shared" ref="AY85:AZ85" si="104">SUM(AY80:AY84)</f>
        <v>2773769.7200000016</v>
      </c>
      <c r="AZ85" s="156">
        <f t="shared" si="104"/>
        <v>16119123.620000003</v>
      </c>
      <c r="BA85" s="157"/>
      <c r="BB85" s="261">
        <f t="shared" si="88"/>
        <v>19403840</v>
      </c>
    </row>
    <row r="86" spans="1:54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52"/>
      <c r="AB86" s="244"/>
      <c r="AC86" s="245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7"/>
      <c r="AO86" s="53"/>
      <c r="AP86" s="54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6"/>
      <c r="BB86" s="53"/>
    </row>
    <row r="87" spans="1:54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7"/>
      <c r="V87" s="287"/>
      <c r="W87" s="287"/>
      <c r="X87" s="287"/>
      <c r="Y87" s="287"/>
      <c r="Z87" s="287"/>
      <c r="AA87" s="115"/>
      <c r="AB87" s="202"/>
      <c r="AC87" s="204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6"/>
      <c r="AO87" s="38"/>
      <c r="AP87" s="116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8"/>
      <c r="BB87" s="182"/>
    </row>
    <row r="88" spans="1:54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7"/>
      <c r="V88" s="287"/>
      <c r="W88" s="287"/>
      <c r="X88" s="287"/>
      <c r="Y88" s="287"/>
      <c r="Z88" s="287"/>
      <c r="AA88" s="115"/>
      <c r="AB88" s="202"/>
      <c r="AC88" s="204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6"/>
      <c r="AO88" s="38"/>
      <c r="AP88" s="116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8"/>
      <c r="BB88" s="182"/>
    </row>
    <row r="89" spans="1:54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7"/>
      <c r="V89" s="287"/>
      <c r="W89" s="287"/>
      <c r="X89" s="287"/>
      <c r="Y89" s="287"/>
      <c r="Z89" s="287"/>
      <c r="AA89" s="115"/>
      <c r="AB89" s="202"/>
      <c r="AC89" s="204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6"/>
      <c r="AO89" s="38"/>
      <c r="AP89" s="116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8"/>
      <c r="BB89" s="182"/>
    </row>
    <row r="90" spans="1:54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7"/>
      <c r="V90" s="287"/>
      <c r="W90" s="287"/>
      <c r="X90" s="287"/>
      <c r="Y90" s="287"/>
      <c r="Z90" s="287"/>
      <c r="AA90" s="115"/>
      <c r="AB90" s="202"/>
      <c r="AC90" s="204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6"/>
      <c r="AO90" s="38"/>
      <c r="AP90" s="116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8"/>
      <c r="BB90" s="182"/>
    </row>
    <row r="91" spans="1:54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7"/>
      <c r="V91" s="287"/>
      <c r="W91" s="287"/>
      <c r="X91" s="287"/>
      <c r="Y91" s="287"/>
      <c r="Z91" s="287"/>
      <c r="AA91" s="115"/>
      <c r="AB91" s="202"/>
      <c r="AC91" s="204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6"/>
      <c r="AO91" s="38"/>
      <c r="AP91" s="116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8"/>
      <c r="BB91" s="182"/>
    </row>
    <row r="92" spans="1:54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154"/>
      <c r="AB92" s="248"/>
      <c r="AC92" s="249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1"/>
      <c r="AO92" s="153"/>
      <c r="AP92" s="155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7"/>
      <c r="BB92" s="199"/>
    </row>
    <row r="93" spans="1:54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52"/>
      <c r="AB93" s="244"/>
      <c r="AC93" s="245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7"/>
      <c r="AO93" s="53"/>
      <c r="AP93" s="54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6"/>
      <c r="BB93" s="53"/>
    </row>
    <row r="94" spans="1:54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7">
        <v>8203395</v>
      </c>
      <c r="V94" s="287">
        <v>11511500</v>
      </c>
      <c r="W94" s="287">
        <v>17281466.420000002</v>
      </c>
      <c r="X94" s="287">
        <v>30108772.690000001</v>
      </c>
      <c r="Y94" s="287">
        <v>43429289.68</v>
      </c>
      <c r="Z94" s="287">
        <v>43344564</v>
      </c>
      <c r="AA94" s="115">
        <v>11255027</v>
      </c>
      <c r="AB94" s="236">
        <f t="shared" ref="AB94:AM99" si="105">IF(ISERROR((O94-C94)/C94)=TRUE,0,(O94-C94)/C94)</f>
        <v>-8.6753079838778099E-2</v>
      </c>
      <c r="AC94" s="237">
        <f t="shared" si="105"/>
        <v>6.0731966270803565E-2</v>
      </c>
      <c r="AD94" s="238">
        <f t="shared" si="105"/>
        <v>0.28234699849201017</v>
      </c>
      <c r="AE94" s="238">
        <f t="shared" si="105"/>
        <v>-1.7254855489044938E-3</v>
      </c>
      <c r="AF94" s="238">
        <f t="shared" si="105"/>
        <v>7.4789091019758863E-2</v>
      </c>
      <c r="AG94" s="238">
        <f t="shared" si="105"/>
        <v>-1.4238692368406039E-2</v>
      </c>
      <c r="AH94" s="238">
        <f t="shared" si="105"/>
        <v>-0.16089415109930222</v>
      </c>
      <c r="AI94" s="238">
        <f t="shared" si="105"/>
        <v>-0.12132595230340641</v>
      </c>
      <c r="AJ94" s="238">
        <f t="shared" si="105"/>
        <v>-2.0593258184896403E-2</v>
      </c>
      <c r="AK94" s="238">
        <f t="shared" si="105"/>
        <v>-4.5513637156866987E-2</v>
      </c>
      <c r="AL94" s="238">
        <f t="shared" si="105"/>
        <v>5.3168792163618993E-2</v>
      </c>
      <c r="AM94" s="238">
        <f t="shared" si="105"/>
        <v>0.34207104507420349</v>
      </c>
      <c r="AN94" s="206"/>
      <c r="AO94" s="38">
        <f t="shared" ref="AO94:AZ98" si="106">O94-C94</f>
        <v>-3037299.4599999972</v>
      </c>
      <c r="AP94" s="72">
        <f t="shared" si="106"/>
        <v>1540975.3300000019</v>
      </c>
      <c r="AQ94" s="73">
        <f t="shared" si="106"/>
        <v>5148825.379999999</v>
      </c>
      <c r="AR94" s="73">
        <f t="shared" si="106"/>
        <v>-20126.38000000082</v>
      </c>
      <c r="AS94" s="73">
        <f t="shared" si="106"/>
        <v>768171.55999999866</v>
      </c>
      <c r="AT94" s="73">
        <f t="shared" si="106"/>
        <v>-133487.90000000037</v>
      </c>
      <c r="AU94" s="73">
        <f t="shared" si="106"/>
        <v>-1572958.0199999996</v>
      </c>
      <c r="AV94" s="73">
        <f t="shared" si="106"/>
        <v>-1589490.0999999996</v>
      </c>
      <c r="AW94" s="73">
        <f t="shared" si="106"/>
        <v>-363364.55999999866</v>
      </c>
      <c r="AX94" s="73">
        <f t="shared" si="106"/>
        <v>-1435703.8599999994</v>
      </c>
      <c r="AY94" s="73">
        <f t="shared" si="106"/>
        <v>2192509.7800000012</v>
      </c>
      <c r="AZ94" s="73">
        <f t="shared" si="106"/>
        <v>11047790.920000002</v>
      </c>
      <c r="BA94" s="118"/>
      <c r="BB94" s="71">
        <f>IF(ISERROR(GETPIVOTDATA("VALUE",'CSS WK pvt'!$J$2,"DT_FILE",BB$8,"COMMODITY",BB$6,"TRIM_CAT",TRIM(B94),"TRIM_LINE",A93))=TRUE,0,GETPIVOTDATA("VALUE",'CSS WK pvt'!$J$2,"DT_FILE",BB$8,"COMMODITY",BB$6,"TRIM_CAT",TRIM(B94),"TRIM_LINE",A93))</f>
        <v>11255027</v>
      </c>
    </row>
    <row r="95" spans="1:54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7">
        <v>435257</v>
      </c>
      <c r="V95" s="287">
        <v>488968</v>
      </c>
      <c r="W95" s="287">
        <v>797031.14</v>
      </c>
      <c r="X95" s="287">
        <v>1338737.3999999999</v>
      </c>
      <c r="Y95" s="287">
        <v>2062098.12</v>
      </c>
      <c r="Z95" s="287">
        <v>2075631</v>
      </c>
      <c r="AA95" s="115">
        <v>366816</v>
      </c>
      <c r="AB95" s="236">
        <f t="shared" si="105"/>
        <v>-0.64384908388899154</v>
      </c>
      <c r="AC95" s="237">
        <f t="shared" si="105"/>
        <v>-0.34510652073986897</v>
      </c>
      <c r="AD95" s="238">
        <f t="shared" si="105"/>
        <v>-0.22212837014041048</v>
      </c>
      <c r="AE95" s="238">
        <f t="shared" si="105"/>
        <v>-0.3272808874669465</v>
      </c>
      <c r="AF95" s="238">
        <f t="shared" si="105"/>
        <v>-0.15030228468121171</v>
      </c>
      <c r="AG95" s="238">
        <f t="shared" si="105"/>
        <v>-0.19919111736274542</v>
      </c>
      <c r="AH95" s="238">
        <f t="shared" si="105"/>
        <v>-0.1954352400758603</v>
      </c>
      <c r="AI95" s="238">
        <f t="shared" si="105"/>
        <v>-0.36272888539292181</v>
      </c>
      <c r="AJ95" s="238">
        <f t="shared" si="105"/>
        <v>-0.31839947635969074</v>
      </c>
      <c r="AK95" s="238">
        <f t="shared" si="105"/>
        <v>-0.32765995029925177</v>
      </c>
      <c r="AL95" s="238">
        <f t="shared" si="105"/>
        <v>-0.1360647768755269</v>
      </c>
      <c r="AM95" s="238">
        <f t="shared" si="105"/>
        <v>8.2274396021198279E-2</v>
      </c>
      <c r="AN95" s="206"/>
      <c r="AO95" s="38">
        <f t="shared" si="106"/>
        <v>-2456580.4900000002</v>
      </c>
      <c r="AP95" s="72">
        <f t="shared" si="106"/>
        <v>-683755.85000000009</v>
      </c>
      <c r="AQ95" s="73">
        <f t="shared" si="106"/>
        <v>-279660.15999999992</v>
      </c>
      <c r="AR95" s="73">
        <f t="shared" si="106"/>
        <v>-269446.09999999998</v>
      </c>
      <c r="AS95" s="73">
        <f t="shared" si="106"/>
        <v>-88216.199999999953</v>
      </c>
      <c r="AT95" s="73">
        <f t="shared" si="106"/>
        <v>-100310.84999999998</v>
      </c>
      <c r="AU95" s="73">
        <f t="shared" si="106"/>
        <v>-105727.42000000004</v>
      </c>
      <c r="AV95" s="73">
        <f t="shared" si="106"/>
        <v>-278316.11</v>
      </c>
      <c r="AW95" s="73">
        <f t="shared" si="106"/>
        <v>-372321.16000000003</v>
      </c>
      <c r="AX95" s="73">
        <f t="shared" si="106"/>
        <v>-652423.77</v>
      </c>
      <c r="AY95" s="73">
        <f t="shared" si="106"/>
        <v>-324768.46999999974</v>
      </c>
      <c r="AZ95" s="73">
        <f t="shared" si="106"/>
        <v>157789.27000000002</v>
      </c>
      <c r="BA95" s="118"/>
      <c r="BB95" s="71">
        <f>IF(ISERROR(GETPIVOTDATA("VALUE",'CSS WK pvt'!$J$2,"DT_FILE",BB$8,"COMMODITY",BB$6,"TRIM_CAT",TRIM(B95),"TRIM_LINE",A93))=TRUE,0,GETPIVOTDATA("VALUE",'CSS WK pvt'!$J$2,"DT_FILE",BB$8,"COMMODITY",BB$6,"TRIM_CAT",TRIM(B95),"TRIM_LINE",A93))</f>
        <v>366816</v>
      </c>
    </row>
    <row r="96" spans="1:54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7">
        <v>850492</v>
      </c>
      <c r="V96" s="287">
        <v>1194619</v>
      </c>
      <c r="W96" s="287">
        <v>1981921.07</v>
      </c>
      <c r="X96" s="287">
        <v>3949790.67</v>
      </c>
      <c r="Y96" s="287">
        <v>6021968.3499999996</v>
      </c>
      <c r="Z96" s="287">
        <v>6402171</v>
      </c>
      <c r="AA96" s="115">
        <v>1604975</v>
      </c>
      <c r="AB96" s="236">
        <f t="shared" si="105"/>
        <v>-0.17384794336718595</v>
      </c>
      <c r="AC96" s="237">
        <f t="shared" si="105"/>
        <v>-4.9664245153016685E-2</v>
      </c>
      <c r="AD96" s="238">
        <f t="shared" si="105"/>
        <v>0.22371019482116505</v>
      </c>
      <c r="AE96" s="238">
        <f t="shared" si="105"/>
        <v>-2.0029573684322115E-2</v>
      </c>
      <c r="AF96" s="238">
        <f t="shared" si="105"/>
        <v>-6.0818655600375728E-4</v>
      </c>
      <c r="AG96" s="238">
        <f t="shared" si="105"/>
        <v>7.2119987956411433E-2</v>
      </c>
      <c r="AH96" s="238">
        <f t="shared" si="105"/>
        <v>-0.21352471319089497</v>
      </c>
      <c r="AI96" s="238">
        <f t="shared" si="105"/>
        <v>-0.16353396001610276</v>
      </c>
      <c r="AJ96" s="238">
        <f t="shared" si="105"/>
        <v>-0.32985269917223542</v>
      </c>
      <c r="AK96" s="238">
        <f t="shared" si="105"/>
        <v>-0.13386203895313481</v>
      </c>
      <c r="AL96" s="238">
        <f t="shared" si="105"/>
        <v>9.5416546982563424E-2</v>
      </c>
      <c r="AM96" s="238">
        <f t="shared" si="105"/>
        <v>0.26280953604579338</v>
      </c>
      <c r="AN96" s="206"/>
      <c r="AO96" s="38">
        <f t="shared" si="106"/>
        <v>-893466.37000000011</v>
      </c>
      <c r="AP96" s="72">
        <f t="shared" si="106"/>
        <v>-168465.27000000002</v>
      </c>
      <c r="AQ96" s="73">
        <f t="shared" si="106"/>
        <v>461362.83000000007</v>
      </c>
      <c r="AR96" s="73">
        <f t="shared" si="106"/>
        <v>-24406.080000000075</v>
      </c>
      <c r="AS96" s="73">
        <f t="shared" si="106"/>
        <v>-709.23999999999069</v>
      </c>
      <c r="AT96" s="73">
        <f t="shared" si="106"/>
        <v>73947.669999999925</v>
      </c>
      <c r="AU96" s="73">
        <f t="shared" si="106"/>
        <v>-230904.97999999998</v>
      </c>
      <c r="AV96" s="73">
        <f t="shared" si="106"/>
        <v>-233554.93999999994</v>
      </c>
      <c r="AW96" s="73">
        <f t="shared" si="106"/>
        <v>-975519.88000000012</v>
      </c>
      <c r="AX96" s="73">
        <f t="shared" si="106"/>
        <v>-610442.04999999981</v>
      </c>
      <c r="AY96" s="73">
        <f t="shared" si="106"/>
        <v>524545.13999999966</v>
      </c>
      <c r="AZ96" s="73">
        <f t="shared" si="106"/>
        <v>1332387.46</v>
      </c>
      <c r="BA96" s="118"/>
      <c r="BB96" s="71">
        <f>IF(ISERROR(GETPIVOTDATA("VALUE",'CSS WK pvt'!$J$2,"DT_FILE",BB$8,"COMMODITY",BB$6,"TRIM_CAT",TRIM(B96),"TRIM_LINE",A93))=TRUE,0,GETPIVOTDATA("VALUE",'CSS WK pvt'!$J$2,"DT_FILE",BB$8,"COMMODITY",BB$6,"TRIM_CAT",TRIM(B96),"TRIM_LINE",A93))</f>
        <v>1604975</v>
      </c>
    </row>
    <row r="97" spans="1:54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7">
        <v>2833917</v>
      </c>
      <c r="V97" s="287">
        <v>2417620</v>
      </c>
      <c r="W97" s="287">
        <v>3198463.32</v>
      </c>
      <c r="X97" s="287">
        <v>5403119.54</v>
      </c>
      <c r="Y97" s="287">
        <v>7393447.8099999996</v>
      </c>
      <c r="Z97" s="287">
        <v>7540651</v>
      </c>
      <c r="AA97" s="115">
        <v>2414328</v>
      </c>
      <c r="AB97" s="236">
        <f t="shared" si="105"/>
        <v>-0.20131336253307314</v>
      </c>
      <c r="AC97" s="237">
        <f t="shared" si="105"/>
        <v>-0.17412381437350433</v>
      </c>
      <c r="AD97" s="238">
        <f t="shared" si="105"/>
        <v>-7.5562543300342804E-3</v>
      </c>
      <c r="AE97" s="238">
        <f t="shared" si="105"/>
        <v>-1.5881540318545464E-2</v>
      </c>
      <c r="AF97" s="238">
        <f t="shared" si="105"/>
        <v>0.37670017083842039</v>
      </c>
      <c r="AG97" s="238">
        <f t="shared" si="105"/>
        <v>-3.1015608654658536E-2</v>
      </c>
      <c r="AH97" s="238">
        <f t="shared" si="105"/>
        <v>0.28095470931298611</v>
      </c>
      <c r="AI97" s="238">
        <f t="shared" si="105"/>
        <v>-0.13275096693736546</v>
      </c>
      <c r="AJ97" s="238">
        <f t="shared" si="105"/>
        <v>-7.1513840151354008E-2</v>
      </c>
      <c r="AK97" s="238">
        <f t="shared" si="105"/>
        <v>-6.0265519051134933E-2</v>
      </c>
      <c r="AL97" s="238">
        <f t="shared" si="105"/>
        <v>2.5467155529527212E-2</v>
      </c>
      <c r="AM97" s="238">
        <f t="shared" si="105"/>
        <v>0.27033824630342607</v>
      </c>
      <c r="AN97" s="206"/>
      <c r="AO97" s="38">
        <f t="shared" si="106"/>
        <v>-1439658.46</v>
      </c>
      <c r="AP97" s="72">
        <f t="shared" si="106"/>
        <v>-983039.95000000019</v>
      </c>
      <c r="AQ97" s="73">
        <f t="shared" si="106"/>
        <v>-29460.759999999776</v>
      </c>
      <c r="AR97" s="73">
        <f t="shared" si="106"/>
        <v>-43482.010000000242</v>
      </c>
      <c r="AS97" s="73">
        <f t="shared" si="106"/>
        <v>876982.60000000009</v>
      </c>
      <c r="AT97" s="73">
        <f t="shared" si="106"/>
        <v>-65457.020000000019</v>
      </c>
      <c r="AU97" s="73">
        <f t="shared" si="106"/>
        <v>621569.46</v>
      </c>
      <c r="AV97" s="73">
        <f t="shared" si="106"/>
        <v>-370068.31999999983</v>
      </c>
      <c r="AW97" s="73">
        <f t="shared" si="106"/>
        <v>-246351.9700000002</v>
      </c>
      <c r="AX97" s="73">
        <f t="shared" si="106"/>
        <v>-346504.04999999981</v>
      </c>
      <c r="AY97" s="73">
        <f t="shared" si="106"/>
        <v>183613.95999999996</v>
      </c>
      <c r="AZ97" s="73">
        <f t="shared" si="106"/>
        <v>1604711.4800000004</v>
      </c>
      <c r="BA97" s="118"/>
      <c r="BB97" s="71">
        <f>IF(ISERROR(GETPIVOTDATA("VALUE",'CSS WK pvt'!$J$2,"DT_FILE",BB$8,"COMMODITY",BB$6,"TRIM_CAT",TRIM(B97),"TRIM_LINE",A93))=TRUE,0,GETPIVOTDATA("VALUE",'CSS WK pvt'!$J$2,"DT_FILE",BB$8,"COMMODITY",BB$6,"TRIM_CAT",TRIM(B97),"TRIM_LINE",A93))</f>
        <v>2414328</v>
      </c>
    </row>
    <row r="98" spans="1:54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7">
        <v>2407858</v>
      </c>
      <c r="V98" s="287">
        <v>3365183</v>
      </c>
      <c r="W98" s="287">
        <v>3321239.8</v>
      </c>
      <c r="X98" s="287">
        <v>4848075.18</v>
      </c>
      <c r="Y98" s="287">
        <v>5876571.9699999997</v>
      </c>
      <c r="Z98" s="287">
        <v>7086942</v>
      </c>
      <c r="AA98" s="115">
        <v>3762694</v>
      </c>
      <c r="AB98" s="236">
        <f t="shared" si="105"/>
        <v>-1.2578846488200289E-2</v>
      </c>
      <c r="AC98" s="237">
        <f t="shared" si="105"/>
        <v>-6.1259409991654828E-2</v>
      </c>
      <c r="AD98" s="238">
        <f t="shared" si="105"/>
        <v>-8.7394206967907576E-2</v>
      </c>
      <c r="AE98" s="238">
        <f t="shared" si="105"/>
        <v>0.27173230679564864</v>
      </c>
      <c r="AF98" s="238">
        <f t="shared" si="105"/>
        <v>3.1545843141192839E-2</v>
      </c>
      <c r="AG98" s="238">
        <f t="shared" si="105"/>
        <v>0.16645262922220766</v>
      </c>
      <c r="AH98" s="238">
        <f t="shared" si="105"/>
        <v>3.8934085690235751E-2</v>
      </c>
      <c r="AI98" s="238">
        <f t="shared" si="105"/>
        <v>0.28255902017545043</v>
      </c>
      <c r="AJ98" s="238">
        <f t="shared" si="105"/>
        <v>4.2288530132850763E-2</v>
      </c>
      <c r="AK98" s="238">
        <f t="shared" si="105"/>
        <v>-3.6744611111755088E-2</v>
      </c>
      <c r="AL98" s="238">
        <f t="shared" si="105"/>
        <v>7.7496637747402385E-3</v>
      </c>
      <c r="AM98" s="238">
        <f t="shared" si="105"/>
        <v>0.38674209039972712</v>
      </c>
      <c r="AN98" s="206"/>
      <c r="AO98" s="38">
        <f t="shared" si="106"/>
        <v>-64111.799999999814</v>
      </c>
      <c r="AP98" s="72">
        <f t="shared" si="106"/>
        <v>-269246.25000000047</v>
      </c>
      <c r="AQ98" s="73">
        <f t="shared" si="106"/>
        <v>-368302.0400000005</v>
      </c>
      <c r="AR98" s="73">
        <f t="shared" si="106"/>
        <v>717864.36999999965</v>
      </c>
      <c r="AS98" s="73">
        <f t="shared" si="106"/>
        <v>81533.459999999963</v>
      </c>
      <c r="AT98" s="73">
        <f t="shared" si="106"/>
        <v>375326.48999999976</v>
      </c>
      <c r="AU98" s="73">
        <f t="shared" si="106"/>
        <v>90234.549999999814</v>
      </c>
      <c r="AV98" s="73">
        <f t="shared" si="106"/>
        <v>741379.37999999989</v>
      </c>
      <c r="AW98" s="73">
        <f t="shared" si="106"/>
        <v>134751.88999999966</v>
      </c>
      <c r="AX98" s="73">
        <f t="shared" si="106"/>
        <v>-184936.04000000004</v>
      </c>
      <c r="AY98" s="73">
        <f t="shared" si="106"/>
        <v>45191.239999999292</v>
      </c>
      <c r="AZ98" s="73">
        <f t="shared" si="106"/>
        <v>1976444.4900000002</v>
      </c>
      <c r="BA98" s="118"/>
      <c r="BB98" s="71">
        <f>IF(ISERROR(GETPIVOTDATA("VALUE",'CSS WK pvt'!$J$2,"DT_FILE",BB$8,"COMMODITY",BB$6,"TRIM_CAT",TRIM(B98),"TRIM_LINE",A93))=TRUE,0,GETPIVOTDATA("VALUE",'CSS WK pvt'!$J$2,"DT_FILE",BB$8,"COMMODITY",BB$6,"TRIM_CAT",TRIM(B98),"TRIM_LINE",A93))</f>
        <v>3762694</v>
      </c>
    </row>
    <row r="99" spans="1:54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BB99" si="107">SUM(D94:D98)</f>
        <v>40787573.509999998</v>
      </c>
      <c r="E99" s="145">
        <f t="shared" si="107"/>
        <v>29670252.27</v>
      </c>
      <c r="F99" s="145">
        <f t="shared" si="107"/>
        <v>19085676.170000002</v>
      </c>
      <c r="G99" s="145">
        <f t="shared" si="107"/>
        <v>16936919.43</v>
      </c>
      <c r="H99" s="145">
        <f t="shared" si="107"/>
        <v>15269253.220000001</v>
      </c>
      <c r="I99" s="145">
        <f t="shared" si="107"/>
        <v>15928705.41</v>
      </c>
      <c r="J99" s="145">
        <f t="shared" si="107"/>
        <v>20707940.09</v>
      </c>
      <c r="K99" s="145">
        <f t="shared" si="107"/>
        <v>28402927.43</v>
      </c>
      <c r="L99" s="145">
        <f t="shared" si="107"/>
        <v>48878505.25</v>
      </c>
      <c r="M99" s="145">
        <f t="shared" si="107"/>
        <v>62162284.280000001</v>
      </c>
      <c r="N99" s="146">
        <f t="shared" si="107"/>
        <v>50330835.379999988</v>
      </c>
      <c r="O99" s="144">
        <f t="shared" si="107"/>
        <v>48322679.189999998</v>
      </c>
      <c r="P99" s="145">
        <f t="shared" si="107"/>
        <v>40224041.520000003</v>
      </c>
      <c r="Q99" s="145">
        <f t="shared" si="107"/>
        <v>34603017.520000003</v>
      </c>
      <c r="R99" s="145">
        <f t="shared" si="107"/>
        <v>19446079.969999999</v>
      </c>
      <c r="S99" s="145">
        <f t="shared" si="107"/>
        <v>18574681.609999999</v>
      </c>
      <c r="T99" s="145">
        <f t="shared" si="107"/>
        <v>15419271.610000001</v>
      </c>
      <c r="U99" s="145">
        <f t="shared" si="107"/>
        <v>14730919</v>
      </c>
      <c r="V99" s="145">
        <f t="shared" si="107"/>
        <v>18977890</v>
      </c>
      <c r="W99" s="145">
        <f t="shared" si="107"/>
        <v>26580121.750000004</v>
      </c>
      <c r="X99" s="145">
        <f t="shared" si="107"/>
        <v>45648495.479999997</v>
      </c>
      <c r="Y99" s="145">
        <f t="shared" si="107"/>
        <v>64783375.93</v>
      </c>
      <c r="Z99" s="145">
        <v>66449959</v>
      </c>
      <c r="AA99" s="145">
        <v>19403840</v>
      </c>
      <c r="AB99" s="208">
        <f t="shared" si="105"/>
        <v>-0.14037686784729295</v>
      </c>
      <c r="AC99" s="212">
        <f t="shared" si="105"/>
        <v>-1.3816266610266286E-2</v>
      </c>
      <c r="AD99" s="213">
        <f t="shared" si="105"/>
        <v>0.16625289212615124</v>
      </c>
      <c r="AE99" s="213">
        <f t="shared" si="105"/>
        <v>1.8883470346547172E-2</v>
      </c>
      <c r="AF99" s="213">
        <f t="shared" si="105"/>
        <v>9.6697760579711259E-2</v>
      </c>
      <c r="AG99" s="213">
        <f t="shared" si="105"/>
        <v>9.8248675189630905E-3</v>
      </c>
      <c r="AH99" s="213">
        <f t="shared" si="105"/>
        <v>-7.5196720585216731E-2</v>
      </c>
      <c r="AI99" s="213">
        <f t="shared" si="105"/>
        <v>-8.3545252810319479E-2</v>
      </c>
      <c r="AJ99" s="213">
        <f t="shared" si="105"/>
        <v>-6.417668335393821E-2</v>
      </c>
      <c r="AK99" s="213">
        <f t="shared" si="105"/>
        <v>-6.6082417076369235E-2</v>
      </c>
      <c r="AL99" s="213">
        <f t="shared" si="105"/>
        <v>4.2165304579119281E-2</v>
      </c>
      <c r="AM99" s="213">
        <f t="shared" si="105"/>
        <v>0.32026338323812692</v>
      </c>
      <c r="AN99" s="214"/>
      <c r="AO99" s="39">
        <f t="shared" ref="AO99:AR106" si="108">SUM(AO94:AO98)</f>
        <v>-7891116.5799999973</v>
      </c>
      <c r="AP99" s="147">
        <f t="shared" si="108"/>
        <v>-563531.98999999883</v>
      </c>
      <c r="AQ99" s="148">
        <f t="shared" si="108"/>
        <v>4932765.2499999981</v>
      </c>
      <c r="AR99" s="148">
        <f t="shared" si="108"/>
        <v>360403.79999999853</v>
      </c>
      <c r="AS99" s="148">
        <f t="shared" ref="AS99:AT99" si="109">SUM(AS94:AS98)</f>
        <v>1637762.1799999988</v>
      </c>
      <c r="AT99" s="148">
        <f t="shared" si="109"/>
        <v>150018.38999999932</v>
      </c>
      <c r="AU99" s="148">
        <f t="shared" ref="AU99:AV99" si="110">SUM(AU94:AU98)</f>
        <v>-1197786.4099999997</v>
      </c>
      <c r="AV99" s="148">
        <f t="shared" si="110"/>
        <v>-1730050.0899999994</v>
      </c>
      <c r="AW99" s="148">
        <f t="shared" ref="AW99:AX99" si="111">SUM(AW94:AW98)</f>
        <v>-1822805.6799999992</v>
      </c>
      <c r="AX99" s="148">
        <f t="shared" si="111"/>
        <v>-3230009.7699999991</v>
      </c>
      <c r="AY99" s="148">
        <f t="shared" ref="AY99:AZ99" si="112">SUM(AY94:AY98)</f>
        <v>2621091.6500000004</v>
      </c>
      <c r="AZ99" s="148">
        <f t="shared" si="112"/>
        <v>16119123.620000003</v>
      </c>
      <c r="BA99" s="149"/>
      <c r="BB99" s="39">
        <f t="shared" si="107"/>
        <v>19403840</v>
      </c>
    </row>
    <row r="100" spans="1:54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108"/>
      <c r="AB100" s="232"/>
      <c r="AC100" s="233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5"/>
      <c r="AO100" s="109"/>
      <c r="AP100" s="110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2"/>
      <c r="BB100" s="109"/>
    </row>
    <row r="101" spans="1:54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7">
        <v>9493749.9900000002</v>
      </c>
      <c r="V101" s="287">
        <v>10276225</v>
      </c>
      <c r="W101" s="287">
        <v>12109178.6</v>
      </c>
      <c r="X101" s="287">
        <v>19528408.539999999</v>
      </c>
      <c r="Y101" s="287">
        <v>29513548.989999998</v>
      </c>
      <c r="Z101" s="287">
        <v>35176462</v>
      </c>
      <c r="AA101" s="115">
        <v>9824489</v>
      </c>
      <c r="AB101" s="236">
        <f t="shared" ref="AB101:AM106" si="113">IF(ISERROR((O101-C101)/C101)=TRUE,0,(O101-C101)/C101)</f>
        <v>-9.3166007784208985E-2</v>
      </c>
      <c r="AC101" s="237">
        <f t="shared" si="113"/>
        <v>-0.15716211222083512</v>
      </c>
      <c r="AD101" s="238">
        <f t="shared" si="113"/>
        <v>1.9991394545262251E-2</v>
      </c>
      <c r="AE101" s="238">
        <f t="shared" si="113"/>
        <v>0.1999107532277638</v>
      </c>
      <c r="AF101" s="238">
        <f t="shared" si="113"/>
        <v>-1.1405556256935644E-2</v>
      </c>
      <c r="AG101" s="238">
        <f t="shared" si="113"/>
        <v>-5.9078272257567094E-2</v>
      </c>
      <c r="AH101" s="238">
        <f t="shared" si="113"/>
        <v>-5.7249362795402221E-2</v>
      </c>
      <c r="AI101" s="238">
        <f t="shared" si="113"/>
        <v>-8.9799069634344378E-2</v>
      </c>
      <c r="AJ101" s="238">
        <f t="shared" si="113"/>
        <v>-1.9754434241649053E-2</v>
      </c>
      <c r="AK101" s="238">
        <f t="shared" si="113"/>
        <v>-0.12805960460917321</v>
      </c>
      <c r="AL101" s="238">
        <f t="shared" si="113"/>
        <v>-8.6356538006933228E-2</v>
      </c>
      <c r="AM101" s="238">
        <f t="shared" si="113"/>
        <v>0.11713760974377192</v>
      </c>
      <c r="AN101" s="206"/>
      <c r="AO101" s="38">
        <f t="shared" ref="AO101:AZ105" si="114">O101-C101</f>
        <v>-3370771.0500000007</v>
      </c>
      <c r="AP101" s="72">
        <f t="shared" si="114"/>
        <v>-5038153.7099999972</v>
      </c>
      <c r="AQ101" s="73">
        <f t="shared" si="114"/>
        <v>477178.78000000119</v>
      </c>
      <c r="AR101" s="73">
        <f t="shared" si="114"/>
        <v>3163349.8499999996</v>
      </c>
      <c r="AS101" s="73">
        <f t="shared" si="114"/>
        <v>-146600.06000000052</v>
      </c>
      <c r="AT101" s="73">
        <f t="shared" si="114"/>
        <v>-639283.25999999978</v>
      </c>
      <c r="AU101" s="73">
        <f t="shared" si="114"/>
        <v>-576516.33000000007</v>
      </c>
      <c r="AV101" s="73">
        <f t="shared" si="114"/>
        <v>-1013837.0700000003</v>
      </c>
      <c r="AW101" s="73">
        <f t="shared" si="114"/>
        <v>-244030.66000000015</v>
      </c>
      <c r="AX101" s="73">
        <f t="shared" si="114"/>
        <v>-2868086.2699999996</v>
      </c>
      <c r="AY101" s="73">
        <f t="shared" si="114"/>
        <v>-2789586.9900000021</v>
      </c>
      <c r="AZ101" s="73">
        <f t="shared" si="114"/>
        <v>3688432.5100000016</v>
      </c>
      <c r="BA101" s="118"/>
      <c r="BB101" s="71">
        <f>IF(ISERROR(GETPIVOTDATA("VALUE",'CSS WK pvt'!$J$2,"DT_FILE",BB$8,"COMMODITY",BB$6,"TRIM_CAT",TRIM(B101),"TRIM_LINE",A100))=TRUE,0,GETPIVOTDATA("VALUE",'CSS WK pvt'!$J$2,"DT_FILE",BB$8,"COMMODITY",BB$6,"TRIM_CAT",TRIM(B101),"TRIM_LINE",A100))</f>
        <v>9824489</v>
      </c>
    </row>
    <row r="102" spans="1:54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7">
        <v>632928.89</v>
      </c>
      <c r="V102" s="287">
        <v>338398</v>
      </c>
      <c r="W102" s="287">
        <v>342882.29</v>
      </c>
      <c r="X102" s="287">
        <v>470533.2</v>
      </c>
      <c r="Y102" s="287">
        <v>2145773.48</v>
      </c>
      <c r="Z102" s="287">
        <v>1545901</v>
      </c>
      <c r="AA102" s="115">
        <v>349609</v>
      </c>
      <c r="AB102" s="236">
        <f t="shared" si="113"/>
        <v>-0.2249129244535705</v>
      </c>
      <c r="AC102" s="237">
        <f t="shared" si="113"/>
        <v>-0.65738994529192796</v>
      </c>
      <c r="AD102" s="238">
        <f t="shared" si="113"/>
        <v>-0.30754512335044726</v>
      </c>
      <c r="AE102" s="238">
        <f t="shared" si="113"/>
        <v>-0.68294652541312018</v>
      </c>
      <c r="AF102" s="238">
        <f t="shared" si="113"/>
        <v>-0.49438897749237554</v>
      </c>
      <c r="AG102" s="238">
        <f t="shared" si="113"/>
        <v>-0.20901352502165035</v>
      </c>
      <c r="AH102" s="238">
        <f t="shared" si="113"/>
        <v>0.32634105421802884</v>
      </c>
      <c r="AI102" s="238">
        <f t="shared" si="113"/>
        <v>-0.38912126126553515</v>
      </c>
      <c r="AJ102" s="238">
        <f t="shared" si="113"/>
        <v>-0.24385018206972761</v>
      </c>
      <c r="AK102" s="238">
        <f t="shared" si="113"/>
        <v>-0.35048125873786085</v>
      </c>
      <c r="AL102" s="238">
        <f t="shared" si="113"/>
        <v>0.58416766604287462</v>
      </c>
      <c r="AM102" s="238">
        <f t="shared" si="113"/>
        <v>-0.47269072524335892</v>
      </c>
      <c r="AN102" s="206"/>
      <c r="AO102" s="38">
        <f t="shared" si="114"/>
        <v>-312863.99</v>
      </c>
      <c r="AP102" s="72">
        <f t="shared" si="114"/>
        <v>-1764686.1700000002</v>
      </c>
      <c r="AQ102" s="73">
        <f t="shared" si="114"/>
        <v>-457329.16000000003</v>
      </c>
      <c r="AR102" s="73">
        <f t="shared" si="114"/>
        <v>-1453268.56</v>
      </c>
      <c r="AS102" s="73">
        <f t="shared" si="114"/>
        <v>-538319.68000000005</v>
      </c>
      <c r="AT102" s="73">
        <f t="shared" si="114"/>
        <v>-104680.75999999995</v>
      </c>
      <c r="AU102" s="73">
        <f t="shared" si="114"/>
        <v>155729.69</v>
      </c>
      <c r="AV102" s="73">
        <f t="shared" si="114"/>
        <v>-215554.81999999995</v>
      </c>
      <c r="AW102" s="73">
        <f t="shared" si="114"/>
        <v>-110575.85000000003</v>
      </c>
      <c r="AX102" s="73">
        <f t="shared" si="114"/>
        <v>-253900.39999999997</v>
      </c>
      <c r="AY102" s="73">
        <f t="shared" si="114"/>
        <v>791261.87999999989</v>
      </c>
      <c r="AZ102" s="73">
        <f t="shared" si="114"/>
        <v>-1385777</v>
      </c>
      <c r="BA102" s="118"/>
      <c r="BB102" s="71">
        <f>IF(ISERROR(GETPIVOTDATA("VALUE",'CSS WK pvt'!$J$2,"DT_FILE",BB$8,"COMMODITY",BB$6,"TRIM_CAT",TRIM(B102),"TRIM_LINE",A100))=TRUE,0,GETPIVOTDATA("VALUE",'CSS WK pvt'!$J$2,"DT_FILE",BB$8,"COMMODITY",BB$6,"TRIM_CAT",TRIM(B102),"TRIM_LINE",A100))</f>
        <v>349609</v>
      </c>
    </row>
    <row r="103" spans="1:54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7">
        <v>1201621.6000000001</v>
      </c>
      <c r="V103" s="287">
        <v>1103216</v>
      </c>
      <c r="W103" s="287">
        <v>1258808.3600000001</v>
      </c>
      <c r="X103" s="287">
        <v>2202191.4500000002</v>
      </c>
      <c r="Y103" s="287">
        <v>3768462.07</v>
      </c>
      <c r="Z103" s="287">
        <v>5171873</v>
      </c>
      <c r="AA103" s="115">
        <v>1840507</v>
      </c>
      <c r="AB103" s="236">
        <f t="shared" si="113"/>
        <v>-0.14651433764637223</v>
      </c>
      <c r="AC103" s="237">
        <f t="shared" si="113"/>
        <v>-0.33056608027057005</v>
      </c>
      <c r="AD103" s="238">
        <f t="shared" si="113"/>
        <v>-1.7099854212789523E-2</v>
      </c>
      <c r="AE103" s="238">
        <f t="shared" si="113"/>
        <v>0.20205165530962846</v>
      </c>
      <c r="AF103" s="238">
        <f t="shared" si="113"/>
        <v>-1.0312517268837402E-3</v>
      </c>
      <c r="AG103" s="238">
        <f t="shared" si="113"/>
        <v>2.4633383870232055E-2</v>
      </c>
      <c r="AH103" s="238">
        <f t="shared" si="113"/>
        <v>0.24427517893537984</v>
      </c>
      <c r="AI103" s="238">
        <f t="shared" si="113"/>
        <v>1.7543225659876517E-2</v>
      </c>
      <c r="AJ103" s="238">
        <f t="shared" si="113"/>
        <v>5.0638985490102706E-2</v>
      </c>
      <c r="AK103" s="238">
        <f t="shared" si="113"/>
        <v>-0.16805814663730606</v>
      </c>
      <c r="AL103" s="238">
        <f t="shared" si="113"/>
        <v>-0.20242758597113972</v>
      </c>
      <c r="AM103" s="238">
        <f t="shared" si="113"/>
        <v>0.15040709885340378</v>
      </c>
      <c r="AN103" s="206"/>
      <c r="AO103" s="38">
        <f t="shared" si="114"/>
        <v>-802742.66000000015</v>
      </c>
      <c r="AP103" s="72">
        <f t="shared" si="114"/>
        <v>-1546358.2799999998</v>
      </c>
      <c r="AQ103" s="73">
        <f t="shared" si="114"/>
        <v>-56110.739999999758</v>
      </c>
      <c r="AR103" s="73">
        <f t="shared" si="114"/>
        <v>366997.30000000005</v>
      </c>
      <c r="AS103" s="73">
        <f t="shared" si="114"/>
        <v>-1357.0799999998417</v>
      </c>
      <c r="AT103" s="73">
        <f t="shared" si="114"/>
        <v>26970.840000000084</v>
      </c>
      <c r="AU103" s="73">
        <f t="shared" si="114"/>
        <v>235901.46000000008</v>
      </c>
      <c r="AV103" s="73">
        <f t="shared" si="114"/>
        <v>19020.290000000037</v>
      </c>
      <c r="AW103" s="73">
        <f t="shared" si="114"/>
        <v>60672.39000000013</v>
      </c>
      <c r="AX103" s="73">
        <f t="shared" si="114"/>
        <v>-444858.27</v>
      </c>
      <c r="AY103" s="73">
        <f t="shared" si="114"/>
        <v>-956453.19</v>
      </c>
      <c r="AZ103" s="73">
        <f t="shared" si="114"/>
        <v>676183.59999999963</v>
      </c>
      <c r="BA103" s="118"/>
      <c r="BB103" s="71">
        <f>IF(ISERROR(GETPIVOTDATA("VALUE",'CSS WK pvt'!$J$2,"DT_FILE",BB$8,"COMMODITY",BB$6,"TRIM_CAT",TRIM(B103),"TRIM_LINE",A100))=TRUE,0,GETPIVOTDATA("VALUE",'CSS WK pvt'!$J$2,"DT_FILE",BB$8,"COMMODITY",BB$6,"TRIM_CAT",TRIM(B103),"TRIM_LINE",A100))</f>
        <v>1840507</v>
      </c>
    </row>
    <row r="104" spans="1:54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7">
        <v>2116487.48</v>
      </c>
      <c r="V104" s="287">
        <v>2152170</v>
      </c>
      <c r="W104" s="287">
        <v>2313246.0099999998</v>
      </c>
      <c r="X104" s="287">
        <v>3412201.84</v>
      </c>
      <c r="Y104" s="287">
        <v>5259509.83</v>
      </c>
      <c r="Z104" s="287">
        <v>6753170</v>
      </c>
      <c r="AA104" s="115">
        <v>2364064</v>
      </c>
      <c r="AB104" s="236">
        <f t="shared" si="113"/>
        <v>-0.15141164849209235</v>
      </c>
      <c r="AC104" s="237">
        <f t="shared" si="113"/>
        <v>-0.36079653971779263</v>
      </c>
      <c r="AD104" s="238">
        <f t="shared" si="113"/>
        <v>-0.11996707086473582</v>
      </c>
      <c r="AE104" s="238">
        <f t="shared" si="113"/>
        <v>3.1161145705296218E-2</v>
      </c>
      <c r="AF104" s="238">
        <f t="shared" si="113"/>
        <v>-7.4831492343575584E-2</v>
      </c>
      <c r="AG104" s="238">
        <f t="shared" si="113"/>
        <v>-9.1909374894656892E-2</v>
      </c>
      <c r="AH104" s="238">
        <f t="shared" si="113"/>
        <v>6.4514839500088628E-2</v>
      </c>
      <c r="AI104" s="238">
        <f t="shared" si="113"/>
        <v>-0.11613225516885653</v>
      </c>
      <c r="AJ104" s="238">
        <f t="shared" si="113"/>
        <v>-2.062860108541174E-2</v>
      </c>
      <c r="AK104" s="238">
        <f t="shared" si="113"/>
        <v>-0.19390547129078356</v>
      </c>
      <c r="AL104" s="238">
        <f t="shared" si="113"/>
        <v>-0.1728029196298502</v>
      </c>
      <c r="AM104" s="238">
        <f t="shared" si="113"/>
        <v>0.15085332884832794</v>
      </c>
      <c r="AN104" s="206"/>
      <c r="AO104" s="38">
        <f t="shared" si="114"/>
        <v>-1097830.2800000003</v>
      </c>
      <c r="AP104" s="72">
        <f t="shared" si="114"/>
        <v>-2409836.7400000002</v>
      </c>
      <c r="AQ104" s="73">
        <f t="shared" si="114"/>
        <v>-645028.11000000034</v>
      </c>
      <c r="AR104" s="73">
        <f t="shared" si="114"/>
        <v>103196.36000000034</v>
      </c>
      <c r="AS104" s="73">
        <f t="shared" si="114"/>
        <v>-196035.2799999998</v>
      </c>
      <c r="AT104" s="73">
        <f t="shared" si="114"/>
        <v>-215747.04000000004</v>
      </c>
      <c r="AU104" s="73">
        <f t="shared" si="114"/>
        <v>128269.56000000006</v>
      </c>
      <c r="AV104" s="73">
        <f t="shared" si="114"/>
        <v>-282775.74000000022</v>
      </c>
      <c r="AW104" s="73">
        <f t="shared" si="114"/>
        <v>-48724.14000000013</v>
      </c>
      <c r="AX104" s="73">
        <f t="shared" si="114"/>
        <v>-820802.75</v>
      </c>
      <c r="AY104" s="73">
        <f t="shared" si="114"/>
        <v>-1098720.8200000003</v>
      </c>
      <c r="AZ104" s="73">
        <f t="shared" si="114"/>
        <v>885202.44000000041</v>
      </c>
      <c r="BA104" s="118"/>
      <c r="BB104" s="71">
        <f>IF(ISERROR(GETPIVOTDATA("VALUE",'CSS WK pvt'!$J$2,"DT_FILE",BB$8,"COMMODITY",BB$6,"TRIM_CAT",TRIM(B104),"TRIM_LINE",A100))=TRUE,0,GETPIVOTDATA("VALUE",'CSS WK pvt'!$J$2,"DT_FILE",BB$8,"COMMODITY",BB$6,"TRIM_CAT",TRIM(B104),"TRIM_LINE",A100))</f>
        <v>2364064</v>
      </c>
    </row>
    <row r="105" spans="1:54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7">
        <v>2757886.54</v>
      </c>
      <c r="V105" s="287">
        <v>2623916</v>
      </c>
      <c r="W105" s="287">
        <v>2671676.19</v>
      </c>
      <c r="X105" s="287">
        <v>2907475.26</v>
      </c>
      <c r="Y105" s="287">
        <v>5291257.03</v>
      </c>
      <c r="Z105" s="287">
        <v>5252952</v>
      </c>
      <c r="AA105" s="115">
        <v>1500410</v>
      </c>
      <c r="AB105" s="236">
        <f t="shared" si="113"/>
        <v>-6.7600892384202985E-2</v>
      </c>
      <c r="AC105" s="237">
        <f t="shared" si="113"/>
        <v>-0.25784730057200145</v>
      </c>
      <c r="AD105" s="238">
        <f t="shared" si="113"/>
        <v>0.13216199119453106</v>
      </c>
      <c r="AE105" s="238">
        <f t="shared" si="113"/>
        <v>5.9894932996092505E-2</v>
      </c>
      <c r="AF105" s="238">
        <f t="shared" si="113"/>
        <v>0.18660655655246841</v>
      </c>
      <c r="AG105" s="238">
        <f t="shared" si="113"/>
        <v>-2.6069168657340509E-2</v>
      </c>
      <c r="AH105" s="238">
        <f t="shared" si="113"/>
        <v>0.50476719273520454</v>
      </c>
      <c r="AI105" s="238">
        <f t="shared" si="113"/>
        <v>-7.6697765776341173E-2</v>
      </c>
      <c r="AJ105" s="238">
        <f t="shared" si="113"/>
        <v>0.34626685018494396</v>
      </c>
      <c r="AK105" s="238">
        <f t="shared" si="113"/>
        <v>-0.23550193265704175</v>
      </c>
      <c r="AL105" s="238">
        <f t="shared" si="113"/>
        <v>7.0285035929550016E-2</v>
      </c>
      <c r="AM105" s="238">
        <f t="shared" si="113"/>
        <v>-1.0105993116361935E-3</v>
      </c>
      <c r="AN105" s="206"/>
      <c r="AO105" s="38">
        <f t="shared" si="114"/>
        <v>-340282.12999999989</v>
      </c>
      <c r="AP105" s="72">
        <f t="shared" si="114"/>
        <v>-1144556</v>
      </c>
      <c r="AQ105" s="73">
        <f t="shared" si="114"/>
        <v>575045.8900000006</v>
      </c>
      <c r="AR105" s="73">
        <f t="shared" si="114"/>
        <v>170014.68000000017</v>
      </c>
      <c r="AS105" s="73">
        <f t="shared" si="114"/>
        <v>438103.7200000002</v>
      </c>
      <c r="AT105" s="73">
        <f t="shared" si="114"/>
        <v>-71466.020000000019</v>
      </c>
      <c r="AU105" s="73">
        <f t="shared" si="114"/>
        <v>925120.28</v>
      </c>
      <c r="AV105" s="73">
        <f t="shared" si="114"/>
        <v>-217966</v>
      </c>
      <c r="AW105" s="73">
        <f t="shared" si="114"/>
        <v>687169.04</v>
      </c>
      <c r="AX105" s="73">
        <f t="shared" si="114"/>
        <v>-895641.30000000028</v>
      </c>
      <c r="AY105" s="73">
        <f t="shared" si="114"/>
        <v>347473.97000000067</v>
      </c>
      <c r="AZ105" s="73">
        <f t="shared" si="114"/>
        <v>-5314</v>
      </c>
      <c r="BA105" s="118"/>
      <c r="BB105" s="71">
        <f>IF(ISERROR(GETPIVOTDATA("VALUE",'CSS WK pvt'!$J$2,"DT_FILE",BB$8,"COMMODITY",BB$6,"TRIM_CAT",TRIM(B105),"TRIM_LINE",A100))=TRUE,0,GETPIVOTDATA("VALUE",'CSS WK pvt'!$J$2,"DT_FILE",BB$8,"COMMODITY",BB$6,"TRIM_CAT",TRIM(B105),"TRIM_LINE",A100))</f>
        <v>1500410</v>
      </c>
    </row>
    <row r="106" spans="1:54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BB106" si="115">SUM(D101:D105)</f>
        <v>50537445.719999999</v>
      </c>
      <c r="E106" s="152">
        <f t="shared" si="115"/>
        <v>38365376.43</v>
      </c>
      <c r="F106" s="153">
        <f t="shared" si="115"/>
        <v>25918351.66</v>
      </c>
      <c r="G106" s="152">
        <f t="shared" si="115"/>
        <v>20225632.300000001</v>
      </c>
      <c r="H106" s="152">
        <f t="shared" si="115"/>
        <v>17505465</v>
      </c>
      <c r="I106" s="152">
        <f t="shared" si="115"/>
        <v>15334169.84</v>
      </c>
      <c r="J106" s="152">
        <f t="shared" si="115"/>
        <v>18205038.340000004</v>
      </c>
      <c r="K106" s="152">
        <f t="shared" si="115"/>
        <v>18351280.670000002</v>
      </c>
      <c r="L106" s="152">
        <f t="shared" si="115"/>
        <v>33804099.280000001</v>
      </c>
      <c r="M106" s="152">
        <f t="shared" si="115"/>
        <v>49684576.549999997</v>
      </c>
      <c r="N106" s="154">
        <f t="shared" si="115"/>
        <v>50041630.449999996</v>
      </c>
      <c r="O106" s="151">
        <f t="shared" si="115"/>
        <v>49410083.630000003</v>
      </c>
      <c r="P106" s="152">
        <f t="shared" si="115"/>
        <v>38633854.82</v>
      </c>
      <c r="Q106" s="152">
        <f t="shared" si="115"/>
        <v>38259133.089999996</v>
      </c>
      <c r="R106" s="152">
        <f t="shared" si="115"/>
        <v>28268641.289999999</v>
      </c>
      <c r="S106" s="152">
        <f t="shared" si="115"/>
        <v>19781423.919999998</v>
      </c>
      <c r="T106" s="152">
        <f t="shared" si="115"/>
        <v>16501258.760000002</v>
      </c>
      <c r="U106" s="152">
        <f t="shared" si="115"/>
        <v>16202674.5</v>
      </c>
      <c r="V106" s="152">
        <f t="shared" si="115"/>
        <v>16493925</v>
      </c>
      <c r="W106" s="152">
        <f t="shared" si="115"/>
        <v>18695791.449999999</v>
      </c>
      <c r="X106" s="152">
        <f t="shared" si="115"/>
        <v>28520810.289999999</v>
      </c>
      <c r="Y106" s="152">
        <f t="shared" si="115"/>
        <v>45978551.399999999</v>
      </c>
      <c r="Z106" s="288">
        <v>53900358</v>
      </c>
      <c r="AA106" s="154">
        <v>15879079</v>
      </c>
      <c r="AB106" s="240">
        <f t="shared" si="113"/>
        <v>-0.1070666982606089</v>
      </c>
      <c r="AC106" s="241">
        <f t="shared" si="113"/>
        <v>-0.23554001850333323</v>
      </c>
      <c r="AD106" s="242">
        <f t="shared" si="113"/>
        <v>-2.7692505557413497E-3</v>
      </c>
      <c r="AE106" s="242">
        <f t="shared" si="113"/>
        <v>9.0680520923219807E-2</v>
      </c>
      <c r="AF106" s="242">
        <f t="shared" si="113"/>
        <v>-2.1962644895902841E-2</v>
      </c>
      <c r="AG106" s="242">
        <f t="shared" si="113"/>
        <v>-5.7365299350802638E-2</v>
      </c>
      <c r="AH106" s="242">
        <f t="shared" si="113"/>
        <v>5.6638518358813235E-2</v>
      </c>
      <c r="AI106" s="242">
        <f t="shared" si="113"/>
        <v>-9.3991196724939344E-2</v>
      </c>
      <c r="AJ106" s="242">
        <f t="shared" si="113"/>
        <v>1.877311922776E-2</v>
      </c>
      <c r="AK106" s="242">
        <f t="shared" si="113"/>
        <v>-0.1562913700565845</v>
      </c>
      <c r="AL106" s="242">
        <f t="shared" si="113"/>
        <v>-7.4591058379464018E-2</v>
      </c>
      <c r="AM106" s="242">
        <f t="shared" si="113"/>
        <v>7.7110348230070611E-2</v>
      </c>
      <c r="AN106" s="251"/>
      <c r="AO106" s="153">
        <f t="shared" si="108"/>
        <v>-5924490.1100000013</v>
      </c>
      <c r="AP106" s="155">
        <f t="shared" si="108"/>
        <v>-11903590.899999997</v>
      </c>
      <c r="AQ106" s="156">
        <f t="shared" si="108"/>
        <v>-106243.33999999834</v>
      </c>
      <c r="AR106" s="156">
        <f t="shared" si="108"/>
        <v>2350289.6300000004</v>
      </c>
      <c r="AS106" s="156">
        <f t="shared" ref="AS106:AT106" si="116">SUM(AS101:AS105)</f>
        <v>-444208.38</v>
      </c>
      <c r="AT106" s="156">
        <f t="shared" si="116"/>
        <v>-1004206.2399999998</v>
      </c>
      <c r="AU106" s="156">
        <f t="shared" ref="AU106:AV106" si="117">SUM(AU101:AU105)</f>
        <v>868504.66000000015</v>
      </c>
      <c r="AV106" s="156">
        <f t="shared" si="117"/>
        <v>-1711113.3400000003</v>
      </c>
      <c r="AW106" s="156">
        <f t="shared" ref="AW106:AX106" si="118">SUM(AW101:AW105)</f>
        <v>344510.77999999985</v>
      </c>
      <c r="AX106" s="156">
        <f t="shared" si="118"/>
        <v>-5283288.99</v>
      </c>
      <c r="AY106" s="156">
        <f t="shared" ref="AY106:AZ106" si="119">SUM(AY101:AY105)</f>
        <v>-3706025.1500000018</v>
      </c>
      <c r="AZ106" s="156">
        <f t="shared" si="119"/>
        <v>3858727.5500000017</v>
      </c>
      <c r="BA106" s="157"/>
      <c r="BB106" s="48">
        <f t="shared" si="115"/>
        <v>15879079</v>
      </c>
    </row>
    <row r="107" spans="1:54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101"/>
      <c r="AB107" s="244"/>
      <c r="AC107" s="245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7"/>
      <c r="AO107" s="102"/>
      <c r="AP107" s="103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5"/>
      <c r="BB107" s="102"/>
    </row>
    <row r="108" spans="1:54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89">
        <v>195248</v>
      </c>
      <c r="V108" s="289">
        <v>202422</v>
      </c>
      <c r="W108" s="289">
        <v>193345</v>
      </c>
      <c r="X108" s="289">
        <v>200835</v>
      </c>
      <c r="Y108" s="289">
        <v>198771</v>
      </c>
      <c r="Z108" s="289">
        <v>195864</v>
      </c>
      <c r="AA108" s="122">
        <v>52727</v>
      </c>
      <c r="AB108" s="236">
        <f t="shared" ref="AB108:AM113" si="120">IF(ISERROR((O108-C108)/C108)=TRUE,0,(O108-C108)/C108)</f>
        <v>0.12936424799403881</v>
      </c>
      <c r="AC108" s="237">
        <f t="shared" si="120"/>
        <v>6.1878847161949642E-2</v>
      </c>
      <c r="AD108" s="238">
        <f t="shared" si="120"/>
        <v>2.4923565970883785E-2</v>
      </c>
      <c r="AE108" s="238">
        <f t="shared" si="120"/>
        <v>0.18215491756347787</v>
      </c>
      <c r="AF108" s="238">
        <f t="shared" si="120"/>
        <v>4.4227027970412655E-2</v>
      </c>
      <c r="AG108" s="238">
        <f t="shared" si="120"/>
        <v>4.7876435576274697E-2</v>
      </c>
      <c r="AH108" s="238">
        <f t="shared" si="120"/>
        <v>6.2712952984335366E-2</v>
      </c>
      <c r="AI108" s="238">
        <f t="shared" si="120"/>
        <v>-1.4982895460362723E-2</v>
      </c>
      <c r="AJ108" s="238">
        <f t="shared" si="120"/>
        <v>5.2784901797430998E-2</v>
      </c>
      <c r="AK108" s="238">
        <f t="shared" si="120"/>
        <v>-2.5087013295922875E-2</v>
      </c>
      <c r="AL108" s="238">
        <f t="shared" si="120"/>
        <v>-5.7783192154000025E-2</v>
      </c>
      <c r="AM108" s="238">
        <f t="shared" si="120"/>
        <v>4.0754809836519388E-3</v>
      </c>
      <c r="AN108" s="206"/>
      <c r="AO108" s="37">
        <f t="shared" ref="AO108:AZ112" si="121">O108-C108</f>
        <v>23958</v>
      </c>
      <c r="AP108" s="72">
        <f t="shared" si="121"/>
        <v>11450</v>
      </c>
      <c r="AQ108" s="73">
        <f t="shared" si="121"/>
        <v>4720</v>
      </c>
      <c r="AR108" s="73">
        <f t="shared" si="121"/>
        <v>31178</v>
      </c>
      <c r="AS108" s="73">
        <f t="shared" si="121"/>
        <v>8616</v>
      </c>
      <c r="AT108" s="73">
        <f t="shared" si="121"/>
        <v>9017</v>
      </c>
      <c r="AU108" s="73">
        <f t="shared" si="121"/>
        <v>11522</v>
      </c>
      <c r="AV108" s="73">
        <f t="shared" si="121"/>
        <v>-3079</v>
      </c>
      <c r="AW108" s="73">
        <f t="shared" si="121"/>
        <v>9694</v>
      </c>
      <c r="AX108" s="73">
        <f t="shared" si="121"/>
        <v>-5168</v>
      </c>
      <c r="AY108" s="73">
        <f t="shared" si="121"/>
        <v>-12190</v>
      </c>
      <c r="AZ108" s="73">
        <f t="shared" si="121"/>
        <v>795</v>
      </c>
      <c r="BA108" s="123"/>
      <c r="BB108" s="71">
        <f>IF(ISERROR(GETPIVOTDATA("VALUE",'CSS WK pvt'!$J$2,"DT_FILE",BB$8,"COMMODITY",BB$6,"TRIM_CAT",TRIM(B108),"TRIM_LINE",A107))=TRUE,0,GETPIVOTDATA("VALUE",'CSS WK pvt'!$J$2,"DT_FILE",BB$8,"COMMODITY",BB$6,"TRIM_CAT",TRIM(B108),"TRIM_LINE",A107))</f>
        <v>52727</v>
      </c>
    </row>
    <row r="109" spans="1:54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89">
        <v>19591</v>
      </c>
      <c r="V109" s="289">
        <v>16789</v>
      </c>
      <c r="W109" s="289">
        <v>16073</v>
      </c>
      <c r="X109" s="289">
        <v>16207</v>
      </c>
      <c r="Y109" s="289">
        <v>23856</v>
      </c>
      <c r="Z109" s="289">
        <v>20422</v>
      </c>
      <c r="AA109" s="122">
        <v>4042</v>
      </c>
      <c r="AB109" s="236">
        <f t="shared" si="120"/>
        <v>0.47586594973114921</v>
      </c>
      <c r="AC109" s="237">
        <f t="shared" si="120"/>
        <v>-7.6196838120685811E-2</v>
      </c>
      <c r="AD109" s="238">
        <f t="shared" si="120"/>
        <v>0.2059257697174188</v>
      </c>
      <c r="AE109" s="238">
        <f t="shared" si="120"/>
        <v>-0.20517017080028538</v>
      </c>
      <c r="AF109" s="238">
        <f t="shared" si="120"/>
        <v>-8.0470205954030677E-2</v>
      </c>
      <c r="AG109" s="238">
        <f t="shared" si="120"/>
        <v>-4.5014629754670269E-3</v>
      </c>
      <c r="AH109" s="238">
        <f t="shared" si="120"/>
        <v>0.11483525863540658</v>
      </c>
      <c r="AI109" s="238">
        <f t="shared" si="120"/>
        <v>-0.10573133056354533</v>
      </c>
      <c r="AJ109" s="238">
        <f t="shared" si="120"/>
        <v>-5.2690516885719338E-2</v>
      </c>
      <c r="AK109" s="238">
        <f t="shared" si="120"/>
        <v>-0.1419874000741172</v>
      </c>
      <c r="AL109" s="238">
        <f t="shared" si="120"/>
        <v>9.4763893350465783E-2</v>
      </c>
      <c r="AM109" s="238">
        <f t="shared" si="120"/>
        <v>-0.40833236759763586</v>
      </c>
      <c r="AN109" s="206"/>
      <c r="AO109" s="37">
        <f t="shared" si="121"/>
        <v>7611</v>
      </c>
      <c r="AP109" s="72">
        <f t="shared" si="121"/>
        <v>-1711</v>
      </c>
      <c r="AQ109" s="73">
        <f t="shared" si="121"/>
        <v>3906</v>
      </c>
      <c r="AR109" s="73">
        <f t="shared" si="121"/>
        <v>-4889</v>
      </c>
      <c r="AS109" s="73">
        <f t="shared" si="121"/>
        <v>-1684</v>
      </c>
      <c r="AT109" s="73">
        <f t="shared" si="121"/>
        <v>-80</v>
      </c>
      <c r="AU109" s="73">
        <f t="shared" si="121"/>
        <v>2018</v>
      </c>
      <c r="AV109" s="73">
        <f t="shared" si="121"/>
        <v>-1985</v>
      </c>
      <c r="AW109" s="73">
        <f t="shared" si="121"/>
        <v>-894</v>
      </c>
      <c r="AX109" s="73">
        <f t="shared" si="121"/>
        <v>-2682</v>
      </c>
      <c r="AY109" s="73">
        <f t="shared" si="121"/>
        <v>2065</v>
      </c>
      <c r="AZ109" s="73">
        <f t="shared" si="121"/>
        <v>-14094</v>
      </c>
      <c r="BA109" s="123"/>
      <c r="BB109" s="71">
        <f>IF(ISERROR(GETPIVOTDATA("VALUE",'CSS WK pvt'!$J$2,"DT_FILE",BB$8,"COMMODITY",BB$6,"TRIM_CAT",TRIM(B109),"TRIM_LINE",A107))=TRUE,0,GETPIVOTDATA("VALUE",'CSS WK pvt'!$J$2,"DT_FILE",BB$8,"COMMODITY",BB$6,"TRIM_CAT",TRIM(B109),"TRIM_LINE",A107))</f>
        <v>4042</v>
      </c>
    </row>
    <row r="110" spans="1:54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89">
        <v>18448</v>
      </c>
      <c r="V110" s="289">
        <v>18235</v>
      </c>
      <c r="W110" s="289">
        <v>16672</v>
      </c>
      <c r="X110" s="289">
        <v>17707</v>
      </c>
      <c r="Y110" s="289">
        <v>21321</v>
      </c>
      <c r="Z110" s="289">
        <v>17610</v>
      </c>
      <c r="AA110" s="122">
        <v>5225</v>
      </c>
      <c r="AB110" s="236">
        <f t="shared" si="120"/>
        <v>9.332853803272792E-2</v>
      </c>
      <c r="AC110" s="237">
        <f t="shared" si="120"/>
        <v>-7.1010910844535535E-2</v>
      </c>
      <c r="AD110" s="238">
        <f t="shared" si="120"/>
        <v>-4.146111634610055E-2</v>
      </c>
      <c r="AE110" s="238">
        <f t="shared" si="120"/>
        <v>0.13975035387980955</v>
      </c>
      <c r="AF110" s="238">
        <f t="shared" si="120"/>
        <v>4.8705372419299647E-2</v>
      </c>
      <c r="AG110" s="238">
        <f t="shared" si="120"/>
        <v>3.8916312708070257E-2</v>
      </c>
      <c r="AH110" s="238">
        <f t="shared" si="120"/>
        <v>0.14955134596211367</v>
      </c>
      <c r="AI110" s="238">
        <f t="shared" si="120"/>
        <v>-2.6895778856929398E-2</v>
      </c>
      <c r="AJ110" s="238">
        <f t="shared" si="120"/>
        <v>5.3522906793048976E-2</v>
      </c>
      <c r="AK110" s="238">
        <f t="shared" si="120"/>
        <v>-2.8262539787070575E-2</v>
      </c>
      <c r="AL110" s="238">
        <f t="shared" si="120"/>
        <v>-0.13641702782615739</v>
      </c>
      <c r="AM110" s="238">
        <f t="shared" si="120"/>
        <v>-8.3342718774636788E-3</v>
      </c>
      <c r="AN110" s="206"/>
      <c r="AO110" s="37">
        <f t="shared" si="121"/>
        <v>1557</v>
      </c>
      <c r="AP110" s="72">
        <f t="shared" si="121"/>
        <v>-1178</v>
      </c>
      <c r="AQ110" s="73">
        <f t="shared" si="121"/>
        <v>-748</v>
      </c>
      <c r="AR110" s="73">
        <f t="shared" si="121"/>
        <v>2172</v>
      </c>
      <c r="AS110" s="73">
        <f t="shared" si="121"/>
        <v>854</v>
      </c>
      <c r="AT110" s="73">
        <f t="shared" si="121"/>
        <v>678</v>
      </c>
      <c r="AU110" s="73">
        <f t="shared" si="121"/>
        <v>2400</v>
      </c>
      <c r="AV110" s="73">
        <f t="shared" si="121"/>
        <v>-504</v>
      </c>
      <c r="AW110" s="73">
        <f t="shared" si="121"/>
        <v>847</v>
      </c>
      <c r="AX110" s="73">
        <f t="shared" si="121"/>
        <v>-515</v>
      </c>
      <c r="AY110" s="73">
        <f t="shared" si="121"/>
        <v>-3368</v>
      </c>
      <c r="AZ110" s="73">
        <f t="shared" si="121"/>
        <v>-148</v>
      </c>
      <c r="BA110" s="123"/>
      <c r="BB110" s="71">
        <f>IF(ISERROR(GETPIVOTDATA("VALUE",'CSS WK pvt'!$J$2,"DT_FILE",BB$8,"COMMODITY",BB$6,"TRIM_CAT",TRIM(B110),"TRIM_LINE",A107))=TRUE,0,GETPIVOTDATA("VALUE",'CSS WK pvt'!$J$2,"DT_FILE",BB$8,"COMMODITY",BB$6,"TRIM_CAT",TRIM(B110),"TRIM_LINE",A107))</f>
        <v>5225</v>
      </c>
    </row>
    <row r="111" spans="1:54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89">
        <v>5619</v>
      </c>
      <c r="V111" s="289">
        <v>5296</v>
      </c>
      <c r="W111" s="289">
        <v>4751</v>
      </c>
      <c r="X111" s="289">
        <v>4728</v>
      </c>
      <c r="Y111" s="289">
        <v>6287</v>
      </c>
      <c r="Z111" s="289">
        <v>5311</v>
      </c>
      <c r="AA111" s="122">
        <v>1623</v>
      </c>
      <c r="AB111" s="236">
        <f t="shared" si="120"/>
        <v>5.8364239703298848E-2</v>
      </c>
      <c r="AC111" s="237">
        <f t="shared" si="120"/>
        <v>-0.14847942754919499</v>
      </c>
      <c r="AD111" s="238">
        <f t="shared" si="120"/>
        <v>-5.4974286220961163E-2</v>
      </c>
      <c r="AE111" s="238">
        <f t="shared" si="120"/>
        <v>8.7552742616033755E-2</v>
      </c>
      <c r="AF111" s="238">
        <f t="shared" si="120"/>
        <v>-2.5985825913138288E-2</v>
      </c>
      <c r="AG111" s="238">
        <f t="shared" si="120"/>
        <v>1.1583011583011582E-2</v>
      </c>
      <c r="AH111" s="238">
        <f t="shared" si="120"/>
        <v>0.17331384422635207</v>
      </c>
      <c r="AI111" s="238">
        <f t="shared" si="120"/>
        <v>-0.13166092802098706</v>
      </c>
      <c r="AJ111" s="238">
        <f t="shared" si="120"/>
        <v>2.5469458234405353E-2</v>
      </c>
      <c r="AK111" s="238">
        <f t="shared" si="120"/>
        <v>-0.16716575656156421</v>
      </c>
      <c r="AL111" s="238">
        <f t="shared" si="120"/>
        <v>-0.14205786026200873</v>
      </c>
      <c r="AM111" s="238">
        <f t="shared" si="120"/>
        <v>3.1061929722384002E-2</v>
      </c>
      <c r="AN111" s="206"/>
      <c r="AO111" s="37">
        <f t="shared" si="121"/>
        <v>299</v>
      </c>
      <c r="AP111" s="72">
        <f t="shared" si="121"/>
        <v>-747</v>
      </c>
      <c r="AQ111" s="73">
        <f t="shared" si="121"/>
        <v>-310</v>
      </c>
      <c r="AR111" s="73">
        <f t="shared" si="121"/>
        <v>415</v>
      </c>
      <c r="AS111" s="73">
        <f t="shared" si="121"/>
        <v>-143</v>
      </c>
      <c r="AT111" s="73">
        <f t="shared" si="121"/>
        <v>63</v>
      </c>
      <c r="AU111" s="73">
        <f t="shared" si="121"/>
        <v>830</v>
      </c>
      <c r="AV111" s="73">
        <f t="shared" si="121"/>
        <v>-803</v>
      </c>
      <c r="AW111" s="73">
        <f t="shared" si="121"/>
        <v>118</v>
      </c>
      <c r="AX111" s="73">
        <f t="shared" si="121"/>
        <v>-949</v>
      </c>
      <c r="AY111" s="73">
        <f t="shared" si="121"/>
        <v>-1041</v>
      </c>
      <c r="AZ111" s="73">
        <f t="shared" si="121"/>
        <v>160</v>
      </c>
      <c r="BA111" s="123"/>
      <c r="BB111" s="71">
        <f>IF(ISERROR(GETPIVOTDATA("VALUE",'CSS WK pvt'!$J$2,"DT_FILE",BB$8,"COMMODITY",BB$6,"TRIM_CAT",TRIM(B111),"TRIM_LINE",A107))=TRUE,0,GETPIVOTDATA("VALUE",'CSS WK pvt'!$J$2,"DT_FILE",BB$8,"COMMODITY",BB$6,"TRIM_CAT",TRIM(B111),"TRIM_LINE",A107))</f>
        <v>1623</v>
      </c>
    </row>
    <row r="112" spans="1:54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89">
        <v>926</v>
      </c>
      <c r="V112" s="289">
        <v>814</v>
      </c>
      <c r="W112" s="289">
        <v>738</v>
      </c>
      <c r="X112" s="289">
        <v>721</v>
      </c>
      <c r="Y112" s="289">
        <v>953</v>
      </c>
      <c r="Z112" s="289">
        <v>932</v>
      </c>
      <c r="AA112" s="122">
        <v>235</v>
      </c>
      <c r="AB112" s="236">
        <f t="shared" si="120"/>
        <v>7.3324905183312264E-2</v>
      </c>
      <c r="AC112" s="237">
        <f t="shared" si="120"/>
        <v>-0.18976279650436953</v>
      </c>
      <c r="AD112" s="238">
        <f t="shared" si="120"/>
        <v>-2.6229508196721311E-2</v>
      </c>
      <c r="AE112" s="238">
        <f t="shared" si="120"/>
        <v>-8.606060606060606E-2</v>
      </c>
      <c r="AF112" s="238">
        <f t="shared" si="120"/>
        <v>3.5046728971962616E-3</v>
      </c>
      <c r="AG112" s="238">
        <f t="shared" si="120"/>
        <v>-6.0674157303370786E-2</v>
      </c>
      <c r="AH112" s="238">
        <f t="shared" si="120"/>
        <v>0.20103761348897536</v>
      </c>
      <c r="AI112" s="238">
        <f t="shared" si="120"/>
        <v>-0.15296566077003121</v>
      </c>
      <c r="AJ112" s="238">
        <f t="shared" si="120"/>
        <v>0.12844036697247707</v>
      </c>
      <c r="AK112" s="238">
        <f t="shared" si="120"/>
        <v>-0.23379383634431455</v>
      </c>
      <c r="AL112" s="238">
        <f t="shared" si="120"/>
        <v>-6.5686274509803924E-2</v>
      </c>
      <c r="AM112" s="238">
        <f t="shared" si="120"/>
        <v>0.12424607961399277</v>
      </c>
      <c r="AN112" s="206"/>
      <c r="AO112" s="37">
        <f t="shared" si="121"/>
        <v>58</v>
      </c>
      <c r="AP112" s="72">
        <f t="shared" si="121"/>
        <v>-152</v>
      </c>
      <c r="AQ112" s="73">
        <f t="shared" si="121"/>
        <v>-24</v>
      </c>
      <c r="AR112" s="73">
        <f t="shared" si="121"/>
        <v>-71</v>
      </c>
      <c r="AS112" s="73">
        <f t="shared" si="121"/>
        <v>3</v>
      </c>
      <c r="AT112" s="73">
        <f t="shared" si="121"/>
        <v>-54</v>
      </c>
      <c r="AU112" s="73">
        <f t="shared" si="121"/>
        <v>155</v>
      </c>
      <c r="AV112" s="73">
        <f t="shared" si="121"/>
        <v>-147</v>
      </c>
      <c r="AW112" s="73">
        <f t="shared" si="121"/>
        <v>84</v>
      </c>
      <c r="AX112" s="73">
        <f t="shared" si="121"/>
        <v>-220</v>
      </c>
      <c r="AY112" s="73">
        <f t="shared" si="121"/>
        <v>-67</v>
      </c>
      <c r="AZ112" s="73">
        <f t="shared" si="121"/>
        <v>103</v>
      </c>
      <c r="BA112" s="123"/>
      <c r="BB112" s="71">
        <f>IF(ISERROR(GETPIVOTDATA("VALUE",'CSS WK pvt'!$J$2,"DT_FILE",BB$8,"COMMODITY",BB$6,"TRIM_CAT",TRIM(B112),"TRIM_LINE",A107))=TRUE,0,GETPIVOTDATA("VALUE",'CSS WK pvt'!$J$2,"DT_FILE",BB$8,"COMMODITY",BB$6,"TRIM_CAT",TRIM(B112),"TRIM_LINE",A107))</f>
        <v>235</v>
      </c>
    </row>
    <row r="113" spans="1:54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BB113" si="122">SUM(D108:D112)</f>
        <v>229915</v>
      </c>
      <c r="E113" s="77">
        <f t="shared" si="122"/>
        <v>232942</v>
      </c>
      <c r="F113" s="79">
        <f t="shared" si="122"/>
        <v>216098</v>
      </c>
      <c r="G113" s="77">
        <f t="shared" si="122"/>
        <v>239633</v>
      </c>
      <c r="H113" s="77">
        <f t="shared" si="122"/>
        <v>229862</v>
      </c>
      <c r="I113" s="77">
        <f t="shared" si="122"/>
        <v>222907</v>
      </c>
      <c r="J113" s="77">
        <f t="shared" si="122"/>
        <v>250074</v>
      </c>
      <c r="K113" s="77">
        <f t="shared" si="122"/>
        <v>221730</v>
      </c>
      <c r="L113" s="77">
        <f t="shared" si="122"/>
        <v>249732</v>
      </c>
      <c r="M113" s="77">
        <f t="shared" si="122"/>
        <v>265789</v>
      </c>
      <c r="N113" s="78">
        <f t="shared" si="122"/>
        <v>253323</v>
      </c>
      <c r="O113" s="76">
        <f t="shared" si="122"/>
        <v>257272</v>
      </c>
      <c r="P113" s="77">
        <f t="shared" si="122"/>
        <v>237577</v>
      </c>
      <c r="Q113" s="77">
        <f t="shared" si="122"/>
        <v>240486</v>
      </c>
      <c r="R113" s="77">
        <f t="shared" si="122"/>
        <v>244903</v>
      </c>
      <c r="S113" s="77">
        <f t="shared" si="122"/>
        <v>247279</v>
      </c>
      <c r="T113" s="77">
        <f t="shared" si="122"/>
        <v>239486</v>
      </c>
      <c r="U113" s="77">
        <f t="shared" si="122"/>
        <v>239832</v>
      </c>
      <c r="V113" s="77">
        <f t="shared" si="122"/>
        <v>243556</v>
      </c>
      <c r="W113" s="77">
        <f t="shared" si="122"/>
        <v>231579</v>
      </c>
      <c r="X113" s="77">
        <f t="shared" si="122"/>
        <v>240198</v>
      </c>
      <c r="Y113" s="77">
        <f t="shared" si="122"/>
        <v>251188</v>
      </c>
      <c r="Z113" s="277">
        <v>240139</v>
      </c>
      <c r="AA113" s="78">
        <v>63852</v>
      </c>
      <c r="AB113" s="208">
        <f t="shared" si="120"/>
        <v>0.14961861396225909</v>
      </c>
      <c r="AC113" s="212">
        <f t="shared" si="120"/>
        <v>3.3325359371941803E-2</v>
      </c>
      <c r="AD113" s="213">
        <f t="shared" si="120"/>
        <v>3.238574409080372E-2</v>
      </c>
      <c r="AE113" s="213">
        <f t="shared" si="120"/>
        <v>0.13329600459050986</v>
      </c>
      <c r="AF113" s="213">
        <f t="shared" si="120"/>
        <v>3.1907124644769295E-2</v>
      </c>
      <c r="AG113" s="213">
        <f t="shared" si="120"/>
        <v>4.1868599420521881E-2</v>
      </c>
      <c r="AH113" s="213">
        <f t="shared" si="120"/>
        <v>7.5928526246371808E-2</v>
      </c>
      <c r="AI113" s="213">
        <f t="shared" si="120"/>
        <v>-2.6064284971648394E-2</v>
      </c>
      <c r="AJ113" s="213">
        <f t="shared" si="120"/>
        <v>4.4418887836557973E-2</v>
      </c>
      <c r="AK113" s="213">
        <f t="shared" si="120"/>
        <v>-3.817692566431214E-2</v>
      </c>
      <c r="AL113" s="213">
        <f t="shared" si="120"/>
        <v>-5.4934553348708941E-2</v>
      </c>
      <c r="AM113" s="213">
        <f t="shared" si="120"/>
        <v>-5.2044228119831205E-2</v>
      </c>
      <c r="AN113" s="214"/>
      <c r="AO113" s="79">
        <f t="shared" ref="AO113:AR127" si="123">SUM(AO108:AO112)</f>
        <v>33483</v>
      </c>
      <c r="AP113" s="80">
        <f t="shared" si="123"/>
        <v>7662</v>
      </c>
      <c r="AQ113" s="81">
        <f t="shared" si="123"/>
        <v>7544</v>
      </c>
      <c r="AR113" s="81">
        <f t="shared" si="123"/>
        <v>28805</v>
      </c>
      <c r="AS113" s="81">
        <f t="shared" ref="AS113:AT113" si="124">SUM(AS108:AS112)</f>
        <v>7646</v>
      </c>
      <c r="AT113" s="81">
        <f t="shared" si="124"/>
        <v>9624</v>
      </c>
      <c r="AU113" s="81">
        <f t="shared" ref="AU113:AV113" si="125">SUM(AU108:AU112)</f>
        <v>16925</v>
      </c>
      <c r="AV113" s="81">
        <f t="shared" si="125"/>
        <v>-6518</v>
      </c>
      <c r="AW113" s="81">
        <f t="shared" ref="AW113:AX113" si="126">SUM(AW108:AW112)</f>
        <v>9849</v>
      </c>
      <c r="AX113" s="81">
        <f t="shared" si="126"/>
        <v>-9534</v>
      </c>
      <c r="AY113" s="81">
        <f t="shared" ref="AY113:AZ113" si="127">SUM(AY108:AY112)</f>
        <v>-14601</v>
      </c>
      <c r="AZ113" s="81">
        <f t="shared" si="127"/>
        <v>-13184</v>
      </c>
      <c r="BA113" s="82"/>
      <c r="BB113" s="79">
        <f t="shared" si="122"/>
        <v>63852</v>
      </c>
    </row>
    <row r="114" spans="1:54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108"/>
      <c r="AB114" s="232"/>
      <c r="AC114" s="233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5"/>
      <c r="AO114" s="109"/>
      <c r="AP114" s="110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2"/>
      <c r="BB114" s="109"/>
    </row>
    <row r="115" spans="1:54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28">+E94-E101</f>
        <v>-5633402.2399999984</v>
      </c>
      <c r="F115" s="114">
        <f t="shared" si="128"/>
        <v>-4159626.9099999983</v>
      </c>
      <c r="G115" s="114">
        <f t="shared" si="128"/>
        <v>-2582218.5299999993</v>
      </c>
      <c r="H115" s="114">
        <f t="shared" si="128"/>
        <v>-1445942.7200000007</v>
      </c>
      <c r="I115" s="114">
        <f t="shared" si="128"/>
        <v>-293913.30000000075</v>
      </c>
      <c r="J115" s="114">
        <f t="shared" si="128"/>
        <v>1810928.0299999993</v>
      </c>
      <c r="K115" s="114">
        <f t="shared" si="128"/>
        <v>5291621.7200000007</v>
      </c>
      <c r="L115" s="114">
        <f t="shared" si="128"/>
        <v>9147981.7400000021</v>
      </c>
      <c r="M115" s="114">
        <f t="shared" si="128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29">+P94-P101</f>
        <v>-104539.91000000015</v>
      </c>
      <c r="Q115" s="114">
        <f t="shared" si="129"/>
        <v>-961755.6400000006</v>
      </c>
      <c r="R115" s="114">
        <f t="shared" si="129"/>
        <v>-7343103.1399999987</v>
      </c>
      <c r="S115" s="114">
        <f t="shared" si="129"/>
        <v>-1667446.9100000001</v>
      </c>
      <c r="T115" s="114">
        <f t="shared" ref="T115:V115" si="130">+T94-T101</f>
        <v>-940147.36000000127</v>
      </c>
      <c r="U115" s="114">
        <f t="shared" si="130"/>
        <v>-1290354.9900000002</v>
      </c>
      <c r="V115" s="114">
        <f t="shared" si="130"/>
        <v>1235275</v>
      </c>
      <c r="W115" s="287">
        <v>5206128</v>
      </c>
      <c r="X115" s="287">
        <v>8425854</v>
      </c>
      <c r="Y115" s="287">
        <v>13978027</v>
      </c>
      <c r="Z115" s="287">
        <v>8168102</v>
      </c>
      <c r="AA115" s="115">
        <v>1430538</v>
      </c>
      <c r="AB115" s="236">
        <f t="shared" ref="AB115:AM120" si="131">IF(ISERROR((O115-C115)/C115)=TRUE,0,(O115-C115)/C115)</f>
        <v>-0.28516162118624239</v>
      </c>
      <c r="AC115" s="237">
        <f t="shared" si="131"/>
        <v>-0.98435890365276091</v>
      </c>
      <c r="AD115" s="238">
        <f t="shared" si="131"/>
        <v>-0.82927623503057346</v>
      </c>
      <c r="AE115" s="238">
        <f t="shared" si="131"/>
        <v>0.76532734759137366</v>
      </c>
      <c r="AF115" s="238">
        <f t="shared" si="131"/>
        <v>-0.35425801858838007</v>
      </c>
      <c r="AG115" s="238">
        <f t="shared" si="131"/>
        <v>-0.34980317892537205</v>
      </c>
      <c r="AH115" s="238">
        <f t="shared" si="131"/>
        <v>3.390257228917497</v>
      </c>
      <c r="AI115" s="238">
        <f t="shared" si="131"/>
        <v>-0.31787736478958778</v>
      </c>
      <c r="AJ115" s="238">
        <f t="shared" si="131"/>
        <v>-1.6156430773740314E-2</v>
      </c>
      <c r="AK115" s="238">
        <f t="shared" si="131"/>
        <v>-7.893847632450586E-2</v>
      </c>
      <c r="AL115" s="238">
        <f t="shared" si="131"/>
        <v>0.56465011647789098</v>
      </c>
      <c r="AM115" s="238">
        <f t="shared" si="131"/>
        <v>9.0997424906947355</v>
      </c>
      <c r="AN115" s="206"/>
      <c r="AO115" s="38">
        <f t="shared" ref="AO115:AZ119" si="132">O115-C115</f>
        <v>333471.59000000358</v>
      </c>
      <c r="AP115" s="72">
        <f t="shared" si="132"/>
        <v>6579129.0399999991</v>
      </c>
      <c r="AQ115" s="73">
        <f t="shared" si="132"/>
        <v>4671646.5999999978</v>
      </c>
      <c r="AR115" s="73">
        <f t="shared" si="132"/>
        <v>-3183476.2300000004</v>
      </c>
      <c r="AS115" s="73">
        <f t="shared" si="132"/>
        <v>914771.61999999918</v>
      </c>
      <c r="AT115" s="73">
        <f t="shared" si="132"/>
        <v>505795.3599999994</v>
      </c>
      <c r="AU115" s="73">
        <f t="shared" si="132"/>
        <v>-996441.68999999948</v>
      </c>
      <c r="AV115" s="73">
        <f t="shared" si="132"/>
        <v>-575653.02999999933</v>
      </c>
      <c r="AW115" s="73">
        <f t="shared" si="132"/>
        <v>-85493.720000000671</v>
      </c>
      <c r="AX115" s="73">
        <f t="shared" si="132"/>
        <v>-722127.74000000209</v>
      </c>
      <c r="AY115" s="73">
        <f t="shared" si="132"/>
        <v>5044383.0800000019</v>
      </c>
      <c r="AZ115" s="73">
        <f t="shared" si="132"/>
        <v>7359358.4100000001</v>
      </c>
      <c r="BA115" s="118"/>
      <c r="BB115" s="38">
        <f t="shared" ref="BB115:BB119" si="133">+BB94-BB101</f>
        <v>1430538</v>
      </c>
    </row>
    <row r="116" spans="1:54" s="41" customFormat="1" x14ac:dyDescent="0.35">
      <c r="A116" s="172"/>
      <c r="B116" s="42" t="s">
        <v>31</v>
      </c>
      <c r="C116" s="113">
        <f t="shared" ref="C116:D119" si="134">+C95-C102</f>
        <v>2424415.14</v>
      </c>
      <c r="D116" s="114">
        <f t="shared" si="134"/>
        <v>-703093.38000000012</v>
      </c>
      <c r="E116" s="114">
        <f t="shared" si="128"/>
        <v>-228028.65000000014</v>
      </c>
      <c r="F116" s="114">
        <f t="shared" si="128"/>
        <v>-1304652.02</v>
      </c>
      <c r="G116" s="114">
        <f t="shared" si="128"/>
        <v>-501933.37000000011</v>
      </c>
      <c r="H116" s="114">
        <f t="shared" si="128"/>
        <v>2758.5100000000093</v>
      </c>
      <c r="I116" s="114">
        <f t="shared" si="128"/>
        <v>63785.22000000003</v>
      </c>
      <c r="J116" s="114">
        <f t="shared" si="128"/>
        <v>213331.29000000004</v>
      </c>
      <c r="K116" s="114">
        <f t="shared" si="128"/>
        <v>715894.16</v>
      </c>
      <c r="L116" s="114">
        <f t="shared" si="128"/>
        <v>1266727.5699999998</v>
      </c>
      <c r="M116" s="114">
        <f t="shared" si="128"/>
        <v>1032354.9899999998</v>
      </c>
      <c r="N116" s="115">
        <f t="shared" si="128"/>
        <v>-1013836.27</v>
      </c>
      <c r="O116" s="113">
        <f t="shared" si="128"/>
        <v>280698.64000000013</v>
      </c>
      <c r="P116" s="114">
        <f t="shared" si="128"/>
        <v>377836.93999999994</v>
      </c>
      <c r="Q116" s="114">
        <f t="shared" si="128"/>
        <v>-50359.650000000023</v>
      </c>
      <c r="R116" s="114">
        <f t="shared" si="128"/>
        <v>-120829.55999999994</v>
      </c>
      <c r="S116" s="114">
        <f t="shared" si="128"/>
        <v>-51829.890000000014</v>
      </c>
      <c r="T116" s="114">
        <f t="shared" ref="T116:V116" si="135">+T95-T102</f>
        <v>7128.4199999999837</v>
      </c>
      <c r="U116" s="114">
        <f t="shared" si="135"/>
        <v>-197671.89</v>
      </c>
      <c r="V116" s="114">
        <f t="shared" si="135"/>
        <v>150570</v>
      </c>
      <c r="W116" s="287">
        <v>482638</v>
      </c>
      <c r="X116" s="287">
        <v>737463</v>
      </c>
      <c r="Y116" s="287">
        <v>-87635</v>
      </c>
      <c r="Z116" s="287">
        <v>529730</v>
      </c>
      <c r="AA116" s="115">
        <v>17207</v>
      </c>
      <c r="AB116" s="236">
        <f t="shared" si="131"/>
        <v>-0.88422005977078655</v>
      </c>
      <c r="AC116" s="237">
        <f t="shared" si="131"/>
        <v>-1.5373922593326079</v>
      </c>
      <c r="AD116" s="238">
        <f t="shared" si="131"/>
        <v>-0.77915209338826508</v>
      </c>
      <c r="AE116" s="238">
        <f t="shared" si="131"/>
        <v>-0.90738560309744509</v>
      </c>
      <c r="AF116" s="238">
        <f t="shared" si="131"/>
        <v>-0.89673950149996995</v>
      </c>
      <c r="AG116" s="238">
        <f t="shared" si="131"/>
        <v>1.5841559392570481</v>
      </c>
      <c r="AH116" s="238">
        <f t="shared" si="131"/>
        <v>-4.0990234101254162</v>
      </c>
      <c r="AI116" s="238">
        <f t="shared" si="131"/>
        <v>-0.29419636472455601</v>
      </c>
      <c r="AJ116" s="238">
        <f t="shared" si="131"/>
        <v>-0.32582492361720067</v>
      </c>
      <c r="AK116" s="238">
        <f t="shared" si="131"/>
        <v>-0.41782036053734894</v>
      </c>
      <c r="AL116" s="238">
        <f t="shared" si="131"/>
        <v>-1.0848884355177089</v>
      </c>
      <c r="AM116" s="238">
        <f t="shared" si="131"/>
        <v>-1.5225005414335788</v>
      </c>
      <c r="AN116" s="206"/>
      <c r="AO116" s="38">
        <f t="shared" si="132"/>
        <v>-2143716.5</v>
      </c>
      <c r="AP116" s="72">
        <f t="shared" si="132"/>
        <v>1080930.32</v>
      </c>
      <c r="AQ116" s="73">
        <f t="shared" si="132"/>
        <v>177669.00000000012</v>
      </c>
      <c r="AR116" s="73">
        <f t="shared" si="132"/>
        <v>1183822.46</v>
      </c>
      <c r="AS116" s="73">
        <f t="shared" si="132"/>
        <v>450103.4800000001</v>
      </c>
      <c r="AT116" s="73">
        <f t="shared" si="132"/>
        <v>4369.9099999999744</v>
      </c>
      <c r="AU116" s="73">
        <f t="shared" si="132"/>
        <v>-261457.11000000004</v>
      </c>
      <c r="AV116" s="73">
        <f t="shared" si="132"/>
        <v>-62761.290000000037</v>
      </c>
      <c r="AW116" s="73">
        <f t="shared" si="132"/>
        <v>-233256.16000000003</v>
      </c>
      <c r="AX116" s="73">
        <f t="shared" si="132"/>
        <v>-529264.56999999983</v>
      </c>
      <c r="AY116" s="73">
        <f t="shared" si="132"/>
        <v>-1119989.9899999998</v>
      </c>
      <c r="AZ116" s="73">
        <f t="shared" si="132"/>
        <v>1543566.27</v>
      </c>
      <c r="BA116" s="118"/>
      <c r="BB116" s="38">
        <f t="shared" si="133"/>
        <v>17207</v>
      </c>
    </row>
    <row r="117" spans="1:54" s="41" customFormat="1" x14ac:dyDescent="0.35">
      <c r="A117" s="172"/>
      <c r="B117" s="42" t="s">
        <v>32</v>
      </c>
      <c r="C117" s="113">
        <f t="shared" si="134"/>
        <v>-339580.45000000019</v>
      </c>
      <c r="D117" s="114">
        <f t="shared" si="134"/>
        <v>-1285826.1499999999</v>
      </c>
      <c r="E117" s="114">
        <f t="shared" si="128"/>
        <v>-1219034.1299999999</v>
      </c>
      <c r="F117" s="114">
        <f t="shared" si="128"/>
        <v>-597851.62000000011</v>
      </c>
      <c r="G117" s="114">
        <f t="shared" si="128"/>
        <v>-149798.81999999983</v>
      </c>
      <c r="H117" s="114">
        <f t="shared" si="128"/>
        <v>-69547.530000000028</v>
      </c>
      <c r="I117" s="114">
        <f t="shared" si="128"/>
        <v>115676.83999999997</v>
      </c>
      <c r="J117" s="114">
        <f t="shared" si="128"/>
        <v>343978.23</v>
      </c>
      <c r="K117" s="114">
        <f t="shared" si="128"/>
        <v>1759304.9800000002</v>
      </c>
      <c r="L117" s="114">
        <f t="shared" si="128"/>
        <v>1913182.9999999995</v>
      </c>
      <c r="M117" s="114">
        <f t="shared" si="128"/>
        <v>772507.95000000019</v>
      </c>
      <c r="N117" s="115">
        <f t="shared" si="128"/>
        <v>574094.13999999966</v>
      </c>
      <c r="O117" s="113">
        <f t="shared" si="128"/>
        <v>-430304.16000000015</v>
      </c>
      <c r="P117" s="114">
        <f t="shared" si="128"/>
        <v>92066.85999999987</v>
      </c>
      <c r="Q117" s="114">
        <f t="shared" si="128"/>
        <v>-701560.56</v>
      </c>
      <c r="R117" s="114">
        <f t="shared" si="128"/>
        <v>-989255.00000000023</v>
      </c>
      <c r="S117" s="114">
        <f t="shared" si="128"/>
        <v>-149150.97999999998</v>
      </c>
      <c r="T117" s="114">
        <f t="shared" ref="T117:V117" si="136">+T96-T103</f>
        <v>-22570.700000000186</v>
      </c>
      <c r="U117" s="114">
        <f t="shared" si="136"/>
        <v>-351129.60000000009</v>
      </c>
      <c r="V117" s="114">
        <f t="shared" si="136"/>
        <v>91403</v>
      </c>
      <c r="W117" s="287">
        <v>725547</v>
      </c>
      <c r="X117" s="287">
        <v>1399003</v>
      </c>
      <c r="Y117" s="287">
        <v>2272351</v>
      </c>
      <c r="Z117" s="287">
        <v>1230298</v>
      </c>
      <c r="AA117" s="115">
        <v>-235532</v>
      </c>
      <c r="AB117" s="236">
        <f t="shared" si="131"/>
        <v>0.26716411383517491</v>
      </c>
      <c r="AC117" s="237">
        <f t="shared" si="131"/>
        <v>-1.071601328064451</v>
      </c>
      <c r="AD117" s="238">
        <f t="shared" si="131"/>
        <v>-0.42449473502435892</v>
      </c>
      <c r="AE117" s="238">
        <f t="shared" si="131"/>
        <v>0.65468314696546281</v>
      </c>
      <c r="AF117" s="238">
        <f t="shared" si="131"/>
        <v>-4.3247336661253518E-3</v>
      </c>
      <c r="AG117" s="238">
        <f t="shared" si="131"/>
        <v>-0.67546367211027947</v>
      </c>
      <c r="AH117" s="238">
        <f t="shared" si="131"/>
        <v>-4.0354356152882476</v>
      </c>
      <c r="AI117" s="238">
        <f t="shared" si="131"/>
        <v>-0.73427678838861399</v>
      </c>
      <c r="AJ117" s="238">
        <f t="shared" si="131"/>
        <v>-0.58759452838017889</v>
      </c>
      <c r="AK117" s="238">
        <f t="shared" si="131"/>
        <v>-0.2687563082047037</v>
      </c>
      <c r="AL117" s="238">
        <f t="shared" si="131"/>
        <v>1.9415244205577424</v>
      </c>
      <c r="AM117" s="238">
        <f t="shared" si="131"/>
        <v>1.1430248356131987</v>
      </c>
      <c r="AN117" s="206"/>
      <c r="AO117" s="38">
        <f t="shared" si="132"/>
        <v>-90723.709999999963</v>
      </c>
      <c r="AP117" s="72">
        <f t="shared" si="132"/>
        <v>1377893.0099999998</v>
      </c>
      <c r="AQ117" s="73">
        <f t="shared" si="132"/>
        <v>517473.56999999983</v>
      </c>
      <c r="AR117" s="73">
        <f t="shared" si="132"/>
        <v>-391403.38000000012</v>
      </c>
      <c r="AS117" s="73">
        <f t="shared" si="132"/>
        <v>647.83999999985099</v>
      </c>
      <c r="AT117" s="73">
        <f t="shared" si="132"/>
        <v>46976.829999999842</v>
      </c>
      <c r="AU117" s="73">
        <f t="shared" si="132"/>
        <v>-466806.44000000006</v>
      </c>
      <c r="AV117" s="73">
        <f t="shared" si="132"/>
        <v>-252575.22999999998</v>
      </c>
      <c r="AW117" s="73">
        <f t="shared" si="132"/>
        <v>-1033757.9800000002</v>
      </c>
      <c r="AX117" s="73">
        <f t="shared" si="132"/>
        <v>-514179.99999999953</v>
      </c>
      <c r="AY117" s="73">
        <f t="shared" si="132"/>
        <v>1499843.0499999998</v>
      </c>
      <c r="AZ117" s="73">
        <f t="shared" si="132"/>
        <v>656203.86000000034</v>
      </c>
      <c r="BA117" s="118"/>
      <c r="BB117" s="38">
        <f t="shared" si="133"/>
        <v>-235532</v>
      </c>
    </row>
    <row r="118" spans="1:54" s="41" customFormat="1" x14ac:dyDescent="0.35">
      <c r="A118" s="172"/>
      <c r="B118" s="42" t="s">
        <v>33</v>
      </c>
      <c r="C118" s="113">
        <f t="shared" si="134"/>
        <v>-99302.050000000745</v>
      </c>
      <c r="D118" s="114">
        <f t="shared" si="134"/>
        <v>-1033574.8700000001</v>
      </c>
      <c r="E118" s="114">
        <f t="shared" si="128"/>
        <v>-1477852.02</v>
      </c>
      <c r="F118" s="114">
        <f t="shared" si="128"/>
        <v>-573803.5299999998</v>
      </c>
      <c r="G118" s="114">
        <f t="shared" si="128"/>
        <v>-291624.25999999978</v>
      </c>
      <c r="H118" s="114">
        <f t="shared" si="128"/>
        <v>-236934.68000000017</v>
      </c>
      <c r="I118" s="114">
        <f t="shared" si="128"/>
        <v>224129.62000000011</v>
      </c>
      <c r="J118" s="114">
        <f t="shared" si="128"/>
        <v>352742.57999999961</v>
      </c>
      <c r="K118" s="114">
        <f t="shared" si="128"/>
        <v>1082845.1400000001</v>
      </c>
      <c r="L118" s="114">
        <f t="shared" si="128"/>
        <v>1516619</v>
      </c>
      <c r="M118" s="114">
        <f t="shared" si="128"/>
        <v>851603.19999999925</v>
      </c>
      <c r="N118" s="115">
        <f t="shared" si="128"/>
        <v>67971.959999999963</v>
      </c>
      <c r="O118" s="113">
        <f t="shared" si="128"/>
        <v>-441130.23000000045</v>
      </c>
      <c r="P118" s="114">
        <f t="shared" si="128"/>
        <v>393221.91999999993</v>
      </c>
      <c r="Q118" s="114">
        <f t="shared" si="128"/>
        <v>-862284.66999999946</v>
      </c>
      <c r="R118" s="114">
        <f t="shared" si="128"/>
        <v>-720481.90000000037</v>
      </c>
      <c r="S118" s="114">
        <f t="shared" si="128"/>
        <v>781393.62000000011</v>
      </c>
      <c r="T118" s="114">
        <f t="shared" ref="T118:V118" si="137">+T97-T104</f>
        <v>-86644.660000000149</v>
      </c>
      <c r="U118" s="114">
        <f t="shared" si="137"/>
        <v>717429.52</v>
      </c>
      <c r="V118" s="114">
        <f t="shared" si="137"/>
        <v>265450</v>
      </c>
      <c r="W118" s="287">
        <v>986197</v>
      </c>
      <c r="X118" s="287">
        <v>1714194</v>
      </c>
      <c r="Y118" s="287">
        <v>2134280</v>
      </c>
      <c r="Z118" s="287">
        <v>787481</v>
      </c>
      <c r="AA118" s="115">
        <v>50264</v>
      </c>
      <c r="AB118" s="236">
        <f t="shared" si="131"/>
        <v>3.4423073843893168</v>
      </c>
      <c r="AC118" s="237">
        <f t="shared" si="131"/>
        <v>-1.3804484139596001</v>
      </c>
      <c r="AD118" s="238">
        <f t="shared" si="131"/>
        <v>-0.41652840857503481</v>
      </c>
      <c r="AE118" s="238">
        <f t="shared" si="131"/>
        <v>0.25562472576632744</v>
      </c>
      <c r="AF118" s="238">
        <f t="shared" si="131"/>
        <v>-3.6794534172157034</v>
      </c>
      <c r="AG118" s="238">
        <f t="shared" si="131"/>
        <v>-0.63430992879556469</v>
      </c>
      <c r="AH118" s="238">
        <f t="shared" si="131"/>
        <v>2.2009580884489952</v>
      </c>
      <c r="AI118" s="238">
        <f t="shared" si="131"/>
        <v>-0.24746822456194459</v>
      </c>
      <c r="AJ118" s="238">
        <f t="shared" si="131"/>
        <v>-8.9253889064875996E-2</v>
      </c>
      <c r="AK118" s="238">
        <f t="shared" si="131"/>
        <v>0.1302733250737331</v>
      </c>
      <c r="AL118" s="238">
        <f t="shared" si="131"/>
        <v>1.5061906765968023</v>
      </c>
      <c r="AM118" s="238">
        <f t="shared" si="131"/>
        <v>10.585380206779391</v>
      </c>
      <c r="AN118" s="206"/>
      <c r="AO118" s="38">
        <f t="shared" si="132"/>
        <v>-341828.1799999997</v>
      </c>
      <c r="AP118" s="72">
        <f t="shared" si="132"/>
        <v>1426796.79</v>
      </c>
      <c r="AQ118" s="73">
        <f t="shared" si="132"/>
        <v>615567.35000000056</v>
      </c>
      <c r="AR118" s="73">
        <f t="shared" si="132"/>
        <v>-146678.37000000058</v>
      </c>
      <c r="AS118" s="73">
        <f t="shared" si="132"/>
        <v>1073017.8799999999</v>
      </c>
      <c r="AT118" s="73">
        <f t="shared" si="132"/>
        <v>150290.02000000002</v>
      </c>
      <c r="AU118" s="73">
        <f t="shared" si="132"/>
        <v>493299.89999999991</v>
      </c>
      <c r="AV118" s="73">
        <f t="shared" si="132"/>
        <v>-87292.579999999609</v>
      </c>
      <c r="AW118" s="73">
        <f t="shared" si="132"/>
        <v>-96648.14000000013</v>
      </c>
      <c r="AX118" s="73">
        <f t="shared" si="132"/>
        <v>197575</v>
      </c>
      <c r="AY118" s="73">
        <f t="shared" si="132"/>
        <v>1282676.8000000007</v>
      </c>
      <c r="AZ118" s="73">
        <f t="shared" si="132"/>
        <v>719509.04</v>
      </c>
      <c r="BA118" s="118"/>
      <c r="BB118" s="38">
        <f t="shared" si="133"/>
        <v>50264</v>
      </c>
    </row>
    <row r="119" spans="1:54" s="41" customFormat="1" x14ac:dyDescent="0.35">
      <c r="A119" s="172"/>
      <c r="B119" s="42" t="s">
        <v>34</v>
      </c>
      <c r="C119" s="113">
        <f t="shared" si="134"/>
        <v>63101.979999999516</v>
      </c>
      <c r="D119" s="114">
        <f t="shared" si="134"/>
        <v>-43708.859999999404</v>
      </c>
      <c r="E119" s="114">
        <f t="shared" si="128"/>
        <v>-136807.11999999918</v>
      </c>
      <c r="F119" s="114">
        <f t="shared" si="128"/>
        <v>-196741.40999999968</v>
      </c>
      <c r="G119" s="114">
        <f t="shared" si="128"/>
        <v>236862.10999999987</v>
      </c>
      <c r="H119" s="114">
        <f t="shared" si="128"/>
        <v>-486545.35999999987</v>
      </c>
      <c r="I119" s="114">
        <f t="shared" si="128"/>
        <v>484857.19000000018</v>
      </c>
      <c r="J119" s="114">
        <f t="shared" si="128"/>
        <v>-218078.37999999989</v>
      </c>
      <c r="K119" s="114">
        <f t="shared" si="128"/>
        <v>1201980.7600000002</v>
      </c>
      <c r="L119" s="114">
        <f t="shared" si="128"/>
        <v>1229894.6599999997</v>
      </c>
      <c r="M119" s="114">
        <f t="shared" si="128"/>
        <v>887597.67000000086</v>
      </c>
      <c r="N119" s="115">
        <f t="shared" si="128"/>
        <v>-147768.49000000022</v>
      </c>
      <c r="O119" s="113">
        <f t="shared" si="128"/>
        <v>339272.30999999959</v>
      </c>
      <c r="P119" s="114">
        <f t="shared" si="128"/>
        <v>831600.89000000013</v>
      </c>
      <c r="Q119" s="114">
        <f t="shared" si="128"/>
        <v>-1080155.0500000003</v>
      </c>
      <c r="R119" s="114">
        <f t="shared" si="128"/>
        <v>351108.2799999998</v>
      </c>
      <c r="S119" s="114">
        <f t="shared" si="128"/>
        <v>-119708.15000000037</v>
      </c>
      <c r="T119" s="114">
        <f t="shared" ref="T119:V119" si="138">+T98-T105</f>
        <v>-39752.850000000093</v>
      </c>
      <c r="U119" s="114">
        <f t="shared" si="138"/>
        <v>-350028.54000000004</v>
      </c>
      <c r="V119" s="114">
        <f t="shared" si="138"/>
        <v>741267</v>
      </c>
      <c r="W119" s="287">
        <v>1023390</v>
      </c>
      <c r="X119" s="287">
        <v>2292304</v>
      </c>
      <c r="Y119" s="287">
        <v>585963</v>
      </c>
      <c r="Z119" s="287">
        <v>1833990</v>
      </c>
      <c r="AA119" s="115">
        <v>2262284</v>
      </c>
      <c r="AB119" s="236">
        <f t="shared" si="131"/>
        <v>4.3765715433969294</v>
      </c>
      <c r="AC119" s="237">
        <f t="shared" si="131"/>
        <v>-20.025911222576187</v>
      </c>
      <c r="AD119" s="238">
        <f t="shared" si="131"/>
        <v>6.8954593152754535</v>
      </c>
      <c r="AE119" s="238">
        <f t="shared" si="131"/>
        <v>-2.7846180933642812</v>
      </c>
      <c r="AF119" s="238">
        <f t="shared" si="131"/>
        <v>-1.5053917234799623</v>
      </c>
      <c r="AG119" s="238">
        <f t="shared" si="131"/>
        <v>-0.9182956960066373</v>
      </c>
      <c r="AH119" s="238">
        <f t="shared" si="131"/>
        <v>-1.721920902111403</v>
      </c>
      <c r="AI119" s="238">
        <f t="shared" si="131"/>
        <v>-4.3990852279808772</v>
      </c>
      <c r="AJ119" s="238">
        <f t="shared" si="131"/>
        <v>-0.14858038160278056</v>
      </c>
      <c r="AK119" s="238">
        <f t="shared" si="131"/>
        <v>0.86382141052632966</v>
      </c>
      <c r="AL119" s="238">
        <f t="shared" si="131"/>
        <v>-0.33983265188156764</v>
      </c>
      <c r="AM119" s="238">
        <f t="shared" si="131"/>
        <v>-13.411238688302204</v>
      </c>
      <c r="AN119" s="206"/>
      <c r="AO119" s="38">
        <f t="shared" si="132"/>
        <v>276170.33000000007</v>
      </c>
      <c r="AP119" s="72">
        <f t="shared" si="132"/>
        <v>875309.74999999953</v>
      </c>
      <c r="AQ119" s="73">
        <f t="shared" si="132"/>
        <v>-943347.9300000011</v>
      </c>
      <c r="AR119" s="73">
        <f t="shared" si="132"/>
        <v>547849.68999999948</v>
      </c>
      <c r="AS119" s="73">
        <f t="shared" si="132"/>
        <v>-356570.26000000024</v>
      </c>
      <c r="AT119" s="73">
        <f t="shared" si="132"/>
        <v>446792.50999999978</v>
      </c>
      <c r="AU119" s="73">
        <f t="shared" si="132"/>
        <v>-834885.73000000021</v>
      </c>
      <c r="AV119" s="73">
        <f t="shared" si="132"/>
        <v>959345.37999999989</v>
      </c>
      <c r="AW119" s="73">
        <f t="shared" si="132"/>
        <v>-178590.76000000024</v>
      </c>
      <c r="AX119" s="73">
        <f t="shared" si="132"/>
        <v>1062409.3400000003</v>
      </c>
      <c r="AY119" s="73">
        <f t="shared" si="132"/>
        <v>-301634.67000000086</v>
      </c>
      <c r="AZ119" s="73">
        <f t="shared" si="132"/>
        <v>1981758.4900000002</v>
      </c>
      <c r="BA119" s="118"/>
      <c r="BB119" s="38">
        <f t="shared" si="133"/>
        <v>2262284</v>
      </c>
    </row>
    <row r="120" spans="1:54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BB120" si="139">SUM(D115:D119)</f>
        <v>-9749872.2099999972</v>
      </c>
      <c r="E120" s="145">
        <f t="shared" si="139"/>
        <v>-8695124.1599999983</v>
      </c>
      <c r="F120" s="39">
        <f t="shared" si="139"/>
        <v>-6832675.4899999984</v>
      </c>
      <c r="G120" s="145">
        <f t="shared" si="139"/>
        <v>-3288712.8699999992</v>
      </c>
      <c r="H120" s="145">
        <f t="shared" si="139"/>
        <v>-2236211.7800000007</v>
      </c>
      <c r="I120" s="145">
        <f t="shared" si="139"/>
        <v>594535.5699999996</v>
      </c>
      <c r="J120" s="145">
        <f t="shared" si="139"/>
        <v>2502901.7499999991</v>
      </c>
      <c r="K120" s="145">
        <f t="shared" si="139"/>
        <v>10051646.760000002</v>
      </c>
      <c r="L120" s="145">
        <f t="shared" si="139"/>
        <v>15074405.970000003</v>
      </c>
      <c r="M120" s="145">
        <f t="shared" si="139"/>
        <v>12477707.73</v>
      </c>
      <c r="N120" s="146">
        <f t="shared" si="139"/>
        <v>289204.92999999924</v>
      </c>
      <c r="O120" s="184">
        <f t="shared" si="139"/>
        <v>-1087404.4400000009</v>
      </c>
      <c r="P120" s="39">
        <f t="shared" si="139"/>
        <v>1590186.6999999997</v>
      </c>
      <c r="Q120" s="39">
        <f t="shared" si="139"/>
        <v>-3656115.5700000003</v>
      </c>
      <c r="R120" s="39">
        <f t="shared" si="139"/>
        <v>-8822561.3200000003</v>
      </c>
      <c r="S120" s="39">
        <f t="shared" si="139"/>
        <v>-1206742.3100000005</v>
      </c>
      <c r="T120" s="39">
        <f t="shared" ref="T120:V120" si="140">SUM(T115:T119)</f>
        <v>-1081987.1500000018</v>
      </c>
      <c r="U120" s="39">
        <f t="shared" si="140"/>
        <v>-1471755.5000000005</v>
      </c>
      <c r="V120" s="39">
        <f t="shared" si="140"/>
        <v>2483965</v>
      </c>
      <c r="W120" s="293">
        <v>8423900</v>
      </c>
      <c r="X120" s="293">
        <v>14568818</v>
      </c>
      <c r="Y120" s="293">
        <v>18882986</v>
      </c>
      <c r="Z120" s="293">
        <v>12549601</v>
      </c>
      <c r="AA120" s="146">
        <v>3524761</v>
      </c>
      <c r="AB120" s="208">
        <f t="shared" si="131"/>
        <v>-2.2367802476468963</v>
      </c>
      <c r="AC120" s="212">
        <f t="shared" si="131"/>
        <v>-1.1630982094687372</v>
      </c>
      <c r="AD120" s="213">
        <f t="shared" si="131"/>
        <v>-0.57952117730311958</v>
      </c>
      <c r="AE120" s="213">
        <f t="shared" si="131"/>
        <v>0.2912308411122862</v>
      </c>
      <c r="AF120" s="213">
        <f t="shared" si="131"/>
        <v>-0.63306547038264216</v>
      </c>
      <c r="AG120" s="213">
        <f t="shared" si="131"/>
        <v>-0.51615175285410519</v>
      </c>
      <c r="AH120" s="213">
        <f t="shared" si="131"/>
        <v>-3.4754708957110867</v>
      </c>
      <c r="AI120" s="213">
        <f t="shared" si="131"/>
        <v>-7.5659182386999708E-3</v>
      </c>
      <c r="AJ120" s="213">
        <f t="shared" si="131"/>
        <v>-0.16193831706039791</v>
      </c>
      <c r="AK120" s="213">
        <f t="shared" si="131"/>
        <v>-3.3539495420661175E-2</v>
      </c>
      <c r="AL120" s="213">
        <f t="shared" si="131"/>
        <v>0.51333773867774346</v>
      </c>
      <c r="AM120" s="213">
        <f t="shared" si="131"/>
        <v>42.393454599823151</v>
      </c>
      <c r="AN120" s="214"/>
      <c r="AO120" s="39">
        <f t="shared" si="123"/>
        <v>-1966626.469999996</v>
      </c>
      <c r="AP120" s="147">
        <f t="shared" si="123"/>
        <v>11340058.91</v>
      </c>
      <c r="AQ120" s="148">
        <f t="shared" si="123"/>
        <v>5039008.589999998</v>
      </c>
      <c r="AR120" s="148">
        <f t="shared" si="123"/>
        <v>-1989885.8300000015</v>
      </c>
      <c r="AS120" s="148">
        <f t="shared" ref="AS120:AT120" si="141">SUM(AS115:AS119)</f>
        <v>2081970.5599999987</v>
      </c>
      <c r="AT120" s="148">
        <f t="shared" si="141"/>
        <v>1154224.629999999</v>
      </c>
      <c r="AU120" s="148">
        <f t="shared" ref="AU120:AV120" si="142">SUM(AU115:AU119)</f>
        <v>-2066291.07</v>
      </c>
      <c r="AV120" s="148">
        <f t="shared" si="142"/>
        <v>-18936.749999999069</v>
      </c>
      <c r="AW120" s="148">
        <f t="shared" ref="AW120:AX120" si="143">SUM(AW115:AW119)</f>
        <v>-1627746.7600000012</v>
      </c>
      <c r="AX120" s="148">
        <f t="shared" si="143"/>
        <v>-505587.97000000114</v>
      </c>
      <c r="AY120" s="148">
        <f t="shared" ref="AY120:AZ120" si="144">SUM(AY115:AY119)</f>
        <v>6405278.2700000023</v>
      </c>
      <c r="AZ120" s="148">
        <f t="shared" si="144"/>
        <v>12260396.069999998</v>
      </c>
      <c r="BA120" s="149"/>
      <c r="BB120" s="39">
        <f t="shared" si="139"/>
        <v>3524761</v>
      </c>
    </row>
    <row r="121" spans="1:54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87"/>
      <c r="AB121" s="232"/>
      <c r="AC121" s="233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5"/>
      <c r="AO121" s="88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8"/>
    </row>
    <row r="122" spans="1:54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0">
        <v>66</v>
      </c>
      <c r="V122" s="290">
        <v>68</v>
      </c>
      <c r="W122" s="290">
        <v>67</v>
      </c>
      <c r="X122" s="290">
        <v>76</v>
      </c>
      <c r="Y122" s="290">
        <v>87</v>
      </c>
      <c r="Z122" s="290">
        <v>78</v>
      </c>
      <c r="AA122" s="125">
        <v>73</v>
      </c>
      <c r="AB122" s="236">
        <f t="shared" ref="AB122:AM127" si="145">IF(ISERROR((O122-C122)/C122)=TRUE,0,(O122-C122)/C122)</f>
        <v>-0.25287356321839083</v>
      </c>
      <c r="AC122" s="237">
        <f t="shared" si="145"/>
        <v>-0.33687943262411346</v>
      </c>
      <c r="AD122" s="238">
        <f t="shared" si="145"/>
        <v>-0.49844236760124611</v>
      </c>
      <c r="AE122" s="238">
        <f t="shared" si="145"/>
        <v>-0.58012820512820518</v>
      </c>
      <c r="AF122" s="238">
        <f t="shared" si="145"/>
        <v>-0.67763157894736847</v>
      </c>
      <c r="AG122" s="238">
        <f t="shared" si="145"/>
        <v>-0.7539936102236422</v>
      </c>
      <c r="AH122" s="238">
        <f t="shared" si="145"/>
        <v>-0.77397260273972601</v>
      </c>
      <c r="AI122" s="238">
        <f t="shared" si="145"/>
        <v>-0.76056338028169013</v>
      </c>
      <c r="AJ122" s="238">
        <f t="shared" si="145"/>
        <v>-0.74131274131274127</v>
      </c>
      <c r="AK122" s="238">
        <f t="shared" si="145"/>
        <v>-0.67659574468085104</v>
      </c>
      <c r="AL122" s="238">
        <f t="shared" si="145"/>
        <v>-0.60986547085201792</v>
      </c>
      <c r="AM122" s="238">
        <f t="shared" si="145"/>
        <v>-0.61764705882352944</v>
      </c>
      <c r="AN122" s="252"/>
      <c r="AO122" s="71">
        <f t="shared" ref="AO122:AZ126" si="146">O122-C122</f>
        <v>-66</v>
      </c>
      <c r="AP122" s="72">
        <f t="shared" si="146"/>
        <v>-95</v>
      </c>
      <c r="AQ122" s="73">
        <f t="shared" si="146"/>
        <v>-160</v>
      </c>
      <c r="AR122" s="73">
        <f t="shared" si="146"/>
        <v>-181</v>
      </c>
      <c r="AS122" s="73">
        <f t="shared" si="146"/>
        <v>-206</v>
      </c>
      <c r="AT122" s="73">
        <f t="shared" si="146"/>
        <v>-236</v>
      </c>
      <c r="AU122" s="73">
        <f t="shared" si="146"/>
        <v>-226</v>
      </c>
      <c r="AV122" s="73">
        <f t="shared" si="146"/>
        <v>-216</v>
      </c>
      <c r="AW122" s="73">
        <f t="shared" si="146"/>
        <v>-192</v>
      </c>
      <c r="AX122" s="73">
        <f t="shared" si="146"/>
        <v>-159</v>
      </c>
      <c r="AY122" s="73">
        <f t="shared" si="146"/>
        <v>-136</v>
      </c>
      <c r="AZ122" s="73">
        <f t="shared" si="146"/>
        <v>-126</v>
      </c>
      <c r="BA122" s="127"/>
      <c r="BB122" s="71">
        <f>IF(ISERROR(GETPIVOTDATA("VALUE",'CSS WK pvt'!$J$2,"DT_FILE",BB$8,"COMMODITY",BB$6,"TRIM_CAT",TRIM(B122),"TRIM_LINE",A121))=TRUE,0,GETPIVOTDATA("VALUE",'CSS WK pvt'!$J$2,"DT_FILE",BB$8,"COMMODITY",BB$6,"TRIM_CAT",TRIM(B122),"TRIM_LINE",A121))</f>
        <v>73</v>
      </c>
    </row>
    <row r="123" spans="1:54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0">
        <v>499</v>
      </c>
      <c r="V123" s="290">
        <v>410</v>
      </c>
      <c r="W123" s="290">
        <v>382</v>
      </c>
      <c r="X123" s="290">
        <v>331</v>
      </c>
      <c r="Y123" s="290">
        <v>291</v>
      </c>
      <c r="Z123" s="290">
        <v>274</v>
      </c>
      <c r="AA123" s="125">
        <v>273</v>
      </c>
      <c r="AB123" s="236">
        <f t="shared" si="145"/>
        <v>0.16998468606431852</v>
      </c>
      <c r="AC123" s="237">
        <f t="shared" si="145"/>
        <v>2.6385224274406332E-3</v>
      </c>
      <c r="AD123" s="238">
        <f t="shared" si="145"/>
        <v>-0.29417571569595263</v>
      </c>
      <c r="AE123" s="238">
        <f t="shared" si="145"/>
        <v>-0.47084421235857266</v>
      </c>
      <c r="AF123" s="238">
        <f t="shared" si="145"/>
        <v>-0.43744607420189818</v>
      </c>
      <c r="AG123" s="238">
        <f t="shared" si="145"/>
        <v>-0.5426621160409556</v>
      </c>
      <c r="AH123" s="238">
        <f t="shared" si="145"/>
        <v>-0.54963898916967513</v>
      </c>
      <c r="AI123" s="238">
        <f t="shared" si="145"/>
        <v>-0.61100569259962045</v>
      </c>
      <c r="AJ123" s="238">
        <f t="shared" si="145"/>
        <v>-0.6020833333333333</v>
      </c>
      <c r="AK123" s="238">
        <f t="shared" si="145"/>
        <v>-0.62300683371298404</v>
      </c>
      <c r="AL123" s="238">
        <f t="shared" si="145"/>
        <v>-0.64769975786924938</v>
      </c>
      <c r="AM123" s="238">
        <f t="shared" si="145"/>
        <v>-0.65228426395939088</v>
      </c>
      <c r="AN123" s="252"/>
      <c r="AO123" s="71">
        <f t="shared" si="146"/>
        <v>111</v>
      </c>
      <c r="AP123" s="72">
        <f t="shared" si="146"/>
        <v>2</v>
      </c>
      <c r="AQ123" s="73">
        <f t="shared" si="146"/>
        <v>-298</v>
      </c>
      <c r="AR123" s="73">
        <f t="shared" si="146"/>
        <v>-541</v>
      </c>
      <c r="AS123" s="73">
        <f t="shared" si="146"/>
        <v>-507</v>
      </c>
      <c r="AT123" s="73">
        <f t="shared" si="146"/>
        <v>-636</v>
      </c>
      <c r="AU123" s="73">
        <f t="shared" si="146"/>
        <v>-609</v>
      </c>
      <c r="AV123" s="73">
        <f t="shared" si="146"/>
        <v>-644</v>
      </c>
      <c r="AW123" s="73">
        <f t="shared" si="146"/>
        <v>-578</v>
      </c>
      <c r="AX123" s="73">
        <f t="shared" si="146"/>
        <v>-547</v>
      </c>
      <c r="AY123" s="73">
        <f t="shared" si="146"/>
        <v>-535</v>
      </c>
      <c r="AZ123" s="73">
        <f t="shared" si="146"/>
        <v>-514</v>
      </c>
      <c r="BA123" s="127"/>
      <c r="BB123" s="71">
        <f>IF(ISERROR(GETPIVOTDATA("VALUE",'CSS WK pvt'!$J$2,"DT_FILE",BB$8,"COMMODITY",BB$6,"TRIM_CAT",TRIM(B123),"TRIM_LINE",A121))=TRUE,0,GETPIVOTDATA("VALUE",'CSS WK pvt'!$J$2,"DT_FILE",BB$8,"COMMODITY",BB$6,"TRIM_CAT",TRIM(B123),"TRIM_LINE",A121))</f>
        <v>273</v>
      </c>
    </row>
    <row r="124" spans="1:54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125"/>
      <c r="AB124" s="236">
        <f t="shared" si="145"/>
        <v>0</v>
      </c>
      <c r="AC124" s="237">
        <f t="shared" si="145"/>
        <v>0</v>
      </c>
      <c r="AD124" s="238">
        <f t="shared" si="145"/>
        <v>0</v>
      </c>
      <c r="AE124" s="238">
        <f t="shared" si="145"/>
        <v>0</v>
      </c>
      <c r="AF124" s="238">
        <f t="shared" si="145"/>
        <v>0</v>
      </c>
      <c r="AG124" s="238">
        <f t="shared" si="145"/>
        <v>0</v>
      </c>
      <c r="AH124" s="238">
        <f t="shared" si="145"/>
        <v>0</v>
      </c>
      <c r="AI124" s="238">
        <f t="shared" si="145"/>
        <v>0</v>
      </c>
      <c r="AJ124" s="238">
        <f t="shared" si="145"/>
        <v>0</v>
      </c>
      <c r="AK124" s="238">
        <f t="shared" si="145"/>
        <v>0</v>
      </c>
      <c r="AL124" s="238">
        <f t="shared" si="145"/>
        <v>0</v>
      </c>
      <c r="AM124" s="238">
        <f t="shared" si="145"/>
        <v>0</v>
      </c>
      <c r="AN124" s="252"/>
      <c r="AO124" s="71">
        <f t="shared" si="146"/>
        <v>0</v>
      </c>
      <c r="AP124" s="72">
        <f t="shared" si="146"/>
        <v>0</v>
      </c>
      <c r="AQ124" s="73">
        <f t="shared" si="146"/>
        <v>0</v>
      </c>
      <c r="AR124" s="73">
        <f t="shared" si="146"/>
        <v>0</v>
      </c>
      <c r="AS124" s="73">
        <f t="shared" si="146"/>
        <v>0</v>
      </c>
      <c r="AT124" s="73">
        <f t="shared" si="146"/>
        <v>0</v>
      </c>
      <c r="AU124" s="73">
        <f t="shared" si="146"/>
        <v>0</v>
      </c>
      <c r="AV124" s="73">
        <f t="shared" si="146"/>
        <v>0</v>
      </c>
      <c r="AW124" s="73">
        <f t="shared" si="146"/>
        <v>0</v>
      </c>
      <c r="AX124" s="73">
        <f t="shared" si="146"/>
        <v>0</v>
      </c>
      <c r="AY124" s="73">
        <f t="shared" si="146"/>
        <v>0</v>
      </c>
      <c r="AZ124" s="73">
        <f t="shared" si="146"/>
        <v>0</v>
      </c>
      <c r="BA124" s="127"/>
      <c r="BB124" s="71"/>
    </row>
    <row r="125" spans="1:54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125"/>
      <c r="AB125" s="236">
        <f t="shared" si="145"/>
        <v>0</v>
      </c>
      <c r="AC125" s="237">
        <f t="shared" si="145"/>
        <v>0</v>
      </c>
      <c r="AD125" s="238">
        <f t="shared" si="145"/>
        <v>0</v>
      </c>
      <c r="AE125" s="238">
        <f t="shared" si="145"/>
        <v>0</v>
      </c>
      <c r="AF125" s="238">
        <f t="shared" si="145"/>
        <v>0</v>
      </c>
      <c r="AG125" s="238">
        <f t="shared" si="145"/>
        <v>0</v>
      </c>
      <c r="AH125" s="238">
        <f t="shared" si="145"/>
        <v>0</v>
      </c>
      <c r="AI125" s="238">
        <f t="shared" si="145"/>
        <v>0</v>
      </c>
      <c r="AJ125" s="238">
        <f t="shared" si="145"/>
        <v>0</v>
      </c>
      <c r="AK125" s="238">
        <f t="shared" si="145"/>
        <v>0</v>
      </c>
      <c r="AL125" s="238">
        <f t="shared" si="145"/>
        <v>0</v>
      </c>
      <c r="AM125" s="238">
        <f t="shared" si="145"/>
        <v>0</v>
      </c>
      <c r="AN125" s="252"/>
      <c r="AO125" s="71">
        <f t="shared" si="146"/>
        <v>0</v>
      </c>
      <c r="AP125" s="72">
        <f t="shared" si="146"/>
        <v>0</v>
      </c>
      <c r="AQ125" s="73">
        <f t="shared" si="146"/>
        <v>0</v>
      </c>
      <c r="AR125" s="73">
        <f t="shared" si="146"/>
        <v>0</v>
      </c>
      <c r="AS125" s="73">
        <f t="shared" si="146"/>
        <v>0</v>
      </c>
      <c r="AT125" s="73">
        <f t="shared" si="146"/>
        <v>0</v>
      </c>
      <c r="AU125" s="73">
        <f t="shared" si="146"/>
        <v>0</v>
      </c>
      <c r="AV125" s="73">
        <f t="shared" si="146"/>
        <v>0</v>
      </c>
      <c r="AW125" s="73">
        <f t="shared" si="146"/>
        <v>0</v>
      </c>
      <c r="AX125" s="73">
        <f t="shared" si="146"/>
        <v>0</v>
      </c>
      <c r="AY125" s="73">
        <f t="shared" si="146"/>
        <v>0</v>
      </c>
      <c r="AZ125" s="73">
        <f t="shared" si="146"/>
        <v>0</v>
      </c>
      <c r="BA125" s="127"/>
      <c r="BB125" s="71"/>
    </row>
    <row r="126" spans="1:54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125"/>
      <c r="AB126" s="236">
        <f t="shared" si="145"/>
        <v>0</v>
      </c>
      <c r="AC126" s="237">
        <f t="shared" si="145"/>
        <v>0</v>
      </c>
      <c r="AD126" s="238">
        <f t="shared" si="145"/>
        <v>0</v>
      </c>
      <c r="AE126" s="238">
        <f t="shared" si="145"/>
        <v>0</v>
      </c>
      <c r="AF126" s="238">
        <f t="shared" si="145"/>
        <v>0</v>
      </c>
      <c r="AG126" s="238">
        <f t="shared" si="145"/>
        <v>0</v>
      </c>
      <c r="AH126" s="238">
        <f t="shared" si="145"/>
        <v>0</v>
      </c>
      <c r="AI126" s="238">
        <f t="shared" si="145"/>
        <v>0</v>
      </c>
      <c r="AJ126" s="238">
        <f t="shared" si="145"/>
        <v>0</v>
      </c>
      <c r="AK126" s="238">
        <f t="shared" si="145"/>
        <v>0</v>
      </c>
      <c r="AL126" s="238">
        <f t="shared" si="145"/>
        <v>0</v>
      </c>
      <c r="AM126" s="238">
        <f t="shared" si="145"/>
        <v>0</v>
      </c>
      <c r="AN126" s="252"/>
      <c r="AO126" s="71">
        <f t="shared" si="146"/>
        <v>0</v>
      </c>
      <c r="AP126" s="72">
        <f t="shared" si="146"/>
        <v>0</v>
      </c>
      <c r="AQ126" s="73">
        <f t="shared" si="146"/>
        <v>0</v>
      </c>
      <c r="AR126" s="73">
        <f t="shared" si="146"/>
        <v>0</v>
      </c>
      <c r="AS126" s="73">
        <f t="shared" si="146"/>
        <v>0</v>
      </c>
      <c r="AT126" s="73">
        <f t="shared" si="146"/>
        <v>0</v>
      </c>
      <c r="AU126" s="73">
        <f t="shared" si="146"/>
        <v>0</v>
      </c>
      <c r="AV126" s="73">
        <f t="shared" si="146"/>
        <v>0</v>
      </c>
      <c r="AW126" s="73">
        <f t="shared" si="146"/>
        <v>0</v>
      </c>
      <c r="AX126" s="73">
        <f t="shared" si="146"/>
        <v>0</v>
      </c>
      <c r="AY126" s="73">
        <f t="shared" si="146"/>
        <v>0</v>
      </c>
      <c r="AZ126" s="73">
        <f t="shared" si="146"/>
        <v>0</v>
      </c>
      <c r="BA126" s="127"/>
      <c r="BB126" s="71"/>
    </row>
    <row r="127" spans="1:54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BB127" si="147">SUM(D122:D126)</f>
        <v>1040</v>
      </c>
      <c r="E127" s="140">
        <f t="shared" si="147"/>
        <v>1334</v>
      </c>
      <c r="F127" s="141">
        <f t="shared" si="147"/>
        <v>1461</v>
      </c>
      <c r="G127" s="140">
        <f t="shared" si="147"/>
        <v>1463</v>
      </c>
      <c r="H127" s="141">
        <f t="shared" si="147"/>
        <v>1485</v>
      </c>
      <c r="I127" s="140">
        <f t="shared" si="147"/>
        <v>1400</v>
      </c>
      <c r="J127" s="141">
        <f t="shared" si="147"/>
        <v>1338</v>
      </c>
      <c r="K127" s="140">
        <f t="shared" si="147"/>
        <v>1219</v>
      </c>
      <c r="L127" s="141">
        <f t="shared" si="147"/>
        <v>1113</v>
      </c>
      <c r="M127" s="141">
        <f t="shared" si="147"/>
        <v>1049</v>
      </c>
      <c r="N127" s="142">
        <f t="shared" si="147"/>
        <v>992</v>
      </c>
      <c r="O127" s="139">
        <f t="shared" si="147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1">
        <v>565</v>
      </c>
      <c r="V127" s="291">
        <v>478</v>
      </c>
      <c r="W127" s="291">
        <v>449</v>
      </c>
      <c r="X127" s="291">
        <v>407</v>
      </c>
      <c r="Y127" s="291">
        <v>378</v>
      </c>
      <c r="Z127" s="291">
        <v>352</v>
      </c>
      <c r="AA127" s="142">
        <v>346</v>
      </c>
      <c r="AB127" s="240">
        <f t="shared" si="145"/>
        <v>4.923413566739606E-2</v>
      </c>
      <c r="AC127" s="241">
        <f t="shared" si="145"/>
        <v>-8.9423076923076925E-2</v>
      </c>
      <c r="AD127" s="242">
        <f t="shared" si="145"/>
        <v>-0.34332833583208394</v>
      </c>
      <c r="AE127" s="242">
        <f t="shared" si="145"/>
        <v>-0.4941820670773443</v>
      </c>
      <c r="AF127" s="242">
        <f t="shared" si="145"/>
        <v>-0.48735475051264526</v>
      </c>
      <c r="AG127" s="242">
        <f t="shared" si="145"/>
        <v>-0.58720538720538717</v>
      </c>
      <c r="AH127" s="242">
        <f t="shared" si="145"/>
        <v>-0.59642857142857142</v>
      </c>
      <c r="AI127" s="242">
        <f t="shared" si="145"/>
        <v>-0.64275037369207777</v>
      </c>
      <c r="AJ127" s="242">
        <f t="shared" si="145"/>
        <v>-0.63166529942575877</v>
      </c>
      <c r="AK127" s="242">
        <f t="shared" si="145"/>
        <v>-0.63432165318957767</v>
      </c>
      <c r="AL127" s="242">
        <f t="shared" si="145"/>
        <v>-0.63965681601525259</v>
      </c>
      <c r="AM127" s="242">
        <f t="shared" si="145"/>
        <v>-0.64516129032258063</v>
      </c>
      <c r="AN127" s="253"/>
      <c r="AO127" s="141">
        <f t="shared" si="123"/>
        <v>45</v>
      </c>
      <c r="AP127" s="143">
        <f t="shared" si="123"/>
        <v>-93</v>
      </c>
      <c r="AQ127" s="136">
        <f t="shared" si="123"/>
        <v>-458</v>
      </c>
      <c r="AR127" s="136">
        <f t="shared" ref="AR127:AS127" si="148">SUM(AR122:AR126)</f>
        <v>-722</v>
      </c>
      <c r="AS127" s="136">
        <f t="shared" si="148"/>
        <v>-713</v>
      </c>
      <c r="AT127" s="136">
        <f t="shared" ref="AT127:AU127" si="149">SUM(AT122:AT126)</f>
        <v>-872</v>
      </c>
      <c r="AU127" s="136">
        <f t="shared" si="149"/>
        <v>-835</v>
      </c>
      <c r="AV127" s="136">
        <f t="shared" ref="AV127:AW127" si="150">SUM(AV122:AV126)</f>
        <v>-860</v>
      </c>
      <c r="AW127" s="136">
        <f t="shared" si="150"/>
        <v>-770</v>
      </c>
      <c r="AX127" s="136">
        <f t="shared" ref="AX127:AY127" si="151">SUM(AX122:AX126)</f>
        <v>-706</v>
      </c>
      <c r="AY127" s="136">
        <f t="shared" si="151"/>
        <v>-671</v>
      </c>
      <c r="AZ127" s="136">
        <f t="shared" ref="AZ127" si="152">SUM(AZ122:AZ126)</f>
        <v>-640</v>
      </c>
      <c r="BA127" s="138"/>
      <c r="BB127" s="97">
        <f t="shared" si="147"/>
        <v>346</v>
      </c>
    </row>
    <row r="128" spans="1:54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101"/>
      <c r="AB128" s="244"/>
      <c r="AC128" s="245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7"/>
      <c r="AO128" s="102"/>
      <c r="AP128" s="103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5"/>
      <c r="BB128" s="102"/>
    </row>
    <row r="129" spans="1:54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127">
        <v>0</v>
      </c>
      <c r="AB129" s="236">
        <f t="shared" ref="AB129:AM134" si="153">IF(ISERROR((O129-C129)/C129)=TRUE,0,(O129-C129)/C129)</f>
        <v>14</v>
      </c>
      <c r="AC129" s="237">
        <f t="shared" si="153"/>
        <v>-1</v>
      </c>
      <c r="AD129" s="238">
        <f t="shared" si="153"/>
        <v>-1</v>
      </c>
      <c r="AE129" s="238">
        <f t="shared" si="153"/>
        <v>-1</v>
      </c>
      <c r="AF129" s="238">
        <f t="shared" si="153"/>
        <v>-1</v>
      </c>
      <c r="AG129" s="238">
        <f t="shared" si="153"/>
        <v>-1</v>
      </c>
      <c r="AH129" s="238">
        <f t="shared" si="153"/>
        <v>-1</v>
      </c>
      <c r="AI129" s="238">
        <f t="shared" si="153"/>
        <v>-1</v>
      </c>
      <c r="AJ129" s="238">
        <f t="shared" si="153"/>
        <v>-1</v>
      </c>
      <c r="AK129" s="238">
        <f t="shared" si="153"/>
        <v>0</v>
      </c>
      <c r="AL129" s="238">
        <f t="shared" si="153"/>
        <v>0</v>
      </c>
      <c r="AM129" s="238">
        <f t="shared" si="153"/>
        <v>-1</v>
      </c>
      <c r="AN129" s="252"/>
      <c r="AO129" s="129">
        <f t="shared" ref="AO129:AZ133" si="154">O129-C129</f>
        <v>14</v>
      </c>
      <c r="AP129" s="72">
        <f t="shared" si="154"/>
        <v>-50</v>
      </c>
      <c r="AQ129" s="73">
        <f t="shared" si="154"/>
        <v>-36</v>
      </c>
      <c r="AR129" s="73">
        <f t="shared" si="154"/>
        <v>-134</v>
      </c>
      <c r="AS129" s="73">
        <f t="shared" si="154"/>
        <v>-62</v>
      </c>
      <c r="AT129" s="73">
        <f t="shared" si="154"/>
        <v>-120</v>
      </c>
      <c r="AU129" s="73">
        <f t="shared" si="154"/>
        <v>-153</v>
      </c>
      <c r="AV129" s="73">
        <f t="shared" si="154"/>
        <v>-60</v>
      </c>
      <c r="AW129" s="73">
        <f t="shared" si="154"/>
        <v>-1</v>
      </c>
      <c r="AX129" s="73">
        <f t="shared" si="154"/>
        <v>0</v>
      </c>
      <c r="AY129" s="73">
        <f t="shared" si="154"/>
        <v>0</v>
      </c>
      <c r="AZ129" s="73">
        <f t="shared" si="154"/>
        <v>-17</v>
      </c>
      <c r="BA129" s="127"/>
      <c r="BB129" s="71">
        <f>IF(ISERROR(GETPIVOTDATA("VALUE",'CSS WK pvt'!$J$2,"DT_FILE",BB$8,"COMMODITY",BB$6,"TRIM_CAT",TRIM(B129),"TRIM_LINE",A$128))=TRUE,0,GETPIVOTDATA("VALUE",'CSS WK pvt'!$J$2,"DT_FILE",BB$8,"COMMODITY",BB$6,"TRIM_CAT",TRIM(B129),"TRIM_LINE",A$128))</f>
        <v>0</v>
      </c>
    </row>
    <row r="130" spans="1:54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127">
        <v>0</v>
      </c>
      <c r="AB130" s="236">
        <f t="shared" si="153"/>
        <v>-0.33333333333333331</v>
      </c>
      <c r="AC130" s="237">
        <f t="shared" si="153"/>
        <v>-1</v>
      </c>
      <c r="AD130" s="238">
        <f t="shared" si="153"/>
        <v>-1</v>
      </c>
      <c r="AE130" s="238">
        <f t="shared" si="153"/>
        <v>-1</v>
      </c>
      <c r="AF130" s="238">
        <f t="shared" si="153"/>
        <v>-1</v>
      </c>
      <c r="AG130" s="238">
        <f t="shared" si="153"/>
        <v>-1</v>
      </c>
      <c r="AH130" s="238">
        <f t="shared" si="153"/>
        <v>-1</v>
      </c>
      <c r="AI130" s="238">
        <f t="shared" si="153"/>
        <v>-1</v>
      </c>
      <c r="AJ130" s="238">
        <f t="shared" si="153"/>
        <v>0</v>
      </c>
      <c r="AK130" s="238">
        <f t="shared" si="153"/>
        <v>0</v>
      </c>
      <c r="AL130" s="238">
        <f t="shared" si="153"/>
        <v>0</v>
      </c>
      <c r="AM130" s="238">
        <f t="shared" si="153"/>
        <v>-1</v>
      </c>
      <c r="AN130" s="252"/>
      <c r="AO130" s="129">
        <f t="shared" si="154"/>
        <v>-1</v>
      </c>
      <c r="AP130" s="72">
        <f t="shared" si="154"/>
        <v>-13</v>
      </c>
      <c r="AQ130" s="73">
        <f t="shared" si="154"/>
        <v>-14</v>
      </c>
      <c r="AR130" s="73">
        <f t="shared" si="154"/>
        <v>-32</v>
      </c>
      <c r="AS130" s="73">
        <f t="shared" si="154"/>
        <v>-13</v>
      </c>
      <c r="AT130" s="73">
        <f t="shared" si="154"/>
        <v>-37</v>
      </c>
      <c r="AU130" s="73">
        <f t="shared" si="154"/>
        <v>-38</v>
      </c>
      <c r="AV130" s="73">
        <f t="shared" si="154"/>
        <v>-35</v>
      </c>
      <c r="AW130" s="73">
        <f t="shared" si="154"/>
        <v>0</v>
      </c>
      <c r="AX130" s="73">
        <f t="shared" si="154"/>
        <v>0</v>
      </c>
      <c r="AY130" s="73">
        <f t="shared" si="154"/>
        <v>0</v>
      </c>
      <c r="AZ130" s="73">
        <f t="shared" si="154"/>
        <v>-3</v>
      </c>
      <c r="BA130" s="127"/>
      <c r="BB130" s="71">
        <f>IF(ISERROR(GETPIVOTDATA("VALUE",'CSS WK pvt'!$J$2,"DT_FILE",BB$8,"COMMODITY",BB$6,"TRIM_CAT",TRIM(B130),"TRIM_LINE",A$128))=TRUE,0,GETPIVOTDATA("VALUE",'CSS WK pvt'!$J$2,"DT_FILE",BB$8,"COMMODITY",BB$6,"TRIM_CAT",TRIM(B130),"TRIM_LINE",A$128))</f>
        <v>0</v>
      </c>
    </row>
    <row r="131" spans="1:54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2">
        <v>0</v>
      </c>
      <c r="V131" s="272">
        <v>18</v>
      </c>
      <c r="W131" s="272">
        <v>2</v>
      </c>
      <c r="X131" s="272">
        <v>2</v>
      </c>
      <c r="Y131" s="272">
        <v>5</v>
      </c>
      <c r="Z131" s="272">
        <v>4</v>
      </c>
      <c r="AA131" s="127">
        <v>0</v>
      </c>
      <c r="AB131" s="236">
        <f t="shared" si="153"/>
        <v>-0.78947368421052633</v>
      </c>
      <c r="AC131" s="237">
        <f t="shared" si="153"/>
        <v>-1</v>
      </c>
      <c r="AD131" s="238">
        <f t="shared" si="153"/>
        <v>-1</v>
      </c>
      <c r="AE131" s="238">
        <f t="shared" si="153"/>
        <v>-1</v>
      </c>
      <c r="AF131" s="238">
        <f t="shared" si="153"/>
        <v>-1</v>
      </c>
      <c r="AG131" s="238">
        <f t="shared" si="153"/>
        <v>-1</v>
      </c>
      <c r="AH131" s="238">
        <f t="shared" si="153"/>
        <v>-1</v>
      </c>
      <c r="AI131" s="238">
        <f t="shared" si="153"/>
        <v>5</v>
      </c>
      <c r="AJ131" s="238">
        <f t="shared" si="153"/>
        <v>-0.8</v>
      </c>
      <c r="AK131" s="238">
        <f t="shared" si="153"/>
        <v>-0.5</v>
      </c>
      <c r="AL131" s="238">
        <f t="shared" si="153"/>
        <v>-0.16666666666666666</v>
      </c>
      <c r="AM131" s="238">
        <f t="shared" si="153"/>
        <v>-0.6</v>
      </c>
      <c r="AN131" s="252"/>
      <c r="AO131" s="129">
        <f t="shared" si="154"/>
        <v>-15</v>
      </c>
      <c r="AP131" s="72">
        <f t="shared" si="154"/>
        <v>-10</v>
      </c>
      <c r="AQ131" s="73">
        <f t="shared" si="154"/>
        <v>-1</v>
      </c>
      <c r="AR131" s="73">
        <f t="shared" si="154"/>
        <v>-6</v>
      </c>
      <c r="AS131" s="73">
        <f t="shared" si="154"/>
        <v>-3</v>
      </c>
      <c r="AT131" s="73">
        <f t="shared" si="154"/>
        <v>-5</v>
      </c>
      <c r="AU131" s="73">
        <f t="shared" si="154"/>
        <v>-2</v>
      </c>
      <c r="AV131" s="73">
        <f t="shared" si="154"/>
        <v>15</v>
      </c>
      <c r="AW131" s="73">
        <f t="shared" si="154"/>
        <v>-8</v>
      </c>
      <c r="AX131" s="73">
        <f t="shared" si="154"/>
        <v>-2</v>
      </c>
      <c r="AY131" s="73">
        <f t="shared" si="154"/>
        <v>-1</v>
      </c>
      <c r="AZ131" s="73">
        <f t="shared" si="154"/>
        <v>-6</v>
      </c>
      <c r="BA131" s="127"/>
      <c r="BB131" s="71">
        <f>IF(ISERROR(GETPIVOTDATA("VALUE",'CSS WK pvt'!$J$2,"DT_FILE",BB$8,"COMMODITY",BB$6,"TRIM_CAT",TRIM(B131),"TRIM_LINE",A$128))=TRUE,0,GETPIVOTDATA("VALUE",'CSS WK pvt'!$J$2,"DT_FILE",BB$8,"COMMODITY",BB$6,"TRIM_CAT",TRIM(B131),"TRIM_LINE",A$128))</f>
        <v>0</v>
      </c>
    </row>
    <row r="132" spans="1:54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2">
        <v>0</v>
      </c>
      <c r="V132" s="272">
        <v>1</v>
      </c>
      <c r="W132" s="272">
        <v>1</v>
      </c>
      <c r="X132" s="272">
        <v>1</v>
      </c>
      <c r="Y132" s="272">
        <v>0</v>
      </c>
      <c r="Z132" s="272">
        <v>0</v>
      </c>
      <c r="AA132" s="127">
        <v>0</v>
      </c>
      <c r="AB132" s="236">
        <f t="shared" si="153"/>
        <v>-1</v>
      </c>
      <c r="AC132" s="237">
        <f t="shared" si="153"/>
        <v>-1</v>
      </c>
      <c r="AD132" s="238">
        <f t="shared" si="153"/>
        <v>-1</v>
      </c>
      <c r="AE132" s="238">
        <f t="shared" si="153"/>
        <v>0</v>
      </c>
      <c r="AF132" s="238">
        <f t="shared" si="153"/>
        <v>0</v>
      </c>
      <c r="AG132" s="238">
        <f t="shared" si="153"/>
        <v>-1</v>
      </c>
      <c r="AH132" s="238">
        <f t="shared" si="153"/>
        <v>0</v>
      </c>
      <c r="AI132" s="238">
        <f t="shared" si="153"/>
        <v>0</v>
      </c>
      <c r="AJ132" s="238">
        <f t="shared" si="153"/>
        <v>0</v>
      </c>
      <c r="AK132" s="238">
        <f t="shared" si="153"/>
        <v>-0.5</v>
      </c>
      <c r="AL132" s="238">
        <f t="shared" si="153"/>
        <v>0</v>
      </c>
      <c r="AM132" s="238">
        <f t="shared" si="153"/>
        <v>-1</v>
      </c>
      <c r="AN132" s="252"/>
      <c r="AO132" s="129">
        <f t="shared" si="154"/>
        <v>-4</v>
      </c>
      <c r="AP132" s="72">
        <f t="shared" si="154"/>
        <v>-3</v>
      </c>
      <c r="AQ132" s="73">
        <f t="shared" si="154"/>
        <v>-1</v>
      </c>
      <c r="AR132" s="73">
        <f t="shared" si="154"/>
        <v>0</v>
      </c>
      <c r="AS132" s="73">
        <f t="shared" si="154"/>
        <v>0</v>
      </c>
      <c r="AT132" s="73">
        <f t="shared" si="154"/>
        <v>-1</v>
      </c>
      <c r="AU132" s="73">
        <f t="shared" si="154"/>
        <v>0</v>
      </c>
      <c r="AV132" s="73">
        <f t="shared" si="154"/>
        <v>1</v>
      </c>
      <c r="AW132" s="73">
        <f t="shared" si="154"/>
        <v>1</v>
      </c>
      <c r="AX132" s="73">
        <f t="shared" si="154"/>
        <v>-1</v>
      </c>
      <c r="AY132" s="73">
        <f t="shared" si="154"/>
        <v>0</v>
      </c>
      <c r="AZ132" s="73">
        <f t="shared" si="154"/>
        <v>-3</v>
      </c>
      <c r="BA132" s="127"/>
      <c r="BB132" s="71">
        <f>IF(ISERROR(GETPIVOTDATA("VALUE",'CSS WK pvt'!$J$2,"DT_FILE",BB$8,"COMMODITY",BB$6,"TRIM_CAT",TRIM(B132),"TRIM_LINE",A$128))=TRUE,0,GETPIVOTDATA("VALUE",'CSS WK pvt'!$J$2,"DT_FILE",BB$8,"COMMODITY",BB$6,"TRIM_CAT",TRIM(B132),"TRIM_LINE",A$128))</f>
        <v>0</v>
      </c>
    </row>
    <row r="133" spans="1:54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2">
        <v>0</v>
      </c>
      <c r="V133" s="272">
        <v>1</v>
      </c>
      <c r="W133" s="272">
        <v>0</v>
      </c>
      <c r="X133" s="272">
        <v>0</v>
      </c>
      <c r="Y133" s="272">
        <v>0</v>
      </c>
      <c r="Z133" s="272">
        <v>0</v>
      </c>
      <c r="AA133" s="127">
        <v>0</v>
      </c>
      <c r="AB133" s="236">
        <f t="shared" si="153"/>
        <v>0</v>
      </c>
      <c r="AC133" s="237">
        <f t="shared" si="153"/>
        <v>0</v>
      </c>
      <c r="AD133" s="238">
        <f t="shared" si="153"/>
        <v>0</v>
      </c>
      <c r="AE133" s="238">
        <f t="shared" si="153"/>
        <v>0</v>
      </c>
      <c r="AF133" s="238">
        <f t="shared" si="153"/>
        <v>-1</v>
      </c>
      <c r="AG133" s="238">
        <f t="shared" si="153"/>
        <v>0</v>
      </c>
      <c r="AH133" s="238">
        <f t="shared" si="153"/>
        <v>0</v>
      </c>
      <c r="AI133" s="238">
        <f t="shared" si="153"/>
        <v>0</v>
      </c>
      <c r="AJ133" s="238">
        <f t="shared" si="153"/>
        <v>0</v>
      </c>
      <c r="AK133" s="238">
        <f t="shared" si="153"/>
        <v>0</v>
      </c>
      <c r="AL133" s="238">
        <f t="shared" si="153"/>
        <v>0</v>
      </c>
      <c r="AM133" s="238">
        <f t="shared" si="153"/>
        <v>-1</v>
      </c>
      <c r="AN133" s="252"/>
      <c r="AO133" s="129">
        <f t="shared" si="154"/>
        <v>0</v>
      </c>
      <c r="AP133" s="72">
        <f t="shared" si="154"/>
        <v>0</v>
      </c>
      <c r="AQ133" s="73">
        <f t="shared" si="154"/>
        <v>0</v>
      </c>
      <c r="AR133" s="73">
        <f t="shared" si="154"/>
        <v>0</v>
      </c>
      <c r="AS133" s="73">
        <f t="shared" si="154"/>
        <v>-1</v>
      </c>
      <c r="AT133" s="73">
        <f t="shared" si="154"/>
        <v>0</v>
      </c>
      <c r="AU133" s="73">
        <f t="shared" si="154"/>
        <v>0</v>
      </c>
      <c r="AV133" s="73">
        <f t="shared" si="154"/>
        <v>1</v>
      </c>
      <c r="AW133" s="73">
        <f t="shared" si="154"/>
        <v>0</v>
      </c>
      <c r="AX133" s="73">
        <f t="shared" si="154"/>
        <v>0</v>
      </c>
      <c r="AY133" s="73">
        <f t="shared" si="154"/>
        <v>0</v>
      </c>
      <c r="AZ133" s="73">
        <f t="shared" si="154"/>
        <v>-1</v>
      </c>
      <c r="BA133" s="127"/>
      <c r="BB133" s="71">
        <f>IF(ISERROR(GETPIVOTDATA("VALUE",'CSS WK pvt'!$J$2,"DT_FILE",BB$8,"COMMODITY",BB$6,"TRIM_CAT",TRIM(B133),"TRIM_LINE",A$128))=TRUE,0,GETPIVOTDATA("VALUE",'CSS WK pvt'!$J$2,"DT_FILE",BB$8,"COMMODITY",BB$6,"TRIM_CAT",TRIM(B133),"TRIM_LINE",A$128))</f>
        <v>0</v>
      </c>
    </row>
    <row r="134" spans="1:54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BB134" si="155">SUM(D129:D133)</f>
        <v>76</v>
      </c>
      <c r="E134" s="136">
        <f t="shared" si="155"/>
        <v>52</v>
      </c>
      <c r="F134" s="136">
        <f t="shared" si="155"/>
        <v>172</v>
      </c>
      <c r="G134" s="136">
        <f t="shared" si="155"/>
        <v>79</v>
      </c>
      <c r="H134" s="137">
        <f t="shared" si="155"/>
        <v>163</v>
      </c>
      <c r="I134" s="136">
        <f t="shared" si="155"/>
        <v>193</v>
      </c>
      <c r="J134" s="137">
        <f t="shared" si="155"/>
        <v>98</v>
      </c>
      <c r="K134" s="136">
        <f t="shared" si="155"/>
        <v>11</v>
      </c>
      <c r="L134" s="137">
        <f t="shared" si="155"/>
        <v>6</v>
      </c>
      <c r="M134" s="137">
        <f t="shared" si="155"/>
        <v>6</v>
      </c>
      <c r="N134" s="138">
        <f t="shared" si="155"/>
        <v>34</v>
      </c>
      <c r="O134" s="135">
        <f t="shared" si="155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156">SUM(U129:U133)</f>
        <v>0</v>
      </c>
      <c r="V134" s="273">
        <f t="shared" si="156"/>
        <v>20</v>
      </c>
      <c r="W134" s="273">
        <f t="shared" si="156"/>
        <v>3</v>
      </c>
      <c r="X134" s="273">
        <v>3</v>
      </c>
      <c r="Y134" s="273">
        <v>7</v>
      </c>
      <c r="Z134" s="273">
        <v>4</v>
      </c>
      <c r="AA134" s="138">
        <v>0</v>
      </c>
      <c r="AB134" s="240">
        <f t="shared" si="153"/>
        <v>-0.22222222222222221</v>
      </c>
      <c r="AC134" s="241">
        <f t="shared" si="153"/>
        <v>-1</v>
      </c>
      <c r="AD134" s="242">
        <f t="shared" si="153"/>
        <v>-1</v>
      </c>
      <c r="AE134" s="242">
        <f t="shared" si="153"/>
        <v>-1</v>
      </c>
      <c r="AF134" s="242">
        <f t="shared" si="153"/>
        <v>-1</v>
      </c>
      <c r="AG134" s="242">
        <f t="shared" si="153"/>
        <v>-1</v>
      </c>
      <c r="AH134" s="242">
        <f t="shared" si="153"/>
        <v>-1</v>
      </c>
      <c r="AI134" s="242">
        <f t="shared" si="153"/>
        <v>-0.79591836734693877</v>
      </c>
      <c r="AJ134" s="242">
        <f t="shared" si="153"/>
        <v>-0.72727272727272729</v>
      </c>
      <c r="AK134" s="242">
        <f t="shared" si="153"/>
        <v>-0.5</v>
      </c>
      <c r="AL134" s="242">
        <f t="shared" si="153"/>
        <v>0.16666666666666666</v>
      </c>
      <c r="AM134" s="242">
        <f t="shared" si="153"/>
        <v>-0.88235294117647056</v>
      </c>
      <c r="AN134" s="253"/>
      <c r="AO134" s="135">
        <f t="shared" ref="AO134:AR141" si="157">SUM(AO129:AO133)</f>
        <v>-6</v>
      </c>
      <c r="AP134" s="137">
        <f t="shared" si="157"/>
        <v>-76</v>
      </c>
      <c r="AQ134" s="136">
        <f t="shared" si="157"/>
        <v>-52</v>
      </c>
      <c r="AR134" s="136">
        <f t="shared" ref="AR134:AS134" si="158">SUM(AR129:AR133)</f>
        <v>-172</v>
      </c>
      <c r="AS134" s="136">
        <f t="shared" si="158"/>
        <v>-79</v>
      </c>
      <c r="AT134" s="136">
        <f t="shared" ref="AT134:AU134" si="159">SUM(AT129:AT133)</f>
        <v>-163</v>
      </c>
      <c r="AU134" s="136">
        <f t="shared" si="159"/>
        <v>-193</v>
      </c>
      <c r="AV134" s="136">
        <f t="shared" ref="AV134:AW134" si="160">SUM(AV129:AV133)</f>
        <v>-78</v>
      </c>
      <c r="AW134" s="136">
        <f t="shared" si="160"/>
        <v>-8</v>
      </c>
      <c r="AX134" s="136">
        <f t="shared" ref="AX134:AY134" si="161">SUM(AX129:AX133)</f>
        <v>-3</v>
      </c>
      <c r="AY134" s="136">
        <f t="shared" si="161"/>
        <v>-1</v>
      </c>
      <c r="AZ134" s="136">
        <f t="shared" ref="AZ134" si="162">SUM(AZ129:AZ133)</f>
        <v>-30</v>
      </c>
      <c r="BA134" s="138"/>
      <c r="BB134" s="97">
        <f t="shared" si="155"/>
        <v>0</v>
      </c>
    </row>
    <row r="135" spans="1:54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101"/>
      <c r="AB135" s="244"/>
      <c r="AC135" s="245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7"/>
      <c r="AO135" s="102"/>
      <c r="AP135" s="103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5"/>
      <c r="BB135" s="102"/>
    </row>
    <row r="136" spans="1:54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2">
        <v>2910</v>
      </c>
      <c r="V136" s="272">
        <v>3350</v>
      </c>
      <c r="W136" s="272">
        <v>3605</v>
      </c>
      <c r="X136" s="272">
        <v>3389</v>
      </c>
      <c r="Y136" s="272">
        <v>3394</v>
      </c>
      <c r="Z136" s="272">
        <v>3518</v>
      </c>
      <c r="AA136" s="127">
        <v>3630</v>
      </c>
      <c r="AB136" s="236">
        <f t="shared" ref="AB136:AM141" si="163">IF(ISERROR((O136-C136)/C136)=TRUE,0,(O136-C136)/C136)</f>
        <v>-3.9827550810921784E-2</v>
      </c>
      <c r="AC136" s="237">
        <f t="shared" si="163"/>
        <v>-0.40217197792415882</v>
      </c>
      <c r="AD136" s="238">
        <f t="shared" si="163"/>
        <v>-0.55028404729003533</v>
      </c>
      <c r="AE136" s="238">
        <f t="shared" si="163"/>
        <v>-0.52535377358490565</v>
      </c>
      <c r="AF136" s="238">
        <f t="shared" si="163"/>
        <v>-0.48263836239575436</v>
      </c>
      <c r="AG136" s="238">
        <f t="shared" si="163"/>
        <v>-0.52717477420377123</v>
      </c>
      <c r="AH136" s="238">
        <f t="shared" si="163"/>
        <v>-0.51313367910322905</v>
      </c>
      <c r="AI136" s="238">
        <f t="shared" si="163"/>
        <v>-0.3930059793440841</v>
      </c>
      <c r="AJ136" s="238">
        <f t="shared" si="163"/>
        <v>-0.22289286484156068</v>
      </c>
      <c r="AK136" s="238">
        <f t="shared" si="163"/>
        <v>-0.24621886120996442</v>
      </c>
      <c r="AL136" s="238">
        <f t="shared" si="163"/>
        <v>-0.21051407304024192</v>
      </c>
      <c r="AM136" s="238">
        <f t="shared" si="163"/>
        <v>-0.27880278802788028</v>
      </c>
      <c r="AN136" s="252"/>
      <c r="AO136" s="129">
        <f t="shared" ref="AO136:AZ140" si="164">O136-C136</f>
        <v>-194</v>
      </c>
      <c r="AP136" s="72">
        <f t="shared" si="164"/>
        <v>-2259</v>
      </c>
      <c r="AQ136" s="73">
        <f t="shared" si="164"/>
        <v>-3584</v>
      </c>
      <c r="AR136" s="73">
        <f t="shared" si="164"/>
        <v>-3564</v>
      </c>
      <c r="AS136" s="73">
        <f t="shared" si="164"/>
        <v>-3183</v>
      </c>
      <c r="AT136" s="73">
        <f t="shared" si="164"/>
        <v>-3327</v>
      </c>
      <c r="AU136" s="73">
        <f t="shared" si="164"/>
        <v>-3067</v>
      </c>
      <c r="AV136" s="73">
        <f t="shared" si="164"/>
        <v>-2169</v>
      </c>
      <c r="AW136" s="73">
        <f t="shared" si="164"/>
        <v>-1034</v>
      </c>
      <c r="AX136" s="73">
        <f t="shared" si="164"/>
        <v>-1107</v>
      </c>
      <c r="AY136" s="73">
        <f t="shared" si="164"/>
        <v>-905</v>
      </c>
      <c r="AZ136" s="73">
        <f t="shared" si="164"/>
        <v>-1360</v>
      </c>
      <c r="BA136" s="127"/>
      <c r="BB136" s="71">
        <f>IF(ISERROR(GETPIVOTDATA("VALUE",'CSS WK pvt'!$J$2,"DT_FILE",BB$8,"COMMODITY",BB$6,"TRIM_CAT",TRIM(B136),"TRIM_LINE",A135))=TRUE,0,GETPIVOTDATA("VALUE",'CSS WK pvt'!$J$2,"DT_FILE",BB$8,"COMMODITY",BB$6,"TRIM_CAT",TRIM(B136),"TRIM_LINE",A135))</f>
        <v>3630</v>
      </c>
    </row>
    <row r="137" spans="1:54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2">
        <v>606</v>
      </c>
      <c r="V137" s="272">
        <v>631</v>
      </c>
      <c r="W137" s="272">
        <v>650</v>
      </c>
      <c r="X137" s="272">
        <v>541</v>
      </c>
      <c r="Y137" s="272">
        <v>517</v>
      </c>
      <c r="Z137" s="272">
        <v>538</v>
      </c>
      <c r="AA137" s="127">
        <v>563</v>
      </c>
      <c r="AB137" s="236">
        <f t="shared" si="163"/>
        <v>-0.4250374812593703</v>
      </c>
      <c r="AC137" s="237">
        <f t="shared" si="163"/>
        <v>-0.59837177747625514</v>
      </c>
      <c r="AD137" s="238">
        <f t="shared" si="163"/>
        <v>-0.67118827997829622</v>
      </c>
      <c r="AE137" s="238">
        <f t="shared" si="163"/>
        <v>-0.63320246775098155</v>
      </c>
      <c r="AF137" s="238">
        <f t="shared" si="163"/>
        <v>-0.55204460966542745</v>
      </c>
      <c r="AG137" s="238">
        <f t="shared" si="163"/>
        <v>-0.604179471419791</v>
      </c>
      <c r="AH137" s="238">
        <f t="shared" si="163"/>
        <v>-0.63116250760803405</v>
      </c>
      <c r="AI137" s="238">
        <f t="shared" si="163"/>
        <v>-0.62991202346041053</v>
      </c>
      <c r="AJ137" s="238">
        <f t="shared" si="163"/>
        <v>-0.58172458172458175</v>
      </c>
      <c r="AK137" s="238">
        <f t="shared" si="163"/>
        <v>-0.62792297111416784</v>
      </c>
      <c r="AL137" s="238">
        <f t="shared" si="163"/>
        <v>-0.59194948697711125</v>
      </c>
      <c r="AM137" s="238">
        <f t="shared" si="163"/>
        <v>-0.37296037296037299</v>
      </c>
      <c r="AN137" s="252"/>
      <c r="AO137" s="129">
        <f t="shared" si="164"/>
        <v>-567</v>
      </c>
      <c r="AP137" s="72">
        <f t="shared" si="164"/>
        <v>-882</v>
      </c>
      <c r="AQ137" s="73">
        <f t="shared" si="164"/>
        <v>-1237</v>
      </c>
      <c r="AR137" s="73">
        <f t="shared" si="164"/>
        <v>-1129</v>
      </c>
      <c r="AS137" s="73">
        <f t="shared" si="164"/>
        <v>-891</v>
      </c>
      <c r="AT137" s="73">
        <f t="shared" si="164"/>
        <v>-983</v>
      </c>
      <c r="AU137" s="73">
        <f t="shared" si="164"/>
        <v>-1037</v>
      </c>
      <c r="AV137" s="73">
        <f t="shared" si="164"/>
        <v>-1074</v>
      </c>
      <c r="AW137" s="73">
        <f t="shared" si="164"/>
        <v>-904</v>
      </c>
      <c r="AX137" s="73">
        <f t="shared" si="164"/>
        <v>-913</v>
      </c>
      <c r="AY137" s="73">
        <f t="shared" si="164"/>
        <v>-750</v>
      </c>
      <c r="AZ137" s="73">
        <f t="shared" si="164"/>
        <v>-320</v>
      </c>
      <c r="BA137" s="127"/>
      <c r="BB137" s="71">
        <f>IF(ISERROR(GETPIVOTDATA("VALUE",'CSS WK pvt'!$J$2,"DT_FILE",BB$8,"COMMODITY",BB$6,"TRIM_CAT",TRIM(B137),"TRIM_LINE",A135))=TRUE,0,GETPIVOTDATA("VALUE",'CSS WK pvt'!$J$2,"DT_FILE",BB$8,"COMMODITY",BB$6,"TRIM_CAT",TRIM(B137),"TRIM_LINE",A135))</f>
        <v>563</v>
      </c>
    </row>
    <row r="138" spans="1:54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2">
        <v>144</v>
      </c>
      <c r="V138" s="272">
        <v>176</v>
      </c>
      <c r="W138" s="272">
        <v>153</v>
      </c>
      <c r="X138" s="272">
        <v>137</v>
      </c>
      <c r="Y138" s="272">
        <v>146</v>
      </c>
      <c r="Z138" s="272">
        <v>144</v>
      </c>
      <c r="AA138" s="127">
        <v>152</v>
      </c>
      <c r="AB138" s="236">
        <f t="shared" si="163"/>
        <v>-0.37037037037037035</v>
      </c>
      <c r="AC138" s="237">
        <f t="shared" si="163"/>
        <v>-0.31578947368421051</v>
      </c>
      <c r="AD138" s="238">
        <f t="shared" si="163"/>
        <v>0.20588235294117646</v>
      </c>
      <c r="AE138" s="238">
        <f t="shared" si="163"/>
        <v>0.66153846153846152</v>
      </c>
      <c r="AF138" s="238">
        <f t="shared" si="163"/>
        <v>1.25</v>
      </c>
      <c r="AG138" s="238">
        <f t="shared" si="163"/>
        <v>1.3695652173913044</v>
      </c>
      <c r="AH138" s="238">
        <f t="shared" si="163"/>
        <v>3.9655172413793105</v>
      </c>
      <c r="AI138" s="238">
        <f t="shared" si="163"/>
        <v>5.068965517241379</v>
      </c>
      <c r="AJ138" s="238">
        <f t="shared" si="163"/>
        <v>2.8250000000000002</v>
      </c>
      <c r="AK138" s="238">
        <f t="shared" si="163"/>
        <v>2.1860465116279069</v>
      </c>
      <c r="AL138" s="238">
        <f t="shared" si="163"/>
        <v>2.0416666666666665</v>
      </c>
      <c r="AM138" s="238">
        <f t="shared" si="163"/>
        <v>2.1304347826086958</v>
      </c>
      <c r="AN138" s="252"/>
      <c r="AO138" s="129">
        <f t="shared" si="164"/>
        <v>-20</v>
      </c>
      <c r="AP138" s="72">
        <f t="shared" si="164"/>
        <v>-18</v>
      </c>
      <c r="AQ138" s="73">
        <f t="shared" si="164"/>
        <v>14</v>
      </c>
      <c r="AR138" s="73">
        <f t="shared" si="164"/>
        <v>43</v>
      </c>
      <c r="AS138" s="73">
        <f t="shared" si="164"/>
        <v>70</v>
      </c>
      <c r="AT138" s="73">
        <f t="shared" si="164"/>
        <v>63</v>
      </c>
      <c r="AU138" s="73">
        <f t="shared" si="164"/>
        <v>115</v>
      </c>
      <c r="AV138" s="73">
        <f t="shared" si="164"/>
        <v>147</v>
      </c>
      <c r="AW138" s="73">
        <f t="shared" si="164"/>
        <v>113</v>
      </c>
      <c r="AX138" s="73">
        <f t="shared" si="164"/>
        <v>94</v>
      </c>
      <c r="AY138" s="73">
        <f t="shared" si="164"/>
        <v>98</v>
      </c>
      <c r="AZ138" s="73">
        <f t="shared" si="164"/>
        <v>98</v>
      </c>
      <c r="BA138" s="127"/>
      <c r="BB138" s="71">
        <f>IF(ISERROR(GETPIVOTDATA("VALUE",'CSS WK pvt'!$J$2,"DT_FILE",BB$8,"COMMODITY",BB$6,"TRIM_CAT",TRIM(B138),"TRIM_LINE",A135))=TRUE,0,GETPIVOTDATA("VALUE",'CSS WK pvt'!$J$2,"DT_FILE",BB$8,"COMMODITY",BB$6,"TRIM_CAT",TRIM(B138),"TRIM_LINE",A135))</f>
        <v>152</v>
      </c>
    </row>
    <row r="139" spans="1:54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2">
        <v>44</v>
      </c>
      <c r="V139" s="272">
        <v>48</v>
      </c>
      <c r="W139" s="272">
        <v>43</v>
      </c>
      <c r="X139" s="272">
        <v>34</v>
      </c>
      <c r="Y139" s="272">
        <v>41</v>
      </c>
      <c r="Z139" s="272">
        <v>42</v>
      </c>
      <c r="AA139" s="127">
        <v>37</v>
      </c>
      <c r="AB139" s="236">
        <f t="shared" si="163"/>
        <v>0.3</v>
      </c>
      <c r="AC139" s="237">
        <f t="shared" si="163"/>
        <v>9.0909090909090912E-2</v>
      </c>
      <c r="AD139" s="238">
        <f t="shared" si="163"/>
        <v>0.90909090909090906</v>
      </c>
      <c r="AE139" s="238">
        <f t="shared" si="163"/>
        <v>0.53333333333333333</v>
      </c>
      <c r="AF139" s="238">
        <f t="shared" si="163"/>
        <v>0.83333333333333337</v>
      </c>
      <c r="AG139" s="238">
        <f t="shared" si="163"/>
        <v>0.85</v>
      </c>
      <c r="AH139" s="238">
        <f t="shared" si="163"/>
        <v>1.2</v>
      </c>
      <c r="AI139" s="238">
        <f t="shared" si="163"/>
        <v>2.2000000000000002</v>
      </c>
      <c r="AJ139" s="238">
        <f t="shared" si="163"/>
        <v>2.0714285714285716</v>
      </c>
      <c r="AK139" s="238">
        <f t="shared" si="163"/>
        <v>1.125</v>
      </c>
      <c r="AL139" s="238">
        <f t="shared" si="163"/>
        <v>1.1578947368421053</v>
      </c>
      <c r="AM139" s="238">
        <f t="shared" si="163"/>
        <v>2</v>
      </c>
      <c r="AN139" s="252"/>
      <c r="AO139" s="129">
        <f t="shared" si="164"/>
        <v>3</v>
      </c>
      <c r="AP139" s="72">
        <f t="shared" si="164"/>
        <v>1</v>
      </c>
      <c r="AQ139" s="73">
        <f t="shared" si="164"/>
        <v>10</v>
      </c>
      <c r="AR139" s="73">
        <f t="shared" si="164"/>
        <v>8</v>
      </c>
      <c r="AS139" s="73">
        <f t="shared" si="164"/>
        <v>15</v>
      </c>
      <c r="AT139" s="73">
        <f t="shared" si="164"/>
        <v>17</v>
      </c>
      <c r="AU139" s="73">
        <f t="shared" si="164"/>
        <v>24</v>
      </c>
      <c r="AV139" s="73">
        <f t="shared" si="164"/>
        <v>33</v>
      </c>
      <c r="AW139" s="73">
        <f t="shared" si="164"/>
        <v>29</v>
      </c>
      <c r="AX139" s="73">
        <f t="shared" si="164"/>
        <v>18</v>
      </c>
      <c r="AY139" s="73">
        <f t="shared" si="164"/>
        <v>22</v>
      </c>
      <c r="AZ139" s="73">
        <f t="shared" si="164"/>
        <v>28</v>
      </c>
      <c r="BA139" s="127"/>
      <c r="BB139" s="71">
        <f>IF(ISERROR(GETPIVOTDATA("VALUE",'CSS WK pvt'!$J$2,"DT_FILE",BB$8,"COMMODITY",BB$6,"TRIM_CAT",TRIM(B139),"TRIM_LINE",A135))=TRUE,0,GETPIVOTDATA("VALUE",'CSS WK pvt'!$J$2,"DT_FILE",BB$8,"COMMODITY",BB$6,"TRIM_CAT",TRIM(B139),"TRIM_LINE",A135))</f>
        <v>37</v>
      </c>
    </row>
    <row r="140" spans="1:54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2">
        <v>8</v>
      </c>
      <c r="V140" s="272">
        <v>9</v>
      </c>
      <c r="W140" s="272">
        <v>7</v>
      </c>
      <c r="X140" s="272">
        <v>7</v>
      </c>
      <c r="Y140" s="272">
        <v>4</v>
      </c>
      <c r="Z140" s="272">
        <v>5</v>
      </c>
      <c r="AA140" s="127">
        <v>6</v>
      </c>
      <c r="AB140" s="236">
        <f t="shared" si="163"/>
        <v>1</v>
      </c>
      <c r="AC140" s="237">
        <f t="shared" si="163"/>
        <v>3</v>
      </c>
      <c r="AD140" s="238">
        <f t="shared" si="163"/>
        <v>0</v>
      </c>
      <c r="AE140" s="238">
        <f t="shared" si="163"/>
        <v>1</v>
      </c>
      <c r="AF140" s="238">
        <f t="shared" si="163"/>
        <v>6</v>
      </c>
      <c r="AG140" s="238">
        <f t="shared" si="163"/>
        <v>4</v>
      </c>
      <c r="AH140" s="238">
        <f t="shared" si="163"/>
        <v>0</v>
      </c>
      <c r="AI140" s="238">
        <f t="shared" si="163"/>
        <v>0</v>
      </c>
      <c r="AJ140" s="238">
        <f t="shared" si="163"/>
        <v>0</v>
      </c>
      <c r="AK140" s="238">
        <f t="shared" si="163"/>
        <v>6</v>
      </c>
      <c r="AL140" s="238">
        <f t="shared" si="163"/>
        <v>3</v>
      </c>
      <c r="AM140" s="238">
        <f t="shared" si="163"/>
        <v>4</v>
      </c>
      <c r="AN140" s="252"/>
      <c r="AO140" s="129">
        <f t="shared" si="164"/>
        <v>1</v>
      </c>
      <c r="AP140" s="72">
        <f t="shared" si="164"/>
        <v>3</v>
      </c>
      <c r="AQ140" s="73">
        <f t="shared" si="164"/>
        <v>2</v>
      </c>
      <c r="AR140" s="73">
        <f t="shared" si="164"/>
        <v>1</v>
      </c>
      <c r="AS140" s="73">
        <f t="shared" si="164"/>
        <v>6</v>
      </c>
      <c r="AT140" s="73">
        <f t="shared" si="164"/>
        <v>4</v>
      </c>
      <c r="AU140" s="73">
        <f t="shared" si="164"/>
        <v>8</v>
      </c>
      <c r="AV140" s="73">
        <f t="shared" si="164"/>
        <v>9</v>
      </c>
      <c r="AW140" s="73">
        <f t="shared" si="164"/>
        <v>7</v>
      </c>
      <c r="AX140" s="73">
        <f t="shared" si="164"/>
        <v>6</v>
      </c>
      <c r="AY140" s="73">
        <f t="shared" si="164"/>
        <v>3</v>
      </c>
      <c r="AZ140" s="73">
        <f t="shared" si="164"/>
        <v>4</v>
      </c>
      <c r="BA140" s="127"/>
      <c r="BB140" s="71">
        <f>IF(ISERROR(GETPIVOTDATA("VALUE",'CSS WK pvt'!$J$2,"DT_FILE",BB$8,"COMMODITY",BB$6,"TRIM_CAT",TRIM(B140),"TRIM_LINE",A135))=TRUE,0,GETPIVOTDATA("VALUE",'CSS WK pvt'!$J$2,"DT_FILE",BB$8,"COMMODITY",BB$6,"TRIM_CAT",TRIM(B140),"TRIM_LINE",A135))</f>
        <v>6</v>
      </c>
    </row>
    <row r="141" spans="1:54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BB141" si="165">SUM(D136:D140)</f>
        <v>7160</v>
      </c>
      <c r="E141" s="132">
        <f t="shared" si="165"/>
        <v>8435</v>
      </c>
      <c r="F141" s="132">
        <f t="shared" si="165"/>
        <v>8648</v>
      </c>
      <c r="G141" s="132">
        <f t="shared" si="165"/>
        <v>8284</v>
      </c>
      <c r="H141" s="133">
        <f t="shared" si="165"/>
        <v>8005</v>
      </c>
      <c r="I141" s="132">
        <f t="shared" si="165"/>
        <v>7669</v>
      </c>
      <c r="J141" s="133">
        <f t="shared" si="165"/>
        <v>7268</v>
      </c>
      <c r="K141" s="132">
        <f t="shared" si="165"/>
        <v>6247</v>
      </c>
      <c r="L141" s="133">
        <f t="shared" si="165"/>
        <v>6010</v>
      </c>
      <c r="M141" s="133">
        <f t="shared" si="165"/>
        <v>5634</v>
      </c>
      <c r="N141" s="134">
        <f t="shared" si="165"/>
        <v>5797</v>
      </c>
      <c r="O141" s="131">
        <f t="shared" si="165"/>
        <v>5493</v>
      </c>
      <c r="P141" s="133">
        <f t="shared" si="165"/>
        <v>4005</v>
      </c>
      <c r="Q141" s="132">
        <f t="shared" si="165"/>
        <v>3640</v>
      </c>
      <c r="R141" s="133">
        <f t="shared" si="165"/>
        <v>4007</v>
      </c>
      <c r="S141" s="132">
        <f t="shared" si="165"/>
        <v>4301</v>
      </c>
      <c r="T141" s="133">
        <f t="shared" si="165"/>
        <v>3779</v>
      </c>
      <c r="U141" s="274">
        <f t="shared" si="165"/>
        <v>3712</v>
      </c>
      <c r="V141" s="274">
        <f t="shared" si="165"/>
        <v>4214</v>
      </c>
      <c r="W141" s="274">
        <v>4458</v>
      </c>
      <c r="X141" s="274">
        <v>4108</v>
      </c>
      <c r="Y141" s="274">
        <v>4102</v>
      </c>
      <c r="Z141" s="274">
        <v>4247</v>
      </c>
      <c r="AA141" s="134">
        <v>4388</v>
      </c>
      <c r="AB141" s="254">
        <f t="shared" si="163"/>
        <v>-0.12392344497607656</v>
      </c>
      <c r="AC141" s="254">
        <f t="shared" si="163"/>
        <v>-0.44064245810055863</v>
      </c>
      <c r="AD141" s="254">
        <f t="shared" si="163"/>
        <v>-0.56846473029045641</v>
      </c>
      <c r="AE141" s="254">
        <f t="shared" si="163"/>
        <v>-0.53665587419056426</v>
      </c>
      <c r="AF141" s="254">
        <f t="shared" si="163"/>
        <v>-0.48080637373249641</v>
      </c>
      <c r="AG141" s="254">
        <f t="shared" si="163"/>
        <v>-0.52792004996876951</v>
      </c>
      <c r="AH141" s="254">
        <f t="shared" si="163"/>
        <v>-0.51597339940018261</v>
      </c>
      <c r="AI141" s="254">
        <f t="shared" si="163"/>
        <v>-0.42019812878370943</v>
      </c>
      <c r="AJ141" s="254">
        <f t="shared" si="163"/>
        <v>-0.28637746118136703</v>
      </c>
      <c r="AK141" s="254">
        <f t="shared" si="163"/>
        <v>-0.31647254575707157</v>
      </c>
      <c r="AL141" s="254">
        <f t="shared" si="163"/>
        <v>-0.2719204827831026</v>
      </c>
      <c r="AM141" s="254">
        <f t="shared" si="163"/>
        <v>-0.26737967914438504</v>
      </c>
      <c r="AN141" s="255"/>
      <c r="AO141" s="131">
        <f t="shared" si="157"/>
        <v>-777</v>
      </c>
      <c r="AP141" s="133">
        <f t="shared" si="157"/>
        <v>-3155</v>
      </c>
      <c r="AQ141" s="132">
        <f t="shared" si="157"/>
        <v>-4795</v>
      </c>
      <c r="AR141" s="132">
        <f t="shared" si="157"/>
        <v>-4641</v>
      </c>
      <c r="AS141" s="132">
        <f t="shared" ref="AS141:AT141" si="166">SUM(AS136:AS140)</f>
        <v>-3983</v>
      </c>
      <c r="AT141" s="132">
        <f t="shared" si="166"/>
        <v>-4226</v>
      </c>
      <c r="AU141" s="132">
        <f t="shared" ref="AU141:AV141" si="167">SUM(AU136:AU140)</f>
        <v>-3957</v>
      </c>
      <c r="AV141" s="132">
        <f t="shared" si="167"/>
        <v>-3054</v>
      </c>
      <c r="AW141" s="132">
        <f t="shared" ref="AW141:AX141" si="168">SUM(AW136:AW140)</f>
        <v>-1789</v>
      </c>
      <c r="AX141" s="132">
        <f t="shared" si="168"/>
        <v>-1902</v>
      </c>
      <c r="AY141" s="132">
        <f t="shared" ref="AY141:AZ141" si="169">SUM(AY136:AY140)</f>
        <v>-1532</v>
      </c>
      <c r="AZ141" s="132">
        <f t="shared" si="169"/>
        <v>-1550</v>
      </c>
      <c r="BA141" s="134"/>
      <c r="BB141" s="131">
        <f t="shared" si="165"/>
        <v>4388</v>
      </c>
    </row>
    <row r="142" spans="1:54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108"/>
      <c r="AB142" s="232"/>
      <c r="AC142" s="233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5"/>
      <c r="AO142" s="109"/>
      <c r="AP142" s="110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2"/>
      <c r="BB142" s="109"/>
    </row>
    <row r="143" spans="1:54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7">
        <v>6463279</v>
      </c>
      <c r="V143" s="287">
        <v>8293017</v>
      </c>
      <c r="W143" s="287">
        <v>12905975</v>
      </c>
      <c r="X143" s="287">
        <v>19166959</v>
      </c>
      <c r="Y143" s="287">
        <v>32166850</v>
      </c>
      <c r="Z143" s="287">
        <v>34376874</v>
      </c>
      <c r="AA143" s="115">
        <v>34461770</v>
      </c>
      <c r="AB143" s="236">
        <f t="shared" ref="AB143:AM148" si="170">IF(ISERROR((O143-C143)/C143)=TRUE,0,(O143-C143)/C143)</f>
        <v>-0.16774358205030235</v>
      </c>
      <c r="AC143" s="237">
        <f t="shared" si="170"/>
        <v>0.1122968044850861</v>
      </c>
      <c r="AD143" s="238">
        <f t="shared" si="170"/>
        <v>0.3412111024633433</v>
      </c>
      <c r="AE143" s="238">
        <f t="shared" si="170"/>
        <v>-6.5267223695918392E-2</v>
      </c>
      <c r="AF143" s="238">
        <f t="shared" si="170"/>
        <v>0.1706522945161508</v>
      </c>
      <c r="AG143" s="238">
        <f t="shared" si="170"/>
        <v>3.9489793966284971E-2</v>
      </c>
      <c r="AH143" s="238">
        <f t="shared" si="170"/>
        <v>-7.6759407592299114E-2</v>
      </c>
      <c r="AI143" s="238">
        <f t="shared" si="170"/>
        <v>5.0261407223466802E-2</v>
      </c>
      <c r="AJ143" s="238">
        <f t="shared" si="170"/>
        <v>-0.1082647524654306</v>
      </c>
      <c r="AK143" s="238">
        <f t="shared" si="170"/>
        <v>-9.3119890384186818E-2</v>
      </c>
      <c r="AL143" s="238">
        <f t="shared" si="170"/>
        <v>0.23268680067281278</v>
      </c>
      <c r="AM143" s="238">
        <f t="shared" si="170"/>
        <v>0.32798265526301507</v>
      </c>
      <c r="AN143" s="206"/>
      <c r="AO143" s="38">
        <f t="shared" ref="AO143:AZ147" si="171">O143-C143</f>
        <v>-4115780.2800000012</v>
      </c>
      <c r="AP143" s="72">
        <f t="shared" si="171"/>
        <v>1837621.9900000002</v>
      </c>
      <c r="AQ143" s="73">
        <f t="shared" si="171"/>
        <v>3887487.5199999996</v>
      </c>
      <c r="AR143" s="73">
        <f t="shared" si="171"/>
        <v>-548358.6799999997</v>
      </c>
      <c r="AS143" s="73">
        <f t="shared" si="171"/>
        <v>1020193.0300000003</v>
      </c>
      <c r="AT143" s="73">
        <f t="shared" si="171"/>
        <v>257266.50999999978</v>
      </c>
      <c r="AU143" s="73">
        <f t="shared" si="171"/>
        <v>-537365.30999999959</v>
      </c>
      <c r="AV143" s="73">
        <f t="shared" si="171"/>
        <v>396871.38999999966</v>
      </c>
      <c r="AW143" s="73">
        <f t="shared" si="171"/>
        <v>-1566902.5</v>
      </c>
      <c r="AX143" s="73">
        <f t="shared" si="171"/>
        <v>-1968093.8000000007</v>
      </c>
      <c r="AY143" s="73">
        <f t="shared" si="171"/>
        <v>6071940.9100000001</v>
      </c>
      <c r="AZ143" s="73">
        <f t="shared" si="171"/>
        <v>8490335.6000000015</v>
      </c>
      <c r="BA143" s="118"/>
      <c r="BB143" s="71">
        <f>IF(ISERROR(GETPIVOTDATA("VALUE",'CSS WK pvt'!$J$2,"DT_FILE",BB$8,"COMMODITY",BB$6,"TRIM_CAT",TRIM(B143),"TRIM_LINE",A142))=TRUE,0,GETPIVOTDATA("VALUE",'CSS WK pvt'!$J$2,"DT_FILE",BB$8,"COMMODITY",BB$6,"TRIM_CAT",TRIM(B143),"TRIM_LINE",A142))</f>
        <v>34461770</v>
      </c>
    </row>
    <row r="144" spans="1:54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7">
        <v>385246</v>
      </c>
      <c r="V144" s="287">
        <v>387203</v>
      </c>
      <c r="W144" s="287">
        <v>704681</v>
      </c>
      <c r="X144" s="287">
        <v>1022111</v>
      </c>
      <c r="Y144" s="287">
        <v>1659981</v>
      </c>
      <c r="Z144" s="287">
        <v>1787099</v>
      </c>
      <c r="AA144" s="115">
        <v>1647592</v>
      </c>
      <c r="AB144" s="236">
        <f t="shared" si="170"/>
        <v>-0.68255913769221854</v>
      </c>
      <c r="AC144" s="237">
        <f t="shared" si="170"/>
        <v>-0.35866069358609604</v>
      </c>
      <c r="AD144" s="238">
        <f t="shared" si="170"/>
        <v>-0.17110545762785651</v>
      </c>
      <c r="AE144" s="238">
        <f t="shared" si="170"/>
        <v>-0.26232045408441845</v>
      </c>
      <c r="AF144" s="238">
        <f t="shared" si="170"/>
        <v>-2.1348073366749171E-2</v>
      </c>
      <c r="AG144" s="238">
        <f t="shared" si="170"/>
        <v>-0.14385591659003447</v>
      </c>
      <c r="AH144" s="238">
        <f t="shared" si="170"/>
        <v>-0.13211277573221095</v>
      </c>
      <c r="AI144" s="238">
        <f t="shared" si="170"/>
        <v>-0.31484362099226432</v>
      </c>
      <c r="AJ144" s="238">
        <f t="shared" si="170"/>
        <v>-0.23983223388305683</v>
      </c>
      <c r="AK144" s="238">
        <f t="shared" si="170"/>
        <v>-0.31243073046240738</v>
      </c>
      <c r="AL144" s="238">
        <f t="shared" si="170"/>
        <v>-0.15357348842709598</v>
      </c>
      <c r="AM144" s="238">
        <f t="shared" si="170"/>
        <v>0.3617450511615164</v>
      </c>
      <c r="AN144" s="206"/>
      <c r="AO144" s="38">
        <f t="shared" si="171"/>
        <v>-2384668.34</v>
      </c>
      <c r="AP144" s="72">
        <f t="shared" si="171"/>
        <v>-564424.52</v>
      </c>
      <c r="AQ144" s="73">
        <f t="shared" si="171"/>
        <v>-165461.44999999995</v>
      </c>
      <c r="AR144" s="73">
        <f t="shared" si="171"/>
        <v>-150973.75</v>
      </c>
      <c r="AS144" s="73">
        <f t="shared" si="171"/>
        <v>-7969.3499999999767</v>
      </c>
      <c r="AT144" s="73">
        <f t="shared" si="171"/>
        <v>-57468.159999999974</v>
      </c>
      <c r="AU144" s="73">
        <f t="shared" si="171"/>
        <v>-58643.469999999972</v>
      </c>
      <c r="AV144" s="73">
        <f t="shared" si="171"/>
        <v>-177927.83999999997</v>
      </c>
      <c r="AW144" s="73">
        <f t="shared" si="171"/>
        <v>-222326.20999999996</v>
      </c>
      <c r="AX144" s="73">
        <f t="shared" si="171"/>
        <v>-464446.12999999989</v>
      </c>
      <c r="AY144" s="73">
        <f t="shared" si="171"/>
        <v>-301182.76</v>
      </c>
      <c r="AZ144" s="73">
        <f t="shared" si="171"/>
        <v>474739.54000000004</v>
      </c>
      <c r="BA144" s="118"/>
      <c r="BB144" s="71">
        <f>IF(ISERROR(GETPIVOTDATA("VALUE",'CSS WK pvt'!$J$2,"DT_FILE",BB$8,"COMMODITY",BB$6,"TRIM_CAT",TRIM(B144),"TRIM_LINE",A142))=TRUE,0,GETPIVOTDATA("VALUE",'CSS WK pvt'!$J$2,"DT_FILE",BB$8,"COMMODITY",BB$6,"TRIM_CAT",TRIM(B144),"TRIM_LINE",A142))</f>
        <v>1647592</v>
      </c>
    </row>
    <row r="145" spans="1:54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7">
        <v>654284</v>
      </c>
      <c r="V145" s="287">
        <v>850366</v>
      </c>
      <c r="W145" s="287">
        <v>1551386</v>
      </c>
      <c r="X145" s="287">
        <v>2671320</v>
      </c>
      <c r="Y145" s="287">
        <v>4715675</v>
      </c>
      <c r="Z145" s="287">
        <v>5395620</v>
      </c>
      <c r="AA145" s="115">
        <v>5074789</v>
      </c>
      <c r="AB145" s="236">
        <f t="shared" si="170"/>
        <v>-0.21319481359262882</v>
      </c>
      <c r="AC145" s="237">
        <f t="shared" si="170"/>
        <v>7.6389675148022043E-2</v>
      </c>
      <c r="AD145" s="238">
        <f t="shared" si="170"/>
        <v>0.21840886512840926</v>
      </c>
      <c r="AE145" s="238">
        <f t="shared" si="170"/>
        <v>-6.7693056564144566E-2</v>
      </c>
      <c r="AF145" s="238">
        <f t="shared" si="170"/>
        <v>5.4925746775438961E-2</v>
      </c>
      <c r="AG145" s="238">
        <f t="shared" si="170"/>
        <v>3.372050671768359E-2</v>
      </c>
      <c r="AH145" s="238">
        <f t="shared" si="170"/>
        <v>-6.2362474137847082E-2</v>
      </c>
      <c r="AI145" s="238">
        <f t="shared" si="170"/>
        <v>5.4323865905917909E-2</v>
      </c>
      <c r="AJ145" s="238">
        <f t="shared" si="170"/>
        <v>-0.14514707173696925</v>
      </c>
      <c r="AK145" s="238">
        <f t="shared" si="170"/>
        <v>-0.13748102717856267</v>
      </c>
      <c r="AL145" s="238">
        <f t="shared" si="170"/>
        <v>0.2650511252827169</v>
      </c>
      <c r="AM145" s="238">
        <f t="shared" si="170"/>
        <v>0.43980211947073788</v>
      </c>
      <c r="AN145" s="206"/>
      <c r="AO145" s="38">
        <f t="shared" si="171"/>
        <v>-780967.37000000011</v>
      </c>
      <c r="AP145" s="72">
        <f t="shared" si="171"/>
        <v>171473.33000000007</v>
      </c>
      <c r="AQ145" s="73">
        <f t="shared" si="171"/>
        <v>289457.39999999991</v>
      </c>
      <c r="AR145" s="73">
        <f t="shared" si="171"/>
        <v>-58032.550000000047</v>
      </c>
      <c r="AS145" s="73">
        <f t="shared" si="171"/>
        <v>35639.270000000019</v>
      </c>
      <c r="AT145" s="73">
        <f t="shared" si="171"/>
        <v>23114.969999999972</v>
      </c>
      <c r="AU145" s="73">
        <f t="shared" si="171"/>
        <v>-43516.569999999949</v>
      </c>
      <c r="AV145" s="73">
        <f t="shared" si="171"/>
        <v>43814.969999999972</v>
      </c>
      <c r="AW145" s="73">
        <f t="shared" si="171"/>
        <v>-263412.71999999997</v>
      </c>
      <c r="AX145" s="73">
        <f t="shared" si="171"/>
        <v>-425794.48</v>
      </c>
      <c r="AY145" s="73">
        <f t="shared" si="171"/>
        <v>988019.33000000007</v>
      </c>
      <c r="AZ145" s="73">
        <f t="shared" si="171"/>
        <v>1648146.7000000002</v>
      </c>
      <c r="BA145" s="118"/>
      <c r="BB145" s="71">
        <f>IF(ISERROR(GETPIVOTDATA("VALUE",'CSS WK pvt'!$J$2,"DT_FILE",BB$8,"COMMODITY",BB$6,"TRIM_CAT",TRIM(B145),"TRIM_LINE",A142))=TRUE,0,GETPIVOTDATA("VALUE",'CSS WK pvt'!$J$2,"DT_FILE",BB$8,"COMMODITY",BB$6,"TRIM_CAT",TRIM(B145),"TRIM_LINE",A142))</f>
        <v>5074789</v>
      </c>
    </row>
    <row r="146" spans="1:54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7">
        <v>1276883</v>
      </c>
      <c r="V146" s="287">
        <v>1623689</v>
      </c>
      <c r="W146" s="287">
        <v>2496243</v>
      </c>
      <c r="X146" s="287">
        <v>3774346</v>
      </c>
      <c r="Y146" s="287">
        <v>5792821</v>
      </c>
      <c r="Z146" s="287">
        <v>6206563</v>
      </c>
      <c r="AA146" s="115">
        <v>6108086</v>
      </c>
      <c r="AB146" s="236">
        <f t="shared" si="170"/>
        <v>-0.24539655550879713</v>
      </c>
      <c r="AC146" s="237">
        <f t="shared" si="170"/>
        <v>1.3774249172196381E-2</v>
      </c>
      <c r="AD146" s="238">
        <f t="shared" si="170"/>
        <v>6.178092603887405E-2</v>
      </c>
      <c r="AE146" s="238">
        <f t="shared" si="170"/>
        <v>-9.4980243920332871E-2</v>
      </c>
      <c r="AF146" s="238">
        <f t="shared" si="170"/>
        <v>-7.6545257109877002E-2</v>
      </c>
      <c r="AG146" s="238">
        <f t="shared" si="170"/>
        <v>8.2020702796458719E-2</v>
      </c>
      <c r="AH146" s="238">
        <f t="shared" si="170"/>
        <v>-0.18657504925478194</v>
      </c>
      <c r="AI146" s="238">
        <f t="shared" si="170"/>
        <v>-7.6362262970222528E-2</v>
      </c>
      <c r="AJ146" s="238">
        <f t="shared" si="170"/>
        <v>-8.7495584553758873E-2</v>
      </c>
      <c r="AK146" s="238">
        <f t="shared" si="170"/>
        <v>-8.8919250796361635E-2</v>
      </c>
      <c r="AL146" s="238">
        <f t="shared" si="170"/>
        <v>0.25422224567878182</v>
      </c>
      <c r="AM146" s="238">
        <f t="shared" si="170"/>
        <v>0.3824046968594344</v>
      </c>
      <c r="AN146" s="206"/>
      <c r="AO146" s="38">
        <f t="shared" si="171"/>
        <v>-1204388.1399999997</v>
      </c>
      <c r="AP146" s="72">
        <f t="shared" si="171"/>
        <v>48920.709999999963</v>
      </c>
      <c r="AQ146" s="73">
        <f t="shared" si="171"/>
        <v>151149.06999999983</v>
      </c>
      <c r="AR146" s="73">
        <f t="shared" si="171"/>
        <v>-169920.25</v>
      </c>
      <c r="AS146" s="73">
        <f t="shared" si="171"/>
        <v>-110307.65999999992</v>
      </c>
      <c r="AT146" s="73">
        <f t="shared" si="171"/>
        <v>108642.14999999991</v>
      </c>
      <c r="AU146" s="73">
        <f t="shared" si="171"/>
        <v>-292878.29000000004</v>
      </c>
      <c r="AV146" s="73">
        <f t="shared" si="171"/>
        <v>-134239.3899999999</v>
      </c>
      <c r="AW146" s="73">
        <f t="shared" si="171"/>
        <v>-239352.5299999998</v>
      </c>
      <c r="AX146" s="73">
        <f t="shared" si="171"/>
        <v>-368366.93000000017</v>
      </c>
      <c r="AY146" s="73">
        <f t="shared" si="171"/>
        <v>1174165.08</v>
      </c>
      <c r="AZ146" s="73">
        <f t="shared" si="171"/>
        <v>1716877.0099999998</v>
      </c>
      <c r="BA146" s="118"/>
      <c r="BB146" s="71">
        <f>IF(ISERROR(GETPIVOTDATA("VALUE",'CSS WK pvt'!$J$2,"DT_FILE",BB$8,"COMMODITY",BB$6,"TRIM_CAT",TRIM(B146),"TRIM_LINE",A142))=TRUE,0,GETPIVOTDATA("VALUE",'CSS WK pvt'!$J$2,"DT_FILE",BB$8,"COMMODITY",BB$6,"TRIM_CAT",TRIM(B146),"TRIM_LINE",A142))</f>
        <v>6108086</v>
      </c>
    </row>
    <row r="147" spans="1:54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7">
        <v>1470047</v>
      </c>
      <c r="V147" s="287">
        <v>1544723</v>
      </c>
      <c r="W147" s="287">
        <v>2362481</v>
      </c>
      <c r="X147" s="287">
        <v>3872162</v>
      </c>
      <c r="Y147" s="287">
        <v>3827557</v>
      </c>
      <c r="Z147" s="287">
        <v>4492806</v>
      </c>
      <c r="AA147" s="115">
        <v>5394062</v>
      </c>
      <c r="AB147" s="236">
        <f t="shared" si="170"/>
        <v>-2.9393226286717911E-2</v>
      </c>
      <c r="AC147" s="237">
        <f t="shared" si="170"/>
        <v>0.52894181169576193</v>
      </c>
      <c r="AD147" s="238">
        <f t="shared" si="170"/>
        <v>0.41183073593518821</v>
      </c>
      <c r="AE147" s="238">
        <f t="shared" si="170"/>
        <v>0.40855821750158583</v>
      </c>
      <c r="AF147" s="238">
        <f t="shared" si="170"/>
        <v>-0.3813434868463606</v>
      </c>
      <c r="AG147" s="238">
        <f t="shared" si="170"/>
        <v>0.92307102681762154</v>
      </c>
      <c r="AH147" s="238">
        <f t="shared" si="170"/>
        <v>0.22162204548104719</v>
      </c>
      <c r="AI147" s="238">
        <f t="shared" si="170"/>
        <v>0.24864513875096764</v>
      </c>
      <c r="AJ147" s="238">
        <f t="shared" si="170"/>
        <v>0.20176869829405822</v>
      </c>
      <c r="AK147" s="238">
        <f t="shared" si="170"/>
        <v>0.21272844689380987</v>
      </c>
      <c r="AL147" s="238">
        <f t="shared" si="170"/>
        <v>0.17717456857817354</v>
      </c>
      <c r="AM147" s="238">
        <f t="shared" si="170"/>
        <v>0.70703891129361807</v>
      </c>
      <c r="AN147" s="206"/>
      <c r="AO147" s="38">
        <f t="shared" si="171"/>
        <v>-77501.189999999944</v>
      </c>
      <c r="AP147" s="72">
        <f t="shared" si="171"/>
        <v>1182806.9900000002</v>
      </c>
      <c r="AQ147" s="73">
        <f t="shared" si="171"/>
        <v>630672.75</v>
      </c>
      <c r="AR147" s="73">
        <f t="shared" si="171"/>
        <v>558343.01</v>
      </c>
      <c r="AS147" s="73">
        <f t="shared" si="171"/>
        <v>-578369.89999999991</v>
      </c>
      <c r="AT147" s="73">
        <f t="shared" si="171"/>
        <v>779749.25</v>
      </c>
      <c r="AU147" s="73">
        <f t="shared" si="171"/>
        <v>266690.3600000001</v>
      </c>
      <c r="AV147" s="73">
        <f t="shared" si="171"/>
        <v>307603.69999999995</v>
      </c>
      <c r="AW147" s="73">
        <f t="shared" si="171"/>
        <v>396644.31000000006</v>
      </c>
      <c r="AX147" s="73">
        <f t="shared" si="171"/>
        <v>679227.91000000015</v>
      </c>
      <c r="AY147" s="73">
        <f t="shared" si="171"/>
        <v>576079.18000000017</v>
      </c>
      <c r="AZ147" s="73">
        <f t="shared" si="171"/>
        <v>1860876.54</v>
      </c>
      <c r="BA147" s="118"/>
      <c r="BB147" s="71">
        <f>IF(ISERROR(GETPIVOTDATA("VALUE",'CSS WK pvt'!$J$2,"DT_FILE",BB$8,"COMMODITY",BB$6,"TRIM_CAT",TRIM(B147),"TRIM_LINE",A142))=TRUE,0,GETPIVOTDATA("VALUE",'CSS WK pvt'!$J$2,"DT_FILE",BB$8,"COMMODITY",BB$6,"TRIM_CAT",TRIM(B147),"TRIM_LINE",A142))</f>
        <v>5394062</v>
      </c>
    </row>
    <row r="148" spans="1:54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72">SUM(E143:E147)</f>
        <v>17663439.710000001</v>
      </c>
      <c r="F148" s="153">
        <f t="shared" si="172"/>
        <v>12990192.220000001</v>
      </c>
      <c r="G148" s="152">
        <f t="shared" si="172"/>
        <v>9958106.6099999994</v>
      </c>
      <c r="H148" s="152">
        <f t="shared" si="172"/>
        <v>9769034.2800000012</v>
      </c>
      <c r="I148" s="152">
        <f t="shared" si="172"/>
        <v>10915452.280000001</v>
      </c>
      <c r="J148" s="152">
        <f t="shared" si="172"/>
        <v>12262875.170000002</v>
      </c>
      <c r="K148" s="152">
        <f t="shared" si="172"/>
        <v>21916115.650000002</v>
      </c>
      <c r="L148" s="152">
        <f t="shared" si="172"/>
        <v>33054371.43</v>
      </c>
      <c r="M148" s="152">
        <f t="shared" si="172"/>
        <v>39653862.260000005</v>
      </c>
      <c r="N148" s="154">
        <f t="shared" si="172"/>
        <v>38067986.609999999</v>
      </c>
      <c r="O148" s="151">
        <f t="shared" si="172"/>
        <v>30674344.579999998</v>
      </c>
      <c r="P148" s="152">
        <f t="shared" si="172"/>
        <v>28646574</v>
      </c>
      <c r="Q148" s="152">
        <f t="shared" si="172"/>
        <v>22456745</v>
      </c>
      <c r="R148" s="152">
        <f t="shared" si="172"/>
        <v>12621250</v>
      </c>
      <c r="S148" s="152">
        <f t="shared" si="172"/>
        <v>10317292</v>
      </c>
      <c r="T148" s="152">
        <f t="shared" si="172"/>
        <v>10880339</v>
      </c>
      <c r="U148" s="288">
        <f t="shared" si="172"/>
        <v>10249739</v>
      </c>
      <c r="V148" s="288">
        <f t="shared" si="172"/>
        <v>12698998</v>
      </c>
      <c r="W148" s="288">
        <v>20020766</v>
      </c>
      <c r="X148" s="288">
        <v>30506898</v>
      </c>
      <c r="Y148" s="288">
        <v>48162884</v>
      </c>
      <c r="Z148" s="288">
        <v>52258962</v>
      </c>
      <c r="AA148" s="154">
        <v>52686299</v>
      </c>
      <c r="AB148" s="240">
        <f t="shared" si="170"/>
        <v>-0.21824205429795648</v>
      </c>
      <c r="AC148" s="241">
        <f t="shared" si="170"/>
        <v>0.10305661969823808</v>
      </c>
      <c r="AD148" s="242">
        <f t="shared" si="170"/>
        <v>0.27136873500840902</v>
      </c>
      <c r="AE148" s="242">
        <f t="shared" si="170"/>
        <v>-2.8401598202062683E-2</v>
      </c>
      <c r="AF148" s="242">
        <f t="shared" si="170"/>
        <v>3.6069646978804597E-2</v>
      </c>
      <c r="AG148" s="242">
        <f t="shared" si="170"/>
        <v>0.11375788928033106</v>
      </c>
      <c r="AH148" s="242">
        <f t="shared" si="170"/>
        <v>-6.0988153575620881E-2</v>
      </c>
      <c r="AI148" s="242">
        <f t="shared" si="170"/>
        <v>3.5564484181241009E-2</v>
      </c>
      <c r="AJ148" s="242">
        <f t="shared" si="170"/>
        <v>-8.648200622175499E-2</v>
      </c>
      <c r="AK148" s="242">
        <f t="shared" si="170"/>
        <v>-7.7069183886761927E-2</v>
      </c>
      <c r="AL148" s="242">
        <f t="shared" si="170"/>
        <v>0.21458242035059699</v>
      </c>
      <c r="AM148" s="242">
        <f t="shared" si="170"/>
        <v>0.37277977255230521</v>
      </c>
      <c r="AN148" s="251"/>
      <c r="AO148" s="153">
        <f t="shared" ref="AO148:AR148" si="173">SUM(AO143:AO147)</f>
        <v>-8563305.3200000003</v>
      </c>
      <c r="AP148" s="155">
        <f t="shared" si="173"/>
        <v>2676398.5000000005</v>
      </c>
      <c r="AQ148" s="156">
        <f t="shared" si="173"/>
        <v>4793305.2899999991</v>
      </c>
      <c r="AR148" s="156">
        <f t="shared" si="173"/>
        <v>-368942.21999999974</v>
      </c>
      <c r="AS148" s="156">
        <f t="shared" ref="AS148:AT148" si="174">SUM(AS143:AS147)</f>
        <v>359185.39000000048</v>
      </c>
      <c r="AT148" s="156">
        <f t="shared" si="174"/>
        <v>1111304.7199999997</v>
      </c>
      <c r="AU148" s="156">
        <f t="shared" ref="AU148:AV148" si="175">SUM(AU143:AU147)</f>
        <v>-665713.27999999945</v>
      </c>
      <c r="AV148" s="156">
        <f t="shared" si="175"/>
        <v>436122.82999999973</v>
      </c>
      <c r="AW148" s="156">
        <f t="shared" ref="AW148:AX148" si="176">SUM(AW143:AW147)</f>
        <v>-1895349.65</v>
      </c>
      <c r="AX148" s="156">
        <f t="shared" si="176"/>
        <v>-2547473.4300000006</v>
      </c>
      <c r="AY148" s="156">
        <f t="shared" ref="AY148:AZ148" si="177">SUM(AY143:AY147)</f>
        <v>8509021.7400000002</v>
      </c>
      <c r="AZ148" s="156">
        <f t="shared" si="177"/>
        <v>14190975.390000001</v>
      </c>
      <c r="BA148" s="157"/>
      <c r="BB148" s="48">
        <f t="shared" ref="BB148" si="178">SUM(BB143:BB147)</f>
        <v>52686299</v>
      </c>
    </row>
    <row r="149" spans="1:54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101"/>
      <c r="AB149" s="244"/>
      <c r="AC149" s="245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7"/>
      <c r="AO149" s="102"/>
      <c r="AP149" s="103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5"/>
      <c r="BB149" s="102"/>
    </row>
    <row r="150" spans="1:54" x14ac:dyDescent="0.35">
      <c r="A150" s="172"/>
      <c r="B150" s="67" t="s">
        <v>30</v>
      </c>
      <c r="C150" s="200"/>
      <c r="D150" s="201">
        <f t="shared" ref="D150:T150" si="179">(C66+C143+D94-D66-D143)/(C66+C143+D94-D143)</f>
        <v>0.62116045376842322</v>
      </c>
      <c r="E150" s="201">
        <f t="shared" si="179"/>
        <v>0.57123434584392285</v>
      </c>
      <c r="F150" s="202">
        <f t="shared" si="179"/>
        <v>0.49239022537449606</v>
      </c>
      <c r="G150" s="201">
        <f t="shared" si="179"/>
        <v>0.45647875768481144</v>
      </c>
      <c r="H150" s="201">
        <f t="shared" si="179"/>
        <v>0.40438925954671334</v>
      </c>
      <c r="I150" s="201">
        <f t="shared" si="179"/>
        <v>0.41159047794828763</v>
      </c>
      <c r="J150" s="201">
        <f t="shared" si="179"/>
        <v>0.48176323016214445</v>
      </c>
      <c r="K150" s="201">
        <f t="shared" si="179"/>
        <v>0.42556635852883212</v>
      </c>
      <c r="L150" s="201">
        <f t="shared" si="179"/>
        <v>0.61877424392391955</v>
      </c>
      <c r="M150" s="201">
        <f t="shared" si="179"/>
        <v>0.64950944630924945</v>
      </c>
      <c r="N150" s="203">
        <f t="shared" si="179"/>
        <v>0.56302823980769945</v>
      </c>
      <c r="O150" s="200">
        <f t="shared" si="179"/>
        <v>0.57975113396363542</v>
      </c>
      <c r="P150" s="201">
        <f t="shared" si="179"/>
        <v>0.48070883687142074</v>
      </c>
      <c r="Q150" s="201">
        <f t="shared" si="179"/>
        <v>0.46455576713729946</v>
      </c>
      <c r="R150" s="201">
        <f t="shared" si="179"/>
        <v>0.38944956449712886</v>
      </c>
      <c r="S150" s="201">
        <f t="shared" si="179"/>
        <v>0.34372405824723945</v>
      </c>
      <c r="T150" s="201">
        <f t="shared" si="179"/>
        <v>0.27180379929579235</v>
      </c>
      <c r="U150" s="201">
        <f t="shared" ref="U150:W155" si="180">(T66+T143+U94-U66-U143)/(T66+T143+U94-U143)</f>
        <v>0.26208583040024502</v>
      </c>
      <c r="V150" s="201">
        <f t="shared" si="180"/>
        <v>0.2752454087346009</v>
      </c>
      <c r="W150" s="201">
        <f t="shared" si="180"/>
        <v>0.31792786164190651</v>
      </c>
      <c r="X150" s="201">
        <f t="shared" ref="X150:X155" si="181">(W66+W143+X94-X66-X143)/(W66+W143+X94-X143)</f>
        <v>0.42831354463667926</v>
      </c>
      <c r="Y150" s="201">
        <f t="shared" ref="Y150:AA155" si="182">(X66+X143+Y94-Y66-Y143)/(X66+X143+Y94-Y143)</f>
        <v>0.46859816020018252</v>
      </c>
      <c r="Z150" s="201">
        <f t="shared" si="182"/>
        <v>0.4927333042572386</v>
      </c>
      <c r="AA150" s="206">
        <f t="shared" si="182"/>
        <v>0.21234254359712845</v>
      </c>
      <c r="AB150" s="244"/>
      <c r="AC150" s="237">
        <f t="shared" ref="AC150:AM155" si="183">IF(ISERROR((P150-D150)/D150)=TRUE,0,(P150-D150)/D150)</f>
        <v>-0.2261116528666918</v>
      </c>
      <c r="AD150" s="238">
        <f t="shared" si="183"/>
        <v>-0.18675098842143317</v>
      </c>
      <c r="AE150" s="238">
        <f t="shared" si="183"/>
        <v>-0.20906316895115834</v>
      </c>
      <c r="AF150" s="238">
        <f t="shared" si="183"/>
        <v>-0.24700974040817608</v>
      </c>
      <c r="AG150" s="238">
        <f t="shared" si="183"/>
        <v>-0.32786592898025591</v>
      </c>
      <c r="AH150" s="238">
        <f t="shared" si="183"/>
        <v>-0.36323640987347239</v>
      </c>
      <c r="AI150" s="238">
        <f t="shared" si="183"/>
        <v>-0.42867078369189149</v>
      </c>
      <c r="AJ150" s="238">
        <f t="shared" si="183"/>
        <v>-0.25292999488734991</v>
      </c>
      <c r="AK150" s="238">
        <f t="shared" si="183"/>
        <v>-0.30780321119936288</v>
      </c>
      <c r="AL150" s="238">
        <f t="shared" si="183"/>
        <v>-0.27853526555629193</v>
      </c>
      <c r="AM150" s="238">
        <f t="shared" si="183"/>
        <v>-0.12485152711784024</v>
      </c>
      <c r="AN150" s="206"/>
      <c r="AO150" s="256"/>
      <c r="AP150" s="204">
        <f t="shared" ref="AP150:AZ155" si="184">P150-D150</f>
        <v>-0.14045161689700247</v>
      </c>
      <c r="AQ150" s="204">
        <f t="shared" si="184"/>
        <v>-0.10667857870662339</v>
      </c>
      <c r="AR150" s="204">
        <f t="shared" si="184"/>
        <v>-0.1029406608773672</v>
      </c>
      <c r="AS150" s="204">
        <f t="shared" si="184"/>
        <v>-0.11275469943757199</v>
      </c>
      <c r="AT150" s="204">
        <f t="shared" si="184"/>
        <v>-0.13258546025092099</v>
      </c>
      <c r="AU150" s="204">
        <f t="shared" si="184"/>
        <v>-0.1495046475480426</v>
      </c>
      <c r="AV150" s="204">
        <f t="shared" si="184"/>
        <v>-0.20651782142754355</v>
      </c>
      <c r="AW150" s="204">
        <f t="shared" si="184"/>
        <v>-0.10763849688692562</v>
      </c>
      <c r="AX150" s="204">
        <f t="shared" si="184"/>
        <v>-0.1904606992872403</v>
      </c>
      <c r="AY150" s="204">
        <f t="shared" si="184"/>
        <v>-0.18091128610906693</v>
      </c>
      <c r="AZ150" s="204">
        <f t="shared" si="184"/>
        <v>-7.0294935550460846E-2</v>
      </c>
      <c r="BA150" s="206"/>
      <c r="BB150" s="207"/>
    </row>
    <row r="151" spans="1:54" x14ac:dyDescent="0.35">
      <c r="A151" s="172"/>
      <c r="B151" s="67" t="s">
        <v>31</v>
      </c>
      <c r="C151" s="200"/>
      <c r="D151" s="201">
        <f t="shared" ref="D151:T151" si="185">(C67+C144+D95-D67-D144)/(C67+C144+D95-D144)</f>
        <v>0.27956219250146819</v>
      </c>
      <c r="E151" s="201">
        <f t="shared" si="185"/>
        <v>0.25249905583310767</v>
      </c>
      <c r="F151" s="202">
        <f t="shared" si="185"/>
        <v>0.29870933538915334</v>
      </c>
      <c r="G151" s="201">
        <f t="shared" si="185"/>
        <v>0.19213539736436885</v>
      </c>
      <c r="H151" s="201">
        <f t="shared" si="185"/>
        <v>9.6525725289902484E-2</v>
      </c>
      <c r="I151" s="201">
        <f t="shared" si="185"/>
        <v>8.9884106850669804E-2</v>
      </c>
      <c r="J151" s="201">
        <f t="shared" si="185"/>
        <v>0.10652068580896128</v>
      </c>
      <c r="K151" s="201">
        <f t="shared" si="185"/>
        <v>8.6943366268409386E-2</v>
      </c>
      <c r="L151" s="201">
        <f t="shared" si="185"/>
        <v>0.17104015742649761</v>
      </c>
      <c r="M151" s="201">
        <f t="shared" si="185"/>
        <v>0.13766889330082574</v>
      </c>
      <c r="N151" s="203">
        <f t="shared" si="185"/>
        <v>0.34511609656266085</v>
      </c>
      <c r="O151" s="200">
        <f t="shared" si="185"/>
        <v>0.16874698006434785</v>
      </c>
      <c r="P151" s="201">
        <f t="shared" si="185"/>
        <v>0.13764890288750478</v>
      </c>
      <c r="Q151" s="201">
        <f t="shared" si="185"/>
        <v>0.15391063993269907</v>
      </c>
      <c r="R151" s="201">
        <f t="shared" si="185"/>
        <v>9.7145952243538114E-2</v>
      </c>
      <c r="S151" s="201">
        <f t="shared" si="185"/>
        <v>4.5825413858294632E-2</v>
      </c>
      <c r="T151" s="201">
        <f t="shared" si="185"/>
        <v>7.9588239067830732E-2</v>
      </c>
      <c r="U151" s="201">
        <f t="shared" si="180"/>
        <v>0.10939707979805235</v>
      </c>
      <c r="V151" s="201">
        <f t="shared" si="180"/>
        <v>0.12843930418979058</v>
      </c>
      <c r="W151" s="201">
        <f t="shared" si="180"/>
        <v>8.2122459797707506E-2</v>
      </c>
      <c r="X151" s="201">
        <f t="shared" si="181"/>
        <v>0.15927221747667017</v>
      </c>
      <c r="Y151" s="201">
        <f t="shared" si="182"/>
        <v>0.2235096033823217</v>
      </c>
      <c r="Z151" s="201">
        <f t="shared" si="182"/>
        <v>0.15817839491030253</v>
      </c>
      <c r="AA151" s="206">
        <f t="shared" si="182"/>
        <v>4.3355976147861505E-2</v>
      </c>
      <c r="AB151" s="244"/>
      <c r="AC151" s="237">
        <f t="shared" si="183"/>
        <v>-0.50762690170709734</v>
      </c>
      <c r="AD151" s="238">
        <f t="shared" si="183"/>
        <v>-0.39045063188502299</v>
      </c>
      <c r="AE151" s="238">
        <f t="shared" si="183"/>
        <v>-0.67478099699502847</v>
      </c>
      <c r="AF151" s="238">
        <f t="shared" si="183"/>
        <v>-0.76149416251816138</v>
      </c>
      <c r="AG151" s="238">
        <f t="shared" si="183"/>
        <v>-0.17547121424057899</v>
      </c>
      <c r="AH151" s="238">
        <f t="shared" si="183"/>
        <v>0.2170903581408524</v>
      </c>
      <c r="AI151" s="238">
        <f t="shared" si="183"/>
        <v>0.20576865624146545</v>
      </c>
      <c r="AJ151" s="238">
        <f t="shared" si="183"/>
        <v>-5.5448813148307352E-2</v>
      </c>
      <c r="AK151" s="238">
        <f t="shared" si="183"/>
        <v>-6.8802204855807444E-2</v>
      </c>
      <c r="AL151" s="238">
        <f t="shared" si="183"/>
        <v>0.62353018189753318</v>
      </c>
      <c r="AM151" s="238">
        <f t="shared" si="183"/>
        <v>-0.54166613355403737</v>
      </c>
      <c r="AN151" s="206"/>
      <c r="AO151" s="256"/>
      <c r="AP151" s="204">
        <f t="shared" si="184"/>
        <v>-0.14191328961396341</v>
      </c>
      <c r="AQ151" s="204">
        <f t="shared" si="184"/>
        <v>-9.8588415900408594E-2</v>
      </c>
      <c r="AR151" s="204">
        <f t="shared" si="184"/>
        <v>-0.20156338314561523</v>
      </c>
      <c r="AS151" s="204">
        <f t="shared" si="184"/>
        <v>-0.14630998350607421</v>
      </c>
      <c r="AT151" s="204">
        <f t="shared" si="184"/>
        <v>-1.6937486222071751E-2</v>
      </c>
      <c r="AU151" s="204">
        <f t="shared" si="184"/>
        <v>1.9512972947382551E-2</v>
      </c>
      <c r="AV151" s="204">
        <f t="shared" si="184"/>
        <v>2.1918618380829299E-2</v>
      </c>
      <c r="AW151" s="204">
        <f t="shared" si="184"/>
        <v>-4.8209064707018801E-3</v>
      </c>
      <c r="AX151" s="204">
        <f t="shared" si="184"/>
        <v>-1.1767939949827444E-2</v>
      </c>
      <c r="AY151" s="204">
        <f t="shared" si="184"/>
        <v>8.5840710081495963E-2</v>
      </c>
      <c r="AZ151" s="204">
        <f t="shared" si="184"/>
        <v>-0.18693770165235832</v>
      </c>
      <c r="BA151" s="206"/>
      <c r="BB151" s="207"/>
    </row>
    <row r="152" spans="1:54" x14ac:dyDescent="0.35">
      <c r="A152" s="172"/>
      <c r="B152" s="67" t="s">
        <v>32</v>
      </c>
      <c r="C152" s="200"/>
      <c r="D152" s="201">
        <f t="shared" ref="D152:E155" si="186">(C68+C145+D96-D68-D145)/(C68+C145+D96-D145)</f>
        <v>0.78654294055884888</v>
      </c>
      <c r="E152" s="201">
        <f t="shared" ref="E152:O155" si="187">(D68+D145+E96-E68-E145)/(D68+D145+E96-E145)</f>
        <v>0.76586102545617896</v>
      </c>
      <c r="F152" s="202">
        <f t="shared" si="187"/>
        <v>0.73883446272369468</v>
      </c>
      <c r="G152" s="201">
        <f t="shared" si="187"/>
        <v>0.70910352609919325</v>
      </c>
      <c r="H152" s="201">
        <f t="shared" si="187"/>
        <v>0.68072147583787701</v>
      </c>
      <c r="I152" s="201">
        <f t="shared" si="187"/>
        <v>0.67651925274849378</v>
      </c>
      <c r="J152" s="201">
        <f t="shared" si="187"/>
        <v>0.72521621503464451</v>
      </c>
      <c r="K152" s="201">
        <f t="shared" si="187"/>
        <v>0.77550383616027974</v>
      </c>
      <c r="L152" s="201">
        <f t="shared" si="187"/>
        <v>0.84290818390883793</v>
      </c>
      <c r="M152" s="201">
        <f t="shared" si="187"/>
        <v>0.81688719260497744</v>
      </c>
      <c r="N152" s="203">
        <f t="shared" si="187"/>
        <v>0.7869782272673651</v>
      </c>
      <c r="O152" s="200">
        <f t="shared" si="187"/>
        <v>0.73699851910736847</v>
      </c>
      <c r="P152" s="201">
        <f t="shared" ref="P152:T152" si="188">(O68+O145+P96-P68-P145)/(O68+O145+P96-P145)</f>
        <v>0.56504466342476989</v>
      </c>
      <c r="Q152" s="201">
        <f t="shared" si="188"/>
        <v>0.64467292319308034</v>
      </c>
      <c r="R152" s="201">
        <f t="shared" si="188"/>
        <v>0.54240121548576015</v>
      </c>
      <c r="S152" s="201">
        <f t="shared" si="188"/>
        <v>0.49289330339429815</v>
      </c>
      <c r="T152" s="201">
        <f t="shared" si="188"/>
        <v>0.43790422546344981</v>
      </c>
      <c r="U152" s="201">
        <f t="shared" si="180"/>
        <v>0.49395299390275677</v>
      </c>
      <c r="V152" s="201">
        <f t="shared" si="180"/>
        <v>0.5332351874971184</v>
      </c>
      <c r="W152" s="201">
        <f t="shared" si="180"/>
        <v>0.55093861443854553</v>
      </c>
      <c r="X152" s="201">
        <f t="shared" si="181"/>
        <v>0.68827481332777996</v>
      </c>
      <c r="Y152" s="201">
        <f t="shared" si="182"/>
        <v>0.71538775093309237</v>
      </c>
      <c r="Z152" s="201">
        <f t="shared" si="182"/>
        <v>0.73891097589525312</v>
      </c>
      <c r="AA152" s="206">
        <f t="shared" si="182"/>
        <v>0.5011944790625823</v>
      </c>
      <c r="AB152" s="244"/>
      <c r="AC152" s="237">
        <f t="shared" si="183"/>
        <v>-0.28160989783558621</v>
      </c>
      <c r="AD152" s="238">
        <f t="shared" si="183"/>
        <v>-0.15823771968408223</v>
      </c>
      <c r="AE152" s="238">
        <f t="shared" si="183"/>
        <v>-0.26586909131686726</v>
      </c>
      <c r="AF152" s="238">
        <f t="shared" si="183"/>
        <v>-0.30490642726637696</v>
      </c>
      <c r="AG152" s="238">
        <f t="shared" si="183"/>
        <v>-0.35670572913180337</v>
      </c>
      <c r="AH152" s="238">
        <f t="shared" si="183"/>
        <v>-0.26986114305546421</v>
      </c>
      <c r="AI152" s="238">
        <f t="shared" si="183"/>
        <v>-0.26472246973732505</v>
      </c>
      <c r="AJ152" s="238">
        <f t="shared" si="183"/>
        <v>-0.28957332156293997</v>
      </c>
      <c r="AK152" s="238">
        <f t="shared" si="183"/>
        <v>-0.18345221167977396</v>
      </c>
      <c r="AL152" s="238">
        <f t="shared" si="183"/>
        <v>-0.12425147877299039</v>
      </c>
      <c r="AM152" s="238">
        <f t="shared" si="183"/>
        <v>-6.1078248046348801E-2</v>
      </c>
      <c r="AN152" s="206"/>
      <c r="AO152" s="256"/>
      <c r="AP152" s="204">
        <f t="shared" si="184"/>
        <v>-0.22149827713407899</v>
      </c>
      <c r="AQ152" s="204">
        <f t="shared" si="184"/>
        <v>-0.12118810226309862</v>
      </c>
      <c r="AR152" s="204">
        <f t="shared" si="184"/>
        <v>-0.19643324723793454</v>
      </c>
      <c r="AS152" s="204">
        <f t="shared" si="184"/>
        <v>-0.21621022270489509</v>
      </c>
      <c r="AT152" s="204">
        <f t="shared" si="184"/>
        <v>-0.2428172503744272</v>
      </c>
      <c r="AU152" s="204">
        <f t="shared" si="184"/>
        <v>-0.18256625884573702</v>
      </c>
      <c r="AV152" s="204">
        <f t="shared" si="184"/>
        <v>-0.19198102753752611</v>
      </c>
      <c r="AW152" s="204">
        <f t="shared" si="184"/>
        <v>-0.22456522172173421</v>
      </c>
      <c r="AX152" s="204">
        <f t="shared" si="184"/>
        <v>-0.15463337058105797</v>
      </c>
      <c r="AY152" s="204">
        <f t="shared" si="184"/>
        <v>-0.10149944167188507</v>
      </c>
      <c r="AZ152" s="204">
        <f t="shared" si="184"/>
        <v>-4.8067251372111985E-2</v>
      </c>
      <c r="BA152" s="206"/>
      <c r="BB152" s="207"/>
    </row>
    <row r="153" spans="1:54" x14ac:dyDescent="0.35">
      <c r="A153" s="172"/>
      <c r="B153" s="67" t="s">
        <v>33</v>
      </c>
      <c r="C153" s="200"/>
      <c r="D153" s="201">
        <f t="shared" si="186"/>
        <v>0.7996170633130506</v>
      </c>
      <c r="E153" s="201">
        <f t="shared" si="187"/>
        <v>0.78100330160981701</v>
      </c>
      <c r="F153" s="202">
        <f t="shared" si="187"/>
        <v>0.76816786802013803</v>
      </c>
      <c r="G153" s="201">
        <f t="shared" si="187"/>
        <v>0.71928343334060618</v>
      </c>
      <c r="H153" s="201">
        <f t="shared" si="187"/>
        <v>0.71354696580594634</v>
      </c>
      <c r="I153" s="201">
        <f t="shared" si="187"/>
        <v>0.68277485468083454</v>
      </c>
      <c r="J153" s="201">
        <f t="shared" si="187"/>
        <v>0.71977477944377077</v>
      </c>
      <c r="K153" s="201">
        <f t="shared" si="187"/>
        <v>0.67900651434331494</v>
      </c>
      <c r="L153" s="201">
        <f t="shared" si="187"/>
        <v>0.76566305896257858</v>
      </c>
      <c r="M153" s="201">
        <f t="shared" si="187"/>
        <v>0.83439407615821604</v>
      </c>
      <c r="N153" s="203">
        <f t="shared" si="187"/>
        <v>0.7954998034027615</v>
      </c>
      <c r="O153" s="200">
        <f t="shared" si="187"/>
        <v>0.77982372507158859</v>
      </c>
      <c r="P153" s="201">
        <f t="shared" ref="P153:T153" si="189">(O69+O146+P97-P69-P146)/(O69+O146+P97-P146)</f>
        <v>0.61096436573554491</v>
      </c>
      <c r="Q153" s="201">
        <f t="shared" si="189"/>
        <v>0.71239107697782222</v>
      </c>
      <c r="R153" s="201">
        <f t="shared" si="189"/>
        <v>0.64340946782502051</v>
      </c>
      <c r="S153" s="201">
        <f t="shared" si="189"/>
        <v>0.69498405044696598</v>
      </c>
      <c r="T153" s="201">
        <f t="shared" si="189"/>
        <v>0.61146914552862053</v>
      </c>
      <c r="U153" s="201">
        <f t="shared" si="180"/>
        <v>0.6971709609296578</v>
      </c>
      <c r="V153" s="201">
        <f t="shared" si="180"/>
        <v>0.64691472613201118</v>
      </c>
      <c r="W153" s="201">
        <f t="shared" si="180"/>
        <v>0.64612763551316243</v>
      </c>
      <c r="X153" s="201">
        <f t="shared" si="181"/>
        <v>0.71058167997353905</v>
      </c>
      <c r="Y153" s="201">
        <f t="shared" si="182"/>
        <v>0.745271709082727</v>
      </c>
      <c r="Z153" s="201">
        <f t="shared" si="182"/>
        <v>0.77292162043747026</v>
      </c>
      <c r="AA153" s="206">
        <f t="shared" si="182"/>
        <v>0.53646275900340579</v>
      </c>
      <c r="AB153" s="244"/>
      <c r="AC153" s="237">
        <f t="shared" si="183"/>
        <v>-0.23592880421518472</v>
      </c>
      <c r="AD153" s="238">
        <f t="shared" si="183"/>
        <v>-8.785138870805044E-2</v>
      </c>
      <c r="AE153" s="238">
        <f t="shared" si="183"/>
        <v>-0.16241033423679588</v>
      </c>
      <c r="AF153" s="238">
        <f t="shared" si="183"/>
        <v>-3.3782764578332194E-2</v>
      </c>
      <c r="AG153" s="238">
        <f t="shared" si="183"/>
        <v>-0.14305690468745758</v>
      </c>
      <c r="AH153" s="238">
        <f t="shared" si="183"/>
        <v>2.1084704789769638E-2</v>
      </c>
      <c r="AI153" s="238">
        <f t="shared" si="183"/>
        <v>-0.10122618267906602</v>
      </c>
      <c r="AJ153" s="238">
        <f t="shared" si="183"/>
        <v>-4.842203739672591E-2</v>
      </c>
      <c r="AK153" s="238">
        <f t="shared" si="183"/>
        <v>-7.1939449532371399E-2</v>
      </c>
      <c r="AL153" s="238">
        <f t="shared" si="183"/>
        <v>-0.10681088183875102</v>
      </c>
      <c r="AM153" s="238">
        <f t="shared" si="183"/>
        <v>-2.8382386606147163E-2</v>
      </c>
      <c r="AN153" s="206"/>
      <c r="AO153" s="256"/>
      <c r="AP153" s="204">
        <f t="shared" si="184"/>
        <v>-0.18865269757750569</v>
      </c>
      <c r="AQ153" s="204">
        <f t="shared" si="184"/>
        <v>-6.8612224631994789E-2</v>
      </c>
      <c r="AR153" s="204">
        <f t="shared" si="184"/>
        <v>-0.12475840019511752</v>
      </c>
      <c r="AS153" s="204">
        <f t="shared" si="184"/>
        <v>-2.4299382893640198E-2</v>
      </c>
      <c r="AT153" s="204">
        <f t="shared" si="184"/>
        <v>-0.10207782027732581</v>
      </c>
      <c r="AU153" s="204">
        <f t="shared" si="184"/>
        <v>1.4396106248823259E-2</v>
      </c>
      <c r="AV153" s="204">
        <f t="shared" si="184"/>
        <v>-7.2860053311759598E-2</v>
      </c>
      <c r="AW153" s="204">
        <f t="shared" si="184"/>
        <v>-3.2878878830152503E-2</v>
      </c>
      <c r="AX153" s="204">
        <f t="shared" si="184"/>
        <v>-5.5081378989039531E-2</v>
      </c>
      <c r="AY153" s="204">
        <f t="shared" si="184"/>
        <v>-8.912236707548904E-2</v>
      </c>
      <c r="AZ153" s="204">
        <f t="shared" si="184"/>
        <v>-2.2578182965291238E-2</v>
      </c>
      <c r="BA153" s="206"/>
      <c r="BB153" s="207"/>
    </row>
    <row r="154" spans="1:54" x14ac:dyDescent="0.35">
      <c r="A154" s="172"/>
      <c r="B154" s="67" t="s">
        <v>34</v>
      </c>
      <c r="C154" s="200"/>
      <c r="D154" s="201">
        <f t="shared" si="186"/>
        <v>0.82371740859507014</v>
      </c>
      <c r="E154" s="201">
        <f t="shared" si="187"/>
        <v>0.83550662310658763</v>
      </c>
      <c r="F154" s="202">
        <f t="shared" si="187"/>
        <v>0.8917097857399261</v>
      </c>
      <c r="G154" s="201">
        <f t="shared" si="187"/>
        <v>0.8115066670047576</v>
      </c>
      <c r="H154" s="201">
        <f t="shared" si="187"/>
        <v>0.86972548739715483</v>
      </c>
      <c r="I154" s="201">
        <f t="shared" si="187"/>
        <v>0.76962546608148785</v>
      </c>
      <c r="J154" s="201">
        <f t="shared" si="187"/>
        <v>0.86570028450181702</v>
      </c>
      <c r="K154" s="201">
        <f t="shared" si="187"/>
        <v>0.80137458475235668</v>
      </c>
      <c r="L154" s="201">
        <f t="shared" si="187"/>
        <v>0.84638247563142854</v>
      </c>
      <c r="M154" s="201">
        <f t="shared" si="187"/>
        <v>0.85344441512677249</v>
      </c>
      <c r="N154" s="203">
        <f t="shared" si="187"/>
        <v>0.85173354726670669</v>
      </c>
      <c r="O154" s="200">
        <f t="shared" si="187"/>
        <v>0.78257179350433537</v>
      </c>
      <c r="P154" s="201">
        <f t="shared" ref="P154:T154" si="190">(O70+O147+P98-P70-P147)/(O70+O147+P98-P147)</f>
        <v>0.61413490673091953</v>
      </c>
      <c r="Q154" s="201">
        <f t="shared" si="190"/>
        <v>0.84038227886936923</v>
      </c>
      <c r="R154" s="201">
        <f t="shared" si="190"/>
        <v>0.73216928809954007</v>
      </c>
      <c r="S154" s="201">
        <f t="shared" si="190"/>
        <v>0.61345646986117441</v>
      </c>
      <c r="T154" s="201">
        <f t="shared" si="190"/>
        <v>0.64876204335699483</v>
      </c>
      <c r="U154" s="201">
        <f t="shared" si="180"/>
        <v>0.68761965628974431</v>
      </c>
      <c r="V154" s="201">
        <f t="shared" si="180"/>
        <v>0.78104835662554273</v>
      </c>
      <c r="W154" s="201">
        <f t="shared" si="180"/>
        <v>0.69717663297294097</v>
      </c>
      <c r="X154" s="201">
        <f t="shared" si="181"/>
        <v>0.69623171529221883</v>
      </c>
      <c r="Y154" s="201">
        <f t="shared" si="182"/>
        <v>0.82120061096478403</v>
      </c>
      <c r="Z154" s="201">
        <f t="shared" si="182"/>
        <v>0.82417553660756593</v>
      </c>
      <c r="AA154" s="206">
        <f t="shared" si="182"/>
        <v>0.40343906062884544</v>
      </c>
      <c r="AB154" s="244"/>
      <c r="AC154" s="237">
        <f t="shared" si="183"/>
        <v>-0.2544349550917151</v>
      </c>
      <c r="AD154" s="238">
        <f t="shared" si="183"/>
        <v>5.8355680588777275E-3</v>
      </c>
      <c r="AE154" s="238">
        <f t="shared" si="183"/>
        <v>-0.17891527063146664</v>
      </c>
      <c r="AF154" s="238">
        <f t="shared" si="183"/>
        <v>-0.24405245846541157</v>
      </c>
      <c r="AG154" s="238">
        <f t="shared" si="183"/>
        <v>-0.2540611345097426</v>
      </c>
      <c r="AH154" s="238">
        <f t="shared" si="183"/>
        <v>-0.10655287981733803</v>
      </c>
      <c r="AI154" s="238">
        <f t="shared" si="183"/>
        <v>-9.7784336440398398E-2</v>
      </c>
      <c r="AJ154" s="238">
        <f t="shared" si="183"/>
        <v>-0.13002402841564448</v>
      </c>
      <c r="AK154" s="238">
        <f t="shared" si="183"/>
        <v>-0.17740296457247939</v>
      </c>
      <c r="AL154" s="238">
        <f t="shared" si="183"/>
        <v>-3.7780789926663123E-2</v>
      </c>
      <c r="AM154" s="238">
        <f t="shared" si="183"/>
        <v>-3.2355201632690199E-2</v>
      </c>
      <c r="AN154" s="206"/>
      <c r="AO154" s="256"/>
      <c r="AP154" s="204">
        <f t="shared" si="184"/>
        <v>-0.20958250186415062</v>
      </c>
      <c r="AQ154" s="204">
        <f t="shared" si="184"/>
        <v>4.8756557627815944E-3</v>
      </c>
      <c r="AR154" s="204">
        <f t="shared" si="184"/>
        <v>-0.15954049764038603</v>
      </c>
      <c r="AS154" s="204">
        <f t="shared" si="184"/>
        <v>-0.19805019714358318</v>
      </c>
      <c r="AT154" s="204">
        <f t="shared" si="184"/>
        <v>-0.22096344404016</v>
      </c>
      <c r="AU154" s="204">
        <f t="shared" si="184"/>
        <v>-8.2005809791743545E-2</v>
      </c>
      <c r="AV154" s="204">
        <f t="shared" si="184"/>
        <v>-8.4651927876274291E-2</v>
      </c>
      <c r="AW154" s="204">
        <f t="shared" si="184"/>
        <v>-0.10419795177941571</v>
      </c>
      <c r="AX154" s="204">
        <f t="shared" si="184"/>
        <v>-0.15015076033920971</v>
      </c>
      <c r="AY154" s="204">
        <f t="shared" si="184"/>
        <v>-3.2243804161988465E-2</v>
      </c>
      <c r="AZ154" s="204">
        <f t="shared" si="184"/>
        <v>-2.7558010659140764E-2</v>
      </c>
      <c r="BA154" s="206"/>
      <c r="BB154" s="207"/>
    </row>
    <row r="155" spans="1:54" ht="15" thickBot="1" x14ac:dyDescent="0.4">
      <c r="A155" s="172"/>
      <c r="B155" s="75" t="s">
        <v>35</v>
      </c>
      <c r="C155" s="208"/>
      <c r="D155" s="209">
        <f t="shared" si="186"/>
        <v>0.61813989653648993</v>
      </c>
      <c r="E155" s="209">
        <f t="shared" si="186"/>
        <v>0.58011923799185416</v>
      </c>
      <c r="F155" s="210">
        <f t="shared" si="187"/>
        <v>0.52712367516493164</v>
      </c>
      <c r="G155" s="209">
        <f t="shared" si="187"/>
        <v>0.47253624971030384</v>
      </c>
      <c r="H155" s="209">
        <f t="shared" si="187"/>
        <v>0.43550671670950886</v>
      </c>
      <c r="I155" s="209">
        <f t="shared" si="187"/>
        <v>0.4159968170956197</v>
      </c>
      <c r="J155" s="209">
        <f t="shared" si="187"/>
        <v>0.48723920045324259</v>
      </c>
      <c r="K155" s="209">
        <f t="shared" si="187"/>
        <v>0.4435455697604998</v>
      </c>
      <c r="L155" s="209">
        <f t="shared" si="187"/>
        <v>0.61003425850672532</v>
      </c>
      <c r="M155" s="209">
        <f t="shared" si="187"/>
        <v>0.64596294492777406</v>
      </c>
      <c r="N155" s="211">
        <f t="shared" si="187"/>
        <v>0.60029958345747902</v>
      </c>
      <c r="O155" s="208">
        <f t="shared" si="187"/>
        <v>0.58776766221036514</v>
      </c>
      <c r="P155" s="209">
        <f t="shared" ref="P155:T155" si="191">(O71+O148+P99-P71-P148)/(O71+O148+P99-P148)</f>
        <v>0.47122129183452971</v>
      </c>
      <c r="Q155" s="209">
        <f t="shared" si="191"/>
        <v>0.500972469194229</v>
      </c>
      <c r="R155" s="209">
        <f t="shared" si="191"/>
        <v>0.41047981982245868</v>
      </c>
      <c r="S155" s="209">
        <f t="shared" si="191"/>
        <v>0.36836348583406386</v>
      </c>
      <c r="T155" s="209">
        <f t="shared" si="191"/>
        <v>0.30286437431685292</v>
      </c>
      <c r="U155" s="209">
        <f t="shared" si="180"/>
        <v>0.3189486574296429</v>
      </c>
      <c r="V155" s="209">
        <f t="shared" si="180"/>
        <v>0.33390039361945301</v>
      </c>
      <c r="W155" s="209">
        <f t="shared" si="180"/>
        <v>0.34500763965642067</v>
      </c>
      <c r="X155" s="209">
        <f t="shared" si="181"/>
        <v>0.4537978927367855</v>
      </c>
      <c r="Y155" s="209">
        <f t="shared" si="182"/>
        <v>0.51468631187362479</v>
      </c>
      <c r="Z155" s="209">
        <f t="shared" si="182"/>
        <v>0.53370481882699206</v>
      </c>
      <c r="AA155" s="214">
        <f t="shared" si="182"/>
        <v>0.24494486494338272</v>
      </c>
      <c r="AB155" s="259"/>
      <c r="AC155" s="212">
        <f t="shared" si="183"/>
        <v>-0.23767856681822727</v>
      </c>
      <c r="AD155" s="213">
        <f t="shared" si="183"/>
        <v>-0.1364318981587308</v>
      </c>
      <c r="AE155" s="213">
        <f t="shared" si="183"/>
        <v>-0.2212836585379632</v>
      </c>
      <c r="AF155" s="213">
        <f t="shared" si="183"/>
        <v>-0.22045454489492564</v>
      </c>
      <c r="AG155" s="213">
        <f t="shared" si="183"/>
        <v>-0.30457014163832258</v>
      </c>
      <c r="AH155" s="213">
        <f t="shared" si="183"/>
        <v>-0.23329063030708144</v>
      </c>
      <c r="AI155" s="213">
        <f t="shared" si="183"/>
        <v>-0.31470950344543264</v>
      </c>
      <c r="AJ155" s="213">
        <f t="shared" si="183"/>
        <v>-0.22215965353297612</v>
      </c>
      <c r="AK155" s="213">
        <f t="shared" si="183"/>
        <v>-0.25611080622321702</v>
      </c>
      <c r="AL155" s="213">
        <f t="shared" si="183"/>
        <v>-0.20322625947039033</v>
      </c>
      <c r="AM155" s="213">
        <f t="shared" si="183"/>
        <v>-0.11093588345827009</v>
      </c>
      <c r="AN155" s="214"/>
      <c r="AO155" s="257"/>
      <c r="AP155" s="212">
        <f t="shared" si="184"/>
        <v>-0.14691860470196022</v>
      </c>
      <c r="AQ155" s="213">
        <f t="shared" si="184"/>
        <v>-7.9146768797625167E-2</v>
      </c>
      <c r="AR155" s="213">
        <f t="shared" si="184"/>
        <v>-0.11664385534247296</v>
      </c>
      <c r="AS155" s="213">
        <f t="shared" si="184"/>
        <v>-0.10417276387623997</v>
      </c>
      <c r="AT155" s="213">
        <f t="shared" si="184"/>
        <v>-0.13264234239265593</v>
      </c>
      <c r="AU155" s="213">
        <f t="shared" si="184"/>
        <v>-9.7048159665976796E-2</v>
      </c>
      <c r="AV155" s="213">
        <f t="shared" si="184"/>
        <v>-0.15333880683378959</v>
      </c>
      <c r="AW155" s="213">
        <f t="shared" si="184"/>
        <v>-9.853793010407913E-2</v>
      </c>
      <c r="AX155" s="213">
        <f t="shared" si="184"/>
        <v>-0.15623636576993982</v>
      </c>
      <c r="AY155" s="213">
        <f t="shared" si="184"/>
        <v>-0.13127663305414927</v>
      </c>
      <c r="AZ155" s="213">
        <f t="shared" si="184"/>
        <v>-6.6594764630486969E-2</v>
      </c>
      <c r="BA155" s="214"/>
      <c r="BB155" s="210"/>
    </row>
    <row r="156" spans="1:54" x14ac:dyDescent="0.35">
      <c r="A156" s="172"/>
    </row>
    <row r="157" spans="1:54" x14ac:dyDescent="0.35">
      <c r="B157" s="1" t="s">
        <v>22</v>
      </c>
    </row>
    <row r="158" spans="1:54" x14ac:dyDescent="0.35">
      <c r="B158" s="32" t="s">
        <v>189</v>
      </c>
    </row>
    <row r="159" spans="1:54" x14ac:dyDescent="0.35">
      <c r="B159" s="2" t="s">
        <v>167</v>
      </c>
    </row>
    <row r="161" spans="2:2" x14ac:dyDescent="0.35">
      <c r="B161" s="33"/>
    </row>
  </sheetData>
  <mergeCells count="4">
    <mergeCell ref="B1:AP1"/>
    <mergeCell ref="C2:I2"/>
    <mergeCell ref="C3:I3"/>
    <mergeCell ref="C4:I4"/>
  </mergeCells>
  <pageMargins left="0.25" right="0.25" top="0.25" bottom="0.25" header="0.3" footer="0"/>
  <pageSetup paperSize="3" scale="2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7"/>
  <sheetViews>
    <sheetView workbookViewId="0">
      <selection activeCell="J9" sqref="J9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59</v>
      </c>
      <c r="B1" s="175" t="s">
        <v>40</v>
      </c>
      <c r="C1" t="s">
        <v>41</v>
      </c>
      <c r="D1" t="s">
        <v>42</v>
      </c>
      <c r="E1" t="s">
        <v>57</v>
      </c>
      <c r="F1" t="s">
        <v>77</v>
      </c>
      <c r="G1" t="s">
        <v>78</v>
      </c>
      <c r="H1" t="s">
        <v>414</v>
      </c>
    </row>
    <row r="2" spans="1:12" x14ac:dyDescent="0.35">
      <c r="A2" t="s">
        <v>52</v>
      </c>
      <c r="B2" s="175">
        <v>44261</v>
      </c>
      <c r="C2">
        <v>49</v>
      </c>
      <c r="D2" t="s">
        <v>402</v>
      </c>
      <c r="E2">
        <v>411429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58</v>
      </c>
      <c r="K2" s="176" t="s">
        <v>44</v>
      </c>
    </row>
    <row r="3" spans="1:12" x14ac:dyDescent="0.35">
      <c r="A3" t="s">
        <v>52</v>
      </c>
      <c r="B3" s="175">
        <v>44261</v>
      </c>
      <c r="C3">
        <v>49</v>
      </c>
      <c r="D3" t="s">
        <v>403</v>
      </c>
      <c r="E3">
        <v>32437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44261</v>
      </c>
    </row>
    <row r="4" spans="1:12" x14ac:dyDescent="0.35">
      <c r="A4" t="s">
        <v>52</v>
      </c>
      <c r="B4" s="175">
        <v>44261</v>
      </c>
      <c r="C4">
        <v>49</v>
      </c>
      <c r="D4" t="s">
        <v>404</v>
      </c>
      <c r="E4">
        <v>52892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415</v>
      </c>
      <c r="L4" t="s">
        <v>416</v>
      </c>
    </row>
    <row r="5" spans="1:12" x14ac:dyDescent="0.35">
      <c r="A5" t="s">
        <v>52</v>
      </c>
      <c r="B5" s="175">
        <v>44261</v>
      </c>
      <c r="C5">
        <v>49</v>
      </c>
      <c r="D5" t="s">
        <v>405</v>
      </c>
      <c r="E5">
        <v>8130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44261</v>
      </c>
      <c r="C6">
        <v>49</v>
      </c>
      <c r="D6" t="s">
        <v>406</v>
      </c>
      <c r="E6">
        <v>1041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1041</v>
      </c>
      <c r="L6" s="178">
        <v>797</v>
      </c>
    </row>
    <row r="7" spans="1:12" x14ac:dyDescent="0.35">
      <c r="A7" t="s">
        <v>52</v>
      </c>
      <c r="B7" s="175">
        <v>44261</v>
      </c>
      <c r="C7">
        <v>49</v>
      </c>
      <c r="D7" t="s">
        <v>407</v>
      </c>
      <c r="E7">
        <v>318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32437</v>
      </c>
      <c r="L7" s="178">
        <v>19579</v>
      </c>
    </row>
    <row r="8" spans="1:12" x14ac:dyDescent="0.35">
      <c r="A8" t="s">
        <v>52</v>
      </c>
      <c r="B8" s="175">
        <v>44261</v>
      </c>
      <c r="C8">
        <v>49</v>
      </c>
      <c r="D8" t="s">
        <v>408</v>
      </c>
      <c r="E8">
        <v>228625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8130</v>
      </c>
      <c r="L8" s="178">
        <v>5095</v>
      </c>
    </row>
    <row r="9" spans="1:12" x14ac:dyDescent="0.35">
      <c r="A9" t="s">
        <v>52</v>
      </c>
      <c r="B9" s="175">
        <v>44261</v>
      </c>
      <c r="C9">
        <v>49</v>
      </c>
      <c r="D9" t="s">
        <v>409</v>
      </c>
      <c r="E9">
        <v>19579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411429</v>
      </c>
      <c r="L9" s="178">
        <v>228625</v>
      </c>
    </row>
    <row r="10" spans="1:12" x14ac:dyDescent="0.35">
      <c r="A10" t="s">
        <v>52</v>
      </c>
      <c r="B10" s="175">
        <v>44261</v>
      </c>
      <c r="C10">
        <v>49</v>
      </c>
      <c r="D10" t="s">
        <v>410</v>
      </c>
      <c r="E10">
        <v>19359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52892</v>
      </c>
      <c r="L10" s="178">
        <v>19359</v>
      </c>
    </row>
    <row r="11" spans="1:12" x14ac:dyDescent="0.35">
      <c r="A11" t="s">
        <v>52</v>
      </c>
      <c r="B11" s="175">
        <v>44261</v>
      </c>
      <c r="C11">
        <v>49</v>
      </c>
      <c r="D11" t="s">
        <v>411</v>
      </c>
      <c r="E11">
        <v>5095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44261</v>
      </c>
      <c r="C12">
        <v>49</v>
      </c>
      <c r="D12" t="s">
        <v>412</v>
      </c>
      <c r="E12">
        <v>797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129</v>
      </c>
      <c r="L12" s="178">
        <v>178</v>
      </c>
    </row>
    <row r="13" spans="1:12" x14ac:dyDescent="0.35">
      <c r="A13" t="s">
        <v>52</v>
      </c>
      <c r="B13" s="175">
        <v>44261</v>
      </c>
      <c r="C13">
        <v>49</v>
      </c>
      <c r="D13" t="s">
        <v>413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13370</v>
      </c>
      <c r="L13" s="178">
        <v>7218</v>
      </c>
    </row>
    <row r="14" spans="1:12" x14ac:dyDescent="0.35">
      <c r="A14" t="s">
        <v>53</v>
      </c>
      <c r="B14" s="175">
        <v>44261</v>
      </c>
      <c r="C14">
        <v>49</v>
      </c>
      <c r="D14" t="s">
        <v>402</v>
      </c>
      <c r="E14">
        <v>82836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1234</v>
      </c>
      <c r="L14" s="178">
        <v>798</v>
      </c>
    </row>
    <row r="15" spans="1:12" x14ac:dyDescent="0.35">
      <c r="A15" t="s">
        <v>53</v>
      </c>
      <c r="B15" s="175">
        <v>44261</v>
      </c>
      <c r="C15">
        <v>49</v>
      </c>
      <c r="D15" t="s">
        <v>403</v>
      </c>
      <c r="E15">
        <v>13370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82836</v>
      </c>
      <c r="L15" s="178">
        <v>51610</v>
      </c>
    </row>
    <row r="16" spans="1:12" x14ac:dyDescent="0.35">
      <c r="A16" t="s">
        <v>53</v>
      </c>
      <c r="B16" s="175">
        <v>44261</v>
      </c>
      <c r="C16">
        <v>49</v>
      </c>
      <c r="D16" t="s">
        <v>404</v>
      </c>
      <c r="E16">
        <v>9490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9490</v>
      </c>
      <c r="L16" s="178">
        <v>3206</v>
      </c>
    </row>
    <row r="17" spans="1:12" x14ac:dyDescent="0.35">
      <c r="A17" t="s">
        <v>53</v>
      </c>
      <c r="B17" s="175">
        <v>44261</v>
      </c>
      <c r="C17">
        <v>49</v>
      </c>
      <c r="D17" t="s">
        <v>405</v>
      </c>
      <c r="E17">
        <v>1234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44261</v>
      </c>
      <c r="C18">
        <v>49</v>
      </c>
      <c r="D18" t="s">
        <v>406</v>
      </c>
      <c r="E18">
        <v>129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87</v>
      </c>
      <c r="L18" s="178">
        <v>136</v>
      </c>
    </row>
    <row r="19" spans="1:12" x14ac:dyDescent="0.35">
      <c r="A19" t="s">
        <v>53</v>
      </c>
      <c r="B19" s="175">
        <v>44261</v>
      </c>
      <c r="C19">
        <v>49</v>
      </c>
      <c r="D19" t="s">
        <v>407</v>
      </c>
      <c r="E19">
        <v>2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2661</v>
      </c>
      <c r="L19" s="178">
        <v>1890</v>
      </c>
    </row>
    <row r="20" spans="1:12" x14ac:dyDescent="0.35">
      <c r="A20" t="s">
        <v>53</v>
      </c>
      <c r="B20" s="175">
        <v>44261</v>
      </c>
      <c r="C20">
        <v>49</v>
      </c>
      <c r="D20" t="s">
        <v>408</v>
      </c>
      <c r="E20">
        <v>51610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756</v>
      </c>
      <c r="L20" s="178">
        <v>532</v>
      </c>
    </row>
    <row r="21" spans="1:12" x14ac:dyDescent="0.35">
      <c r="A21" t="s">
        <v>53</v>
      </c>
      <c r="B21" s="175">
        <v>44261</v>
      </c>
      <c r="C21">
        <v>49</v>
      </c>
      <c r="D21" t="s">
        <v>409</v>
      </c>
      <c r="E21">
        <v>7218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28557</v>
      </c>
      <c r="L21" s="178">
        <v>19713</v>
      </c>
    </row>
    <row r="22" spans="1:12" x14ac:dyDescent="0.35">
      <c r="A22" t="s">
        <v>53</v>
      </c>
      <c r="B22" s="175">
        <v>44261</v>
      </c>
      <c r="C22">
        <v>49</v>
      </c>
      <c r="D22" t="s">
        <v>410</v>
      </c>
      <c r="E22">
        <v>3206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5184</v>
      </c>
      <c r="L22" s="178">
        <v>1842</v>
      </c>
    </row>
    <row r="23" spans="1:12" x14ac:dyDescent="0.35">
      <c r="A23" t="s">
        <v>53</v>
      </c>
      <c r="B23" s="175">
        <v>44261</v>
      </c>
      <c r="C23">
        <v>49</v>
      </c>
      <c r="D23" t="s">
        <v>411</v>
      </c>
      <c r="E23">
        <v>798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44261</v>
      </c>
      <c r="C24">
        <v>49</v>
      </c>
      <c r="D24" t="s">
        <v>412</v>
      </c>
      <c r="E24">
        <v>178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22</v>
      </c>
      <c r="L24" s="178">
        <v>16</v>
      </c>
    </row>
    <row r="25" spans="1:12" x14ac:dyDescent="0.35">
      <c r="A25" t="s">
        <v>53</v>
      </c>
      <c r="B25" s="175">
        <v>44261</v>
      </c>
      <c r="C25">
        <v>49</v>
      </c>
      <c r="D25" t="s">
        <v>413</v>
      </c>
      <c r="E25">
        <v>1</v>
      </c>
      <c r="F25" t="str">
        <f t="shared" si="0"/>
        <v>OTHER</v>
      </c>
      <c r="G25">
        <f t="shared" si="1"/>
        <v>2</v>
      </c>
      <c r="H25" t="str">
        <f t="shared" si="2"/>
        <v>G</v>
      </c>
      <c r="J25" s="179" t="s">
        <v>31</v>
      </c>
      <c r="K25" s="178">
        <v>1069</v>
      </c>
      <c r="L25" s="178">
        <v>699</v>
      </c>
    </row>
    <row r="26" spans="1:12" x14ac:dyDescent="0.35">
      <c r="A26" t="s">
        <v>50</v>
      </c>
      <c r="B26" s="175">
        <v>44261</v>
      </c>
      <c r="C26">
        <v>49</v>
      </c>
      <c r="D26" t="s">
        <v>402</v>
      </c>
      <c r="E26">
        <v>28557</v>
      </c>
      <c r="F26" t="str">
        <f t="shared" si="0"/>
        <v>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149</v>
      </c>
      <c r="L26" s="178">
        <v>83</v>
      </c>
    </row>
    <row r="27" spans="1:12" x14ac:dyDescent="0.35">
      <c r="A27" t="s">
        <v>50</v>
      </c>
      <c r="B27" s="175">
        <v>44261</v>
      </c>
      <c r="C27">
        <v>49</v>
      </c>
      <c r="D27" t="s">
        <v>403</v>
      </c>
      <c r="E27">
        <v>2661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9298</v>
      </c>
      <c r="L27" s="178">
        <v>5976</v>
      </c>
    </row>
    <row r="28" spans="1:12" x14ac:dyDescent="0.35">
      <c r="A28" t="s">
        <v>50</v>
      </c>
      <c r="B28" s="175">
        <v>44261</v>
      </c>
      <c r="C28">
        <v>49</v>
      </c>
      <c r="D28" t="s">
        <v>404</v>
      </c>
      <c r="E28">
        <v>5184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1039</v>
      </c>
      <c r="L28" s="178">
        <v>408</v>
      </c>
    </row>
    <row r="29" spans="1:12" x14ac:dyDescent="0.35">
      <c r="A29" t="s">
        <v>50</v>
      </c>
      <c r="B29" s="175">
        <v>44261</v>
      </c>
      <c r="C29">
        <v>49</v>
      </c>
      <c r="D29" t="s">
        <v>405</v>
      </c>
      <c r="E29">
        <v>756</v>
      </c>
      <c r="F29" t="str">
        <f t="shared" si="0"/>
        <v>Medium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44261</v>
      </c>
      <c r="C30">
        <v>49</v>
      </c>
      <c r="D30" t="s">
        <v>406</v>
      </c>
      <c r="E30">
        <v>87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20</v>
      </c>
      <c r="L30" s="178">
        <v>26</v>
      </c>
    </row>
    <row r="31" spans="1:12" x14ac:dyDescent="0.35">
      <c r="A31" t="s">
        <v>50</v>
      </c>
      <c r="B31" s="175">
        <v>44261</v>
      </c>
      <c r="C31">
        <v>49</v>
      </c>
      <c r="D31" t="s">
        <v>407</v>
      </c>
      <c r="E31">
        <v>2</v>
      </c>
      <c r="F31" t="str">
        <f t="shared" si="0"/>
        <v>OTHER</v>
      </c>
      <c r="G31">
        <f t="shared" si="1"/>
        <v>3</v>
      </c>
      <c r="H31" t="str">
        <f t="shared" si="2"/>
        <v>E</v>
      </c>
      <c r="J31" s="179" t="s">
        <v>31</v>
      </c>
      <c r="K31" s="178">
        <v>9640</v>
      </c>
      <c r="L31" s="178">
        <v>4629</v>
      </c>
    </row>
    <row r="32" spans="1:12" x14ac:dyDescent="0.35">
      <c r="A32" t="s">
        <v>50</v>
      </c>
      <c r="B32" s="175">
        <v>44261</v>
      </c>
      <c r="C32">
        <v>49</v>
      </c>
      <c r="D32" t="s">
        <v>408</v>
      </c>
      <c r="E32">
        <v>19713</v>
      </c>
      <c r="F32" t="str">
        <f t="shared" si="0"/>
        <v>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329</v>
      </c>
      <c r="L32" s="178">
        <v>183</v>
      </c>
    </row>
    <row r="33" spans="1:12" x14ac:dyDescent="0.35">
      <c r="A33" t="s">
        <v>50</v>
      </c>
      <c r="B33" s="175">
        <v>44261</v>
      </c>
      <c r="C33">
        <v>49</v>
      </c>
      <c r="D33" t="s">
        <v>409</v>
      </c>
      <c r="E33">
        <v>1890</v>
      </c>
      <c r="F33" t="str">
        <f t="shared" si="0"/>
        <v>Low Income 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44981</v>
      </c>
      <c r="L33" s="178">
        <v>25921</v>
      </c>
    </row>
    <row r="34" spans="1:12" x14ac:dyDescent="0.35">
      <c r="A34" t="s">
        <v>50</v>
      </c>
      <c r="B34" s="175">
        <v>44261</v>
      </c>
      <c r="C34">
        <v>49</v>
      </c>
      <c r="D34" t="s">
        <v>410</v>
      </c>
      <c r="E34">
        <v>1842</v>
      </c>
      <c r="F34" t="str">
        <f t="shared" si="0"/>
        <v>Small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3267</v>
      </c>
      <c r="L34" s="178">
        <v>956</v>
      </c>
    </row>
    <row r="35" spans="1:12" x14ac:dyDescent="0.35">
      <c r="A35" t="s">
        <v>50</v>
      </c>
      <c r="B35" s="175">
        <v>44261</v>
      </c>
      <c r="C35">
        <v>49</v>
      </c>
      <c r="D35" t="s">
        <v>411</v>
      </c>
      <c r="E35">
        <v>532</v>
      </c>
      <c r="F35" t="str">
        <f t="shared" si="0"/>
        <v>Medium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50</v>
      </c>
      <c r="B36" s="175">
        <v>44261</v>
      </c>
      <c r="C36">
        <v>49</v>
      </c>
      <c r="D36" t="s">
        <v>412</v>
      </c>
      <c r="E36">
        <v>136</v>
      </c>
      <c r="F36" t="str">
        <f t="shared" si="0"/>
        <v>Large C&amp;I</v>
      </c>
      <c r="G36">
        <f t="shared" si="1"/>
        <v>3</v>
      </c>
      <c r="H36" t="str">
        <f t="shared" si="2"/>
        <v>G</v>
      </c>
      <c r="J36" s="179" t="s">
        <v>34</v>
      </c>
      <c r="K36" s="178">
        <v>2541511</v>
      </c>
      <c r="L36" s="178">
        <v>1839200</v>
      </c>
    </row>
    <row r="37" spans="1:12" x14ac:dyDescent="0.35">
      <c r="A37" t="s">
        <v>50</v>
      </c>
      <c r="B37" s="175">
        <v>44261</v>
      </c>
      <c r="C37">
        <v>49</v>
      </c>
      <c r="D37" t="s">
        <v>413</v>
      </c>
      <c r="E37">
        <v>1</v>
      </c>
      <c r="F37" t="str">
        <f t="shared" si="0"/>
        <v>OTHER</v>
      </c>
      <c r="G37">
        <f t="shared" si="1"/>
        <v>3</v>
      </c>
      <c r="H37" t="str">
        <f t="shared" si="2"/>
        <v>G</v>
      </c>
      <c r="J37" s="179" t="s">
        <v>31</v>
      </c>
      <c r="K37" s="178">
        <v>1872231</v>
      </c>
      <c r="L37" s="178">
        <v>1363338</v>
      </c>
    </row>
    <row r="38" spans="1:12" x14ac:dyDescent="0.35">
      <c r="A38" t="s">
        <v>43</v>
      </c>
      <c r="B38" s="175">
        <v>44261</v>
      </c>
      <c r="C38">
        <v>49</v>
      </c>
      <c r="D38" t="s">
        <v>402</v>
      </c>
      <c r="E38">
        <v>9298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2575985</v>
      </c>
      <c r="L38" s="178">
        <v>1168648</v>
      </c>
    </row>
    <row r="39" spans="1:12" x14ac:dyDescent="0.35">
      <c r="A39" t="s">
        <v>43</v>
      </c>
      <c r="B39" s="175">
        <v>44261</v>
      </c>
      <c r="C39">
        <v>49</v>
      </c>
      <c r="D39" t="s">
        <v>403</v>
      </c>
      <c r="E39">
        <v>1069</v>
      </c>
      <c r="F39" t="str">
        <f t="shared" si="0"/>
        <v>Low Income Residential</v>
      </c>
      <c r="G39">
        <f t="shared" si="1"/>
        <v>4</v>
      </c>
      <c r="H39" t="str">
        <f t="shared" si="2"/>
        <v>E</v>
      </c>
      <c r="J39" s="179" t="s">
        <v>30</v>
      </c>
      <c r="K39" s="178">
        <v>13672235</v>
      </c>
      <c r="L39" s="178">
        <v>10311468</v>
      </c>
    </row>
    <row r="40" spans="1:12" x14ac:dyDescent="0.35">
      <c r="A40" t="s">
        <v>43</v>
      </c>
      <c r="B40" s="175">
        <v>44261</v>
      </c>
      <c r="C40">
        <v>49</v>
      </c>
      <c r="D40" t="s">
        <v>404</v>
      </c>
      <c r="E40">
        <v>1039</v>
      </c>
      <c r="F40" t="str">
        <f t="shared" si="0"/>
        <v>Small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2068507</v>
      </c>
      <c r="L40" s="178">
        <v>990995</v>
      </c>
    </row>
    <row r="41" spans="1:12" x14ac:dyDescent="0.35">
      <c r="A41" t="s">
        <v>43</v>
      </c>
      <c r="B41" s="175">
        <v>44261</v>
      </c>
      <c r="C41">
        <v>49</v>
      </c>
      <c r="D41" t="s">
        <v>405</v>
      </c>
      <c r="E41">
        <v>149</v>
      </c>
      <c r="F41" t="str">
        <f t="shared" si="0"/>
        <v>Medium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44261</v>
      </c>
      <c r="C42">
        <v>49</v>
      </c>
      <c r="D42" t="s">
        <v>406</v>
      </c>
      <c r="E42">
        <v>22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743776</v>
      </c>
      <c r="L42" s="178">
        <v>252763</v>
      </c>
    </row>
    <row r="43" spans="1:12" x14ac:dyDescent="0.35">
      <c r="A43" t="s">
        <v>43</v>
      </c>
      <c r="B43" s="175">
        <v>44261</v>
      </c>
      <c r="C43">
        <v>49</v>
      </c>
      <c r="D43" t="s">
        <v>408</v>
      </c>
      <c r="E43">
        <v>5976</v>
      </c>
      <c r="F43" t="str">
        <f t="shared" si="0"/>
        <v>Residential</v>
      </c>
      <c r="G43">
        <f t="shared" si="1"/>
        <v>4</v>
      </c>
      <c r="H43" t="str">
        <f t="shared" si="2"/>
        <v>G</v>
      </c>
      <c r="J43" s="179" t="s">
        <v>31</v>
      </c>
      <c r="K43" s="178">
        <v>1119392</v>
      </c>
      <c r="L43" s="178">
        <v>534719</v>
      </c>
    </row>
    <row r="44" spans="1:12" x14ac:dyDescent="0.35">
      <c r="A44" t="s">
        <v>43</v>
      </c>
      <c r="B44" s="175">
        <v>44261</v>
      </c>
      <c r="C44">
        <v>49</v>
      </c>
      <c r="D44" t="s">
        <v>409</v>
      </c>
      <c r="E44">
        <v>699</v>
      </c>
      <c r="F44" t="str">
        <f t="shared" si="0"/>
        <v>Low Income Residential</v>
      </c>
      <c r="G44">
        <f t="shared" si="1"/>
        <v>4</v>
      </c>
      <c r="H44" t="str">
        <f t="shared" si="2"/>
        <v>G</v>
      </c>
      <c r="J44" s="179" t="s">
        <v>33</v>
      </c>
      <c r="K44" s="178">
        <v>610459</v>
      </c>
      <c r="L44" s="178">
        <v>208503</v>
      </c>
    </row>
    <row r="45" spans="1:12" x14ac:dyDescent="0.35">
      <c r="A45" t="s">
        <v>43</v>
      </c>
      <c r="B45" s="175">
        <v>44261</v>
      </c>
      <c r="C45">
        <v>49</v>
      </c>
      <c r="D45" t="s">
        <v>410</v>
      </c>
      <c r="E45">
        <v>408</v>
      </c>
      <c r="F45" t="str">
        <f t="shared" si="0"/>
        <v>Small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6854317</v>
      </c>
      <c r="L45" s="178">
        <v>3797368</v>
      </c>
    </row>
    <row r="46" spans="1:12" x14ac:dyDescent="0.35">
      <c r="A46" t="s">
        <v>43</v>
      </c>
      <c r="B46" s="175">
        <v>44261</v>
      </c>
      <c r="C46">
        <v>49</v>
      </c>
      <c r="D46" t="s">
        <v>411</v>
      </c>
      <c r="E46">
        <v>83</v>
      </c>
      <c r="F46" t="str">
        <f t="shared" si="0"/>
        <v>Medium C&amp;I</v>
      </c>
      <c r="G46">
        <f t="shared" si="1"/>
        <v>4</v>
      </c>
      <c r="H46" t="str">
        <f t="shared" si="2"/>
        <v>G</v>
      </c>
      <c r="J46" s="179" t="s">
        <v>32</v>
      </c>
      <c r="K46" s="178">
        <v>779153</v>
      </c>
      <c r="L46" s="178">
        <v>204864</v>
      </c>
    </row>
    <row r="47" spans="1:12" x14ac:dyDescent="0.35">
      <c r="A47" t="s">
        <v>43</v>
      </c>
      <c r="B47" s="175">
        <v>44261</v>
      </c>
      <c r="C47">
        <v>49</v>
      </c>
      <c r="D47" t="s">
        <v>412</v>
      </c>
      <c r="E47">
        <v>16</v>
      </c>
      <c r="F47" t="str">
        <f t="shared" si="0"/>
        <v>Large C&amp;I</v>
      </c>
      <c r="G47">
        <f t="shared" si="1"/>
        <v>4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44261</v>
      </c>
      <c r="C48">
        <v>49</v>
      </c>
      <c r="D48" t="s">
        <v>402</v>
      </c>
      <c r="E48">
        <v>44981</v>
      </c>
      <c r="F48" t="str">
        <f t="shared" si="0"/>
        <v>Residential</v>
      </c>
      <c r="G48">
        <f t="shared" si="1"/>
        <v>5</v>
      </c>
      <c r="H48" t="str">
        <f t="shared" si="2"/>
        <v>E</v>
      </c>
      <c r="J48" s="179" t="s">
        <v>34</v>
      </c>
      <c r="K48" s="178">
        <v>428787</v>
      </c>
      <c r="L48" s="178">
        <v>424720</v>
      </c>
    </row>
    <row r="49" spans="1:12" x14ac:dyDescent="0.35">
      <c r="A49" t="s">
        <v>46</v>
      </c>
      <c r="B49" s="175">
        <v>44261</v>
      </c>
      <c r="C49">
        <v>49</v>
      </c>
      <c r="D49" t="s">
        <v>403</v>
      </c>
      <c r="E49">
        <v>9640</v>
      </c>
      <c r="F49" t="str">
        <f t="shared" si="0"/>
        <v>Low Income Residential</v>
      </c>
      <c r="G49">
        <f t="shared" si="1"/>
        <v>5</v>
      </c>
      <c r="H49" t="str">
        <f t="shared" si="2"/>
        <v>E</v>
      </c>
      <c r="J49" s="179" t="s">
        <v>31</v>
      </c>
      <c r="K49" s="178">
        <v>12596381</v>
      </c>
      <c r="L49" s="178">
        <v>4751567</v>
      </c>
    </row>
    <row r="50" spans="1:12" x14ac:dyDescent="0.35">
      <c r="A50" t="s">
        <v>46</v>
      </c>
      <c r="B50" s="175">
        <v>44261</v>
      </c>
      <c r="C50">
        <v>49</v>
      </c>
      <c r="D50" t="s">
        <v>404</v>
      </c>
      <c r="E50">
        <v>3267</v>
      </c>
      <c r="F50" t="str">
        <f t="shared" si="0"/>
        <v>Small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1781527</v>
      </c>
      <c r="L50" s="178">
        <v>723617</v>
      </c>
    </row>
    <row r="51" spans="1:12" x14ac:dyDescent="0.35">
      <c r="A51" t="s">
        <v>46</v>
      </c>
      <c r="B51" s="175">
        <v>44261</v>
      </c>
      <c r="C51">
        <v>49</v>
      </c>
      <c r="D51" t="s">
        <v>405</v>
      </c>
      <c r="E51">
        <v>329</v>
      </c>
      <c r="F51" t="str">
        <f t="shared" si="0"/>
        <v>Medium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49932093</v>
      </c>
      <c r="L51" s="178">
        <v>23666795</v>
      </c>
    </row>
    <row r="52" spans="1:12" x14ac:dyDescent="0.35">
      <c r="A52" t="s">
        <v>46</v>
      </c>
      <c r="B52" s="175">
        <v>44261</v>
      </c>
      <c r="C52">
        <v>49</v>
      </c>
      <c r="D52" t="s">
        <v>406</v>
      </c>
      <c r="E52">
        <v>20</v>
      </c>
      <c r="F52" t="str">
        <f t="shared" si="0"/>
        <v>Large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4049908</v>
      </c>
      <c r="L52" s="178">
        <v>702099</v>
      </c>
    </row>
    <row r="53" spans="1:12" x14ac:dyDescent="0.35">
      <c r="A53" t="s">
        <v>46</v>
      </c>
      <c r="B53" s="175">
        <v>44261</v>
      </c>
      <c r="C53">
        <v>49</v>
      </c>
      <c r="D53" t="s">
        <v>408</v>
      </c>
      <c r="E53">
        <v>25921</v>
      </c>
      <c r="F53" t="str">
        <f t="shared" si="0"/>
        <v>Residential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44261</v>
      </c>
      <c r="C54">
        <v>49</v>
      </c>
      <c r="D54" t="s">
        <v>409</v>
      </c>
      <c r="E54">
        <v>4629</v>
      </c>
      <c r="F54" t="str">
        <f t="shared" si="0"/>
        <v>Low Income 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3714073</v>
      </c>
      <c r="L54" s="178">
        <v>2516683</v>
      </c>
    </row>
    <row r="55" spans="1:12" x14ac:dyDescent="0.35">
      <c r="A55" t="s">
        <v>46</v>
      </c>
      <c r="B55" s="175">
        <v>44261</v>
      </c>
      <c r="C55">
        <v>49</v>
      </c>
      <c r="D55" t="s">
        <v>410</v>
      </c>
      <c r="E55">
        <v>956</v>
      </c>
      <c r="F55" t="str">
        <f t="shared" si="0"/>
        <v>Small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15588004</v>
      </c>
      <c r="L55" s="178">
        <v>6649624</v>
      </c>
    </row>
    <row r="56" spans="1:12" x14ac:dyDescent="0.35">
      <c r="A56" t="s">
        <v>46</v>
      </c>
      <c r="B56" s="175">
        <v>44261</v>
      </c>
      <c r="C56">
        <v>49</v>
      </c>
      <c r="D56" t="s">
        <v>411</v>
      </c>
      <c r="E56">
        <v>183</v>
      </c>
      <c r="F56" t="str">
        <f t="shared" si="0"/>
        <v>Medium C&amp;I</v>
      </c>
      <c r="G56">
        <f t="shared" si="1"/>
        <v>5</v>
      </c>
      <c r="H56" t="str">
        <f t="shared" si="2"/>
        <v>G</v>
      </c>
      <c r="J56" s="179" t="s">
        <v>33</v>
      </c>
      <c r="K56" s="178">
        <v>4967972</v>
      </c>
      <c r="L56" s="178">
        <v>2100767</v>
      </c>
    </row>
    <row r="57" spans="1:12" x14ac:dyDescent="0.35">
      <c r="A57" t="s">
        <v>46</v>
      </c>
      <c r="B57" s="175">
        <v>44261</v>
      </c>
      <c r="C57">
        <v>49</v>
      </c>
      <c r="D57" t="s">
        <v>412</v>
      </c>
      <c r="E57">
        <v>26</v>
      </c>
      <c r="F57" t="str">
        <f t="shared" si="0"/>
        <v>Large C&amp;I</v>
      </c>
      <c r="G57">
        <f t="shared" si="1"/>
        <v>5</v>
      </c>
      <c r="H57" t="str">
        <f t="shared" si="2"/>
        <v>G</v>
      </c>
      <c r="J57" s="179" t="s">
        <v>30</v>
      </c>
      <c r="K57" s="178">
        <v>70458644</v>
      </c>
      <c r="L57" s="178">
        <v>37775631</v>
      </c>
    </row>
    <row r="58" spans="1:12" x14ac:dyDescent="0.35">
      <c r="A58" t="s">
        <v>47</v>
      </c>
      <c r="B58" s="175">
        <v>44261</v>
      </c>
      <c r="C58">
        <v>49</v>
      </c>
      <c r="D58" t="s">
        <v>402</v>
      </c>
      <c r="E58">
        <v>13672235</v>
      </c>
      <c r="F58" t="str">
        <f t="shared" si="0"/>
        <v>Residential</v>
      </c>
      <c r="G58">
        <f t="shared" si="1"/>
        <v>6</v>
      </c>
      <c r="H58" t="str">
        <f t="shared" si="2"/>
        <v>E</v>
      </c>
      <c r="J58" s="179" t="s">
        <v>32</v>
      </c>
      <c r="K58" s="178">
        <v>6897568</v>
      </c>
      <c r="L58" s="178">
        <v>1897958</v>
      </c>
    </row>
    <row r="59" spans="1:12" x14ac:dyDescent="0.35">
      <c r="A59" t="s">
        <v>47</v>
      </c>
      <c r="B59" s="175">
        <v>44261</v>
      </c>
      <c r="C59">
        <v>49</v>
      </c>
      <c r="D59" t="s">
        <v>403</v>
      </c>
      <c r="E59">
        <v>1872231</v>
      </c>
      <c r="F59" t="str">
        <f t="shared" si="0"/>
        <v>Low Income 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44261</v>
      </c>
      <c r="C60">
        <v>49</v>
      </c>
      <c r="D60" t="s">
        <v>404</v>
      </c>
      <c r="E60">
        <v>2068507</v>
      </c>
      <c r="F60" t="str">
        <f t="shared" si="0"/>
        <v>Small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7182846</v>
      </c>
      <c r="L60" s="178">
        <v>3762694</v>
      </c>
    </row>
    <row r="61" spans="1:12" x14ac:dyDescent="0.35">
      <c r="A61" t="s">
        <v>47</v>
      </c>
      <c r="B61" s="175">
        <v>44261</v>
      </c>
      <c r="C61">
        <v>49</v>
      </c>
      <c r="D61" t="s">
        <v>405</v>
      </c>
      <c r="E61">
        <v>2575985</v>
      </c>
      <c r="F61" t="str">
        <f t="shared" si="0"/>
        <v>Medium C&amp;I</v>
      </c>
      <c r="G61">
        <f t="shared" si="1"/>
        <v>6</v>
      </c>
      <c r="H61" t="str">
        <f t="shared" si="2"/>
        <v>E</v>
      </c>
      <c r="J61" s="179" t="s">
        <v>31</v>
      </c>
      <c r="K61" s="178">
        <v>572725</v>
      </c>
      <c r="L61" s="178">
        <v>366816</v>
      </c>
    </row>
    <row r="62" spans="1:12" x14ac:dyDescent="0.35">
      <c r="A62" t="s">
        <v>47</v>
      </c>
      <c r="B62" s="175">
        <v>44261</v>
      </c>
      <c r="C62">
        <v>49</v>
      </c>
      <c r="D62" t="s">
        <v>406</v>
      </c>
      <c r="E62">
        <v>2541511</v>
      </c>
      <c r="F62" t="str">
        <f t="shared" si="0"/>
        <v>Large C&amp;I</v>
      </c>
      <c r="G62">
        <f t="shared" si="1"/>
        <v>6</v>
      </c>
      <c r="H62" t="str">
        <f t="shared" si="2"/>
        <v>E</v>
      </c>
      <c r="J62" s="179" t="s">
        <v>33</v>
      </c>
      <c r="K62" s="178">
        <v>4843237</v>
      </c>
      <c r="L62" s="178">
        <v>2414328</v>
      </c>
    </row>
    <row r="63" spans="1:12" x14ac:dyDescent="0.35">
      <c r="A63" t="s">
        <v>47</v>
      </c>
      <c r="B63" s="175">
        <v>44261</v>
      </c>
      <c r="C63">
        <v>49</v>
      </c>
      <c r="D63" t="s">
        <v>407</v>
      </c>
      <c r="E63">
        <v>16268</v>
      </c>
      <c r="F63" t="str">
        <f t="shared" si="0"/>
        <v>OTHER</v>
      </c>
      <c r="G63">
        <f t="shared" si="1"/>
        <v>6</v>
      </c>
      <c r="H63" t="str">
        <f t="shared" si="2"/>
        <v>E</v>
      </c>
      <c r="J63" s="179" t="s">
        <v>30</v>
      </c>
      <c r="K63" s="178">
        <v>14536267</v>
      </c>
      <c r="L63" s="178">
        <v>11255027</v>
      </c>
    </row>
    <row r="64" spans="1:12" x14ac:dyDescent="0.35">
      <c r="A64" t="s">
        <v>47</v>
      </c>
      <c r="B64" s="175">
        <v>44261</v>
      </c>
      <c r="C64">
        <v>49</v>
      </c>
      <c r="D64" t="s">
        <v>408</v>
      </c>
      <c r="E64">
        <v>10311468</v>
      </c>
      <c r="F64" t="str">
        <f t="shared" si="0"/>
        <v>Residential</v>
      </c>
      <c r="G64">
        <f t="shared" si="1"/>
        <v>6</v>
      </c>
      <c r="H64" t="str">
        <f t="shared" si="2"/>
        <v>G</v>
      </c>
      <c r="J64" s="179" t="s">
        <v>32</v>
      </c>
      <c r="K64" s="178">
        <v>2818943</v>
      </c>
      <c r="L64" s="178">
        <v>1604975</v>
      </c>
    </row>
    <row r="65" spans="1:12" x14ac:dyDescent="0.35">
      <c r="A65" t="s">
        <v>47</v>
      </c>
      <c r="B65" s="175">
        <v>44261</v>
      </c>
      <c r="C65">
        <v>49</v>
      </c>
      <c r="D65" t="s">
        <v>409</v>
      </c>
      <c r="E65">
        <v>1363338</v>
      </c>
      <c r="F65" t="str">
        <f t="shared" si="0"/>
        <v>Low Income Residential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44261</v>
      </c>
      <c r="C66">
        <v>49</v>
      </c>
      <c r="D66" t="s">
        <v>410</v>
      </c>
      <c r="E66">
        <v>990995</v>
      </c>
      <c r="F66" t="str">
        <f t="shared" si="0"/>
        <v>Small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5786416</v>
      </c>
      <c r="L66" s="178">
        <v>1500410</v>
      </c>
    </row>
    <row r="67" spans="1:12" x14ac:dyDescent="0.35">
      <c r="A67" t="s">
        <v>47</v>
      </c>
      <c r="B67" s="175">
        <v>44261</v>
      </c>
      <c r="C67">
        <v>49</v>
      </c>
      <c r="D67" t="s">
        <v>411</v>
      </c>
      <c r="E67">
        <v>1168648</v>
      </c>
      <c r="F67" t="str">
        <f t="shared" ref="F67:F130" si="3">TRIM(MID(D67,4,50))</f>
        <v>Medium C&amp;I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720709</v>
      </c>
      <c r="L67" s="178">
        <v>349609</v>
      </c>
    </row>
    <row r="68" spans="1:12" x14ac:dyDescent="0.35">
      <c r="A68" t="s">
        <v>47</v>
      </c>
      <c r="B68" s="175">
        <v>44261</v>
      </c>
      <c r="C68">
        <v>49</v>
      </c>
      <c r="D68" t="s">
        <v>412</v>
      </c>
      <c r="E68">
        <v>1839200</v>
      </c>
      <c r="F68" t="str">
        <f t="shared" si="3"/>
        <v>Large C&amp;I</v>
      </c>
      <c r="G68">
        <f t="shared" si="4"/>
        <v>6</v>
      </c>
      <c r="H68" t="str">
        <f t="shared" si="5"/>
        <v>G</v>
      </c>
      <c r="J68" s="179" t="s">
        <v>33</v>
      </c>
      <c r="K68" s="178">
        <v>5448553</v>
      </c>
      <c r="L68" s="178">
        <v>2364064</v>
      </c>
    </row>
    <row r="69" spans="1:12" x14ac:dyDescent="0.35">
      <c r="A69" t="s">
        <v>47</v>
      </c>
      <c r="B69" s="175">
        <v>44261</v>
      </c>
      <c r="C69">
        <v>49</v>
      </c>
      <c r="D69" t="s">
        <v>413</v>
      </c>
      <c r="E69">
        <v>11</v>
      </c>
      <c r="F69" t="str">
        <f t="shared" si="3"/>
        <v>OTHER</v>
      </c>
      <c r="G69">
        <f t="shared" si="4"/>
        <v>6</v>
      </c>
      <c r="H69" t="str">
        <f t="shared" si="5"/>
        <v>G</v>
      </c>
      <c r="J69" s="179" t="s">
        <v>30</v>
      </c>
      <c r="K69" s="178">
        <v>14000394</v>
      </c>
      <c r="L69" s="178">
        <v>9824489</v>
      </c>
    </row>
    <row r="70" spans="1:12" x14ac:dyDescent="0.35">
      <c r="A70" t="s">
        <v>48</v>
      </c>
      <c r="B70" s="175">
        <v>44261</v>
      </c>
      <c r="C70">
        <v>49</v>
      </c>
      <c r="D70" t="s">
        <v>402</v>
      </c>
      <c r="E70">
        <v>6854317</v>
      </c>
      <c r="F70" t="str">
        <f t="shared" si="3"/>
        <v>Residential</v>
      </c>
      <c r="G70">
        <f t="shared" si="4"/>
        <v>7</v>
      </c>
      <c r="H70" t="str">
        <f t="shared" si="5"/>
        <v>E</v>
      </c>
      <c r="J70" s="179" t="s">
        <v>32</v>
      </c>
      <c r="K70" s="178">
        <v>3057828</v>
      </c>
      <c r="L70" s="178">
        <v>1840507</v>
      </c>
    </row>
    <row r="71" spans="1:12" x14ac:dyDescent="0.35">
      <c r="A71" t="s">
        <v>48</v>
      </c>
      <c r="B71" s="175">
        <v>44261</v>
      </c>
      <c r="C71">
        <v>49</v>
      </c>
      <c r="D71" t="s">
        <v>403</v>
      </c>
      <c r="E71">
        <v>1119392</v>
      </c>
      <c r="F71" t="str">
        <f t="shared" si="3"/>
        <v>Low Income 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44261</v>
      </c>
      <c r="C72">
        <v>49</v>
      </c>
      <c r="D72" t="s">
        <v>404</v>
      </c>
      <c r="E72">
        <v>779153</v>
      </c>
      <c r="F72" t="str">
        <f t="shared" si="3"/>
        <v>Small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404</v>
      </c>
      <c r="L72" s="178">
        <v>235</v>
      </c>
    </row>
    <row r="73" spans="1:12" x14ac:dyDescent="0.35">
      <c r="A73" t="s">
        <v>48</v>
      </c>
      <c r="B73" s="175">
        <v>44261</v>
      </c>
      <c r="C73">
        <v>49</v>
      </c>
      <c r="D73" t="s">
        <v>405</v>
      </c>
      <c r="E73">
        <v>610459</v>
      </c>
      <c r="F73" t="str">
        <f t="shared" si="3"/>
        <v>Medium C&amp;I</v>
      </c>
      <c r="G73">
        <f t="shared" si="4"/>
        <v>7</v>
      </c>
      <c r="H73" t="str">
        <f t="shared" si="5"/>
        <v>E</v>
      </c>
      <c r="J73" s="179" t="s">
        <v>31</v>
      </c>
      <c r="K73" s="178">
        <v>7724</v>
      </c>
      <c r="L73" s="178">
        <v>4042</v>
      </c>
    </row>
    <row r="74" spans="1:12" x14ac:dyDescent="0.35">
      <c r="A74" t="s">
        <v>48</v>
      </c>
      <c r="B74" s="175">
        <v>44261</v>
      </c>
      <c r="C74">
        <v>49</v>
      </c>
      <c r="D74" t="s">
        <v>406</v>
      </c>
      <c r="E74">
        <v>743776</v>
      </c>
      <c r="F74" t="str">
        <f t="shared" si="3"/>
        <v>Large C&amp;I</v>
      </c>
      <c r="G74">
        <f t="shared" si="4"/>
        <v>7</v>
      </c>
      <c r="H74" t="str">
        <f t="shared" si="5"/>
        <v>E</v>
      </c>
      <c r="J74" s="179" t="s">
        <v>33</v>
      </c>
      <c r="K74" s="178">
        <v>2830</v>
      </c>
      <c r="L74" s="178">
        <v>1623</v>
      </c>
    </row>
    <row r="75" spans="1:12" x14ac:dyDescent="0.35">
      <c r="A75" t="s">
        <v>48</v>
      </c>
      <c r="B75" s="175">
        <v>44261</v>
      </c>
      <c r="C75">
        <v>49</v>
      </c>
      <c r="D75" t="s">
        <v>407</v>
      </c>
      <c r="E75">
        <v>0</v>
      </c>
      <c r="F75" t="str">
        <f t="shared" si="3"/>
        <v>OTHER</v>
      </c>
      <c r="G75">
        <f t="shared" si="4"/>
        <v>7</v>
      </c>
      <c r="H75" t="str">
        <f t="shared" si="5"/>
        <v>E</v>
      </c>
      <c r="J75" s="179" t="s">
        <v>30</v>
      </c>
      <c r="K75" s="178">
        <v>99437</v>
      </c>
      <c r="L75" s="178">
        <v>52727</v>
      </c>
    </row>
    <row r="76" spans="1:12" x14ac:dyDescent="0.35">
      <c r="A76" t="s">
        <v>48</v>
      </c>
      <c r="B76" s="175">
        <v>44261</v>
      </c>
      <c r="C76">
        <v>49</v>
      </c>
      <c r="D76" t="s">
        <v>408</v>
      </c>
      <c r="E76">
        <v>3797368</v>
      </c>
      <c r="F76" t="str">
        <f t="shared" si="3"/>
        <v>Residential</v>
      </c>
      <c r="G76">
        <f t="shared" si="4"/>
        <v>7</v>
      </c>
      <c r="H76" t="str">
        <f t="shared" si="5"/>
        <v>G</v>
      </c>
      <c r="J76" s="179" t="s">
        <v>32</v>
      </c>
      <c r="K76" s="178">
        <v>13744</v>
      </c>
      <c r="L76" s="178">
        <v>5225</v>
      </c>
    </row>
    <row r="77" spans="1:12" x14ac:dyDescent="0.35">
      <c r="A77" t="s">
        <v>48</v>
      </c>
      <c r="B77" s="175">
        <v>44261</v>
      </c>
      <c r="C77">
        <v>49</v>
      </c>
      <c r="D77" t="s">
        <v>409</v>
      </c>
      <c r="E77">
        <v>534719</v>
      </c>
      <c r="F77" t="str">
        <f t="shared" si="3"/>
        <v>Low Income 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44261</v>
      </c>
      <c r="C78">
        <v>49</v>
      </c>
      <c r="D78" t="s">
        <v>410</v>
      </c>
      <c r="E78">
        <v>204864</v>
      </c>
      <c r="F78" t="str">
        <f t="shared" si="3"/>
        <v>Small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3</v>
      </c>
      <c r="L78" s="178">
        <v>6</v>
      </c>
    </row>
    <row r="79" spans="1:12" x14ac:dyDescent="0.35">
      <c r="A79" t="s">
        <v>48</v>
      </c>
      <c r="B79" s="175">
        <v>44261</v>
      </c>
      <c r="C79">
        <v>49</v>
      </c>
      <c r="D79" t="s">
        <v>411</v>
      </c>
      <c r="E79">
        <v>208503</v>
      </c>
      <c r="F79" t="str">
        <f t="shared" si="3"/>
        <v>Medium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1623</v>
      </c>
      <c r="L79" s="178">
        <v>563</v>
      </c>
    </row>
    <row r="80" spans="1:12" x14ac:dyDescent="0.35">
      <c r="A80" t="s">
        <v>48</v>
      </c>
      <c r="B80" s="175">
        <v>44261</v>
      </c>
      <c r="C80">
        <v>49</v>
      </c>
      <c r="D80" t="s">
        <v>412</v>
      </c>
      <c r="E80">
        <v>252763</v>
      </c>
      <c r="F80" t="str">
        <f t="shared" si="3"/>
        <v>Large C&amp;I</v>
      </c>
      <c r="G80">
        <f t="shared" si="4"/>
        <v>7</v>
      </c>
      <c r="H80" t="str">
        <f t="shared" si="5"/>
        <v>G</v>
      </c>
      <c r="J80" s="179" t="s">
        <v>33</v>
      </c>
      <c r="K80" s="178">
        <v>98</v>
      </c>
      <c r="L80" s="178">
        <v>37</v>
      </c>
    </row>
    <row r="81" spans="1:12" x14ac:dyDescent="0.35">
      <c r="A81" t="s">
        <v>48</v>
      </c>
      <c r="B81" s="175">
        <v>44261</v>
      </c>
      <c r="C81">
        <v>49</v>
      </c>
      <c r="D81" t="s">
        <v>413</v>
      </c>
      <c r="E81">
        <v>0</v>
      </c>
      <c r="F81" t="str">
        <f t="shared" si="3"/>
        <v>OTHER</v>
      </c>
      <c r="G81">
        <f t="shared" si="4"/>
        <v>7</v>
      </c>
      <c r="H81" t="str">
        <f t="shared" si="5"/>
        <v>G</v>
      </c>
      <c r="J81" s="179" t="s">
        <v>30</v>
      </c>
      <c r="K81" s="178">
        <v>6732</v>
      </c>
      <c r="L81" s="178">
        <v>3630</v>
      </c>
    </row>
    <row r="82" spans="1:12" x14ac:dyDescent="0.35">
      <c r="A82" t="s">
        <v>49</v>
      </c>
      <c r="B82" s="175">
        <v>44261</v>
      </c>
      <c r="C82">
        <v>49</v>
      </c>
      <c r="D82" t="s">
        <v>402</v>
      </c>
      <c r="E82">
        <v>49932093</v>
      </c>
      <c r="F82" t="str">
        <f t="shared" si="3"/>
        <v>Residential</v>
      </c>
      <c r="G82">
        <f t="shared" si="4"/>
        <v>8</v>
      </c>
      <c r="H82" t="str">
        <f t="shared" si="5"/>
        <v>E</v>
      </c>
      <c r="J82" s="179" t="s">
        <v>32</v>
      </c>
      <c r="K82" s="178">
        <v>431</v>
      </c>
      <c r="L82" s="178">
        <v>152</v>
      </c>
    </row>
    <row r="83" spans="1:12" x14ac:dyDescent="0.35">
      <c r="A83" t="s">
        <v>49</v>
      </c>
      <c r="B83" s="175">
        <v>44261</v>
      </c>
      <c r="C83">
        <v>49</v>
      </c>
      <c r="D83" t="s">
        <v>403</v>
      </c>
      <c r="E83">
        <v>12596381</v>
      </c>
      <c r="F83" t="str">
        <f t="shared" si="3"/>
        <v>Low Income 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44261</v>
      </c>
      <c r="C84">
        <v>49</v>
      </c>
      <c r="D84" t="s">
        <v>404</v>
      </c>
      <c r="E84">
        <v>4049908</v>
      </c>
      <c r="F84" t="str">
        <f t="shared" si="3"/>
        <v>Small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899</v>
      </c>
      <c r="L84" s="178">
        <v>273</v>
      </c>
    </row>
    <row r="85" spans="1:12" x14ac:dyDescent="0.35">
      <c r="A85" t="s">
        <v>49</v>
      </c>
      <c r="B85" s="175">
        <v>44261</v>
      </c>
      <c r="C85">
        <v>49</v>
      </c>
      <c r="D85" t="s">
        <v>405</v>
      </c>
      <c r="E85">
        <v>1781527</v>
      </c>
      <c r="F85" t="str">
        <f t="shared" si="3"/>
        <v>Medium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95</v>
      </c>
      <c r="L85" s="178">
        <v>73</v>
      </c>
    </row>
    <row r="86" spans="1:12" x14ac:dyDescent="0.35">
      <c r="A86" t="s">
        <v>49</v>
      </c>
      <c r="B86" s="175">
        <v>44261</v>
      </c>
      <c r="C86">
        <v>49</v>
      </c>
      <c r="D86" t="s">
        <v>406</v>
      </c>
      <c r="E86">
        <v>428787</v>
      </c>
      <c r="F86" t="str">
        <f t="shared" si="3"/>
        <v>Large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44261</v>
      </c>
      <c r="C87">
        <v>49</v>
      </c>
      <c r="D87" t="s">
        <v>407</v>
      </c>
      <c r="E87">
        <v>0</v>
      </c>
      <c r="F87" t="str">
        <f t="shared" si="3"/>
        <v>OTHER</v>
      </c>
      <c r="G87">
        <f t="shared" si="4"/>
        <v>8</v>
      </c>
      <c r="H87" t="str">
        <f t="shared" si="5"/>
        <v>E</v>
      </c>
      <c r="J87" s="179" t="s">
        <v>34</v>
      </c>
      <c r="K87" s="178">
        <v>17521563</v>
      </c>
      <c r="L87" s="178">
        <v>5394062</v>
      </c>
    </row>
    <row r="88" spans="1:12" x14ac:dyDescent="0.35">
      <c r="A88" t="s">
        <v>49</v>
      </c>
      <c r="B88" s="175">
        <v>44261</v>
      </c>
      <c r="C88">
        <v>49</v>
      </c>
      <c r="D88" t="s">
        <v>408</v>
      </c>
      <c r="E88">
        <v>23666795</v>
      </c>
      <c r="F88" t="str">
        <f t="shared" si="3"/>
        <v>Residential</v>
      </c>
      <c r="G88">
        <f t="shared" si="4"/>
        <v>8</v>
      </c>
      <c r="H88" t="str">
        <f t="shared" si="5"/>
        <v>G</v>
      </c>
      <c r="J88" s="179" t="s">
        <v>31</v>
      </c>
      <c r="K88" s="178">
        <v>2507383</v>
      </c>
      <c r="L88" s="178">
        <v>1647592</v>
      </c>
    </row>
    <row r="89" spans="1:12" x14ac:dyDescent="0.35">
      <c r="A89" t="s">
        <v>49</v>
      </c>
      <c r="B89" s="175">
        <v>44261</v>
      </c>
      <c r="C89">
        <v>49</v>
      </c>
      <c r="D89" t="s">
        <v>409</v>
      </c>
      <c r="E89">
        <v>4751567</v>
      </c>
      <c r="F89" t="str">
        <f t="shared" si="3"/>
        <v>Low Income Residential</v>
      </c>
      <c r="G89">
        <f t="shared" si="4"/>
        <v>8</v>
      </c>
      <c r="H89" t="str">
        <f t="shared" si="5"/>
        <v>G</v>
      </c>
      <c r="J89" s="179" t="s">
        <v>33</v>
      </c>
      <c r="K89" s="178">
        <v>13929546</v>
      </c>
      <c r="L89" s="178">
        <v>6108086</v>
      </c>
    </row>
    <row r="90" spans="1:12" x14ac:dyDescent="0.35">
      <c r="A90" t="s">
        <v>49</v>
      </c>
      <c r="B90" s="175">
        <v>44261</v>
      </c>
      <c r="C90">
        <v>49</v>
      </c>
      <c r="D90" t="s">
        <v>410</v>
      </c>
      <c r="E90">
        <v>702099</v>
      </c>
      <c r="F90" t="str">
        <f t="shared" si="3"/>
        <v>Small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42883779</v>
      </c>
      <c r="L90" s="178">
        <v>34461770</v>
      </c>
    </row>
    <row r="91" spans="1:12" x14ac:dyDescent="0.35">
      <c r="A91" t="s">
        <v>49</v>
      </c>
      <c r="B91" s="175">
        <v>44261</v>
      </c>
      <c r="C91">
        <v>49</v>
      </c>
      <c r="D91" t="s">
        <v>411</v>
      </c>
      <c r="E91">
        <v>723617</v>
      </c>
      <c r="F91" t="str">
        <f t="shared" si="3"/>
        <v>Medium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8519724</v>
      </c>
      <c r="L91" s="178">
        <v>5074789</v>
      </c>
    </row>
    <row r="92" spans="1:12" x14ac:dyDescent="0.35">
      <c r="A92" t="s">
        <v>49</v>
      </c>
      <c r="B92" s="175">
        <v>44261</v>
      </c>
      <c r="C92">
        <v>49</v>
      </c>
      <c r="D92" t="s">
        <v>412</v>
      </c>
      <c r="E92">
        <v>424720</v>
      </c>
      <c r="F92" t="str">
        <f t="shared" si="3"/>
        <v>Large C&amp;I</v>
      </c>
      <c r="G92">
        <f t="shared" si="4"/>
        <v>8</v>
      </c>
      <c r="H92" t="str">
        <f t="shared" si="5"/>
        <v>G</v>
      </c>
    </row>
    <row r="93" spans="1:12" x14ac:dyDescent="0.35">
      <c r="A93" t="s">
        <v>49</v>
      </c>
      <c r="B93" s="175">
        <v>44261</v>
      </c>
      <c r="C93">
        <v>49</v>
      </c>
      <c r="D93" t="s">
        <v>413</v>
      </c>
      <c r="E93">
        <v>0</v>
      </c>
      <c r="F93" t="str">
        <f t="shared" si="3"/>
        <v>OTHER</v>
      </c>
      <c r="G93">
        <f t="shared" si="4"/>
        <v>8</v>
      </c>
      <c r="H93" t="str">
        <f t="shared" si="5"/>
        <v>G</v>
      </c>
    </row>
    <row r="94" spans="1:12" x14ac:dyDescent="0.35">
      <c r="A94" t="s">
        <v>51</v>
      </c>
      <c r="B94" s="175">
        <v>44261</v>
      </c>
      <c r="C94">
        <v>49</v>
      </c>
      <c r="D94" t="s">
        <v>402</v>
      </c>
      <c r="E94">
        <v>70458644</v>
      </c>
      <c r="F94" t="str">
        <f t="shared" si="3"/>
        <v>Residential</v>
      </c>
      <c r="G94">
        <f t="shared" si="4"/>
        <v>9</v>
      </c>
      <c r="H94" t="str">
        <f t="shared" si="5"/>
        <v>E</v>
      </c>
    </row>
    <row r="95" spans="1:12" x14ac:dyDescent="0.35">
      <c r="A95" t="s">
        <v>51</v>
      </c>
      <c r="B95" s="175">
        <v>44261</v>
      </c>
      <c r="C95">
        <v>49</v>
      </c>
      <c r="D95" t="s">
        <v>403</v>
      </c>
      <c r="E95">
        <v>15588004</v>
      </c>
      <c r="F95" t="str">
        <f t="shared" si="3"/>
        <v>Low Income Residential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44261</v>
      </c>
      <c r="C96">
        <v>49</v>
      </c>
      <c r="D96" t="s">
        <v>404</v>
      </c>
      <c r="E96">
        <v>6897568</v>
      </c>
      <c r="F96" t="str">
        <f t="shared" si="3"/>
        <v>Small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44261</v>
      </c>
      <c r="C97">
        <v>49</v>
      </c>
      <c r="D97" t="s">
        <v>405</v>
      </c>
      <c r="E97">
        <v>4967972</v>
      </c>
      <c r="F97" t="str">
        <f t="shared" si="3"/>
        <v>Medium C&amp;I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44261</v>
      </c>
      <c r="C98">
        <v>49</v>
      </c>
      <c r="D98" t="s">
        <v>406</v>
      </c>
      <c r="E98">
        <v>3714073</v>
      </c>
      <c r="F98" t="str">
        <f t="shared" si="3"/>
        <v>Large C&amp;I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44261</v>
      </c>
      <c r="C99">
        <v>49</v>
      </c>
      <c r="D99" t="s">
        <v>407</v>
      </c>
      <c r="E99">
        <v>16268</v>
      </c>
      <c r="F99" t="str">
        <f t="shared" si="3"/>
        <v>OTHER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44261</v>
      </c>
      <c r="C100">
        <v>49</v>
      </c>
      <c r="D100" t="s">
        <v>408</v>
      </c>
      <c r="E100">
        <v>37775631</v>
      </c>
      <c r="F100" t="str">
        <f t="shared" si="3"/>
        <v>Residential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44261</v>
      </c>
      <c r="C101">
        <v>49</v>
      </c>
      <c r="D101" t="s">
        <v>409</v>
      </c>
      <c r="E101">
        <v>6649624</v>
      </c>
      <c r="F101" t="str">
        <f t="shared" si="3"/>
        <v>Low Income 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44261</v>
      </c>
      <c r="C102">
        <v>49</v>
      </c>
      <c r="D102" t="s">
        <v>410</v>
      </c>
      <c r="E102">
        <v>1897958</v>
      </c>
      <c r="F102" t="str">
        <f t="shared" si="3"/>
        <v>Small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44261</v>
      </c>
      <c r="C103">
        <v>49</v>
      </c>
      <c r="D103" t="s">
        <v>411</v>
      </c>
      <c r="E103">
        <v>2100767</v>
      </c>
      <c r="F103" t="str">
        <f t="shared" si="3"/>
        <v>Medium C&amp;I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51</v>
      </c>
      <c r="B104" s="175">
        <v>44261</v>
      </c>
      <c r="C104">
        <v>49</v>
      </c>
      <c r="D104" t="s">
        <v>412</v>
      </c>
      <c r="E104">
        <v>2516683</v>
      </c>
      <c r="F104" t="str">
        <f t="shared" si="3"/>
        <v>Large C&amp;I</v>
      </c>
      <c r="G104">
        <f t="shared" si="4"/>
        <v>9</v>
      </c>
      <c r="H104" t="str">
        <f t="shared" si="5"/>
        <v>G</v>
      </c>
    </row>
    <row r="105" spans="1:8" x14ac:dyDescent="0.35">
      <c r="A105" t="s">
        <v>51</v>
      </c>
      <c r="B105" s="175">
        <v>44261</v>
      </c>
      <c r="C105">
        <v>49</v>
      </c>
      <c r="D105" t="s">
        <v>413</v>
      </c>
      <c r="E105">
        <v>11</v>
      </c>
      <c r="F105" t="str">
        <f t="shared" si="3"/>
        <v>OTHER</v>
      </c>
      <c r="G105">
        <f t="shared" si="4"/>
        <v>9</v>
      </c>
      <c r="H105" t="str">
        <f t="shared" si="5"/>
        <v>G</v>
      </c>
    </row>
    <row r="106" spans="1:8" x14ac:dyDescent="0.35">
      <c r="A106" t="s">
        <v>54</v>
      </c>
      <c r="B106" s="175">
        <v>44261</v>
      </c>
      <c r="C106">
        <v>49</v>
      </c>
      <c r="D106" t="s">
        <v>402</v>
      </c>
      <c r="E106">
        <v>14536267</v>
      </c>
      <c r="F106" t="str">
        <f t="shared" si="3"/>
        <v>Residential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44261</v>
      </c>
      <c r="C107">
        <v>49</v>
      </c>
      <c r="D107" t="s">
        <v>403</v>
      </c>
      <c r="E107">
        <v>572725</v>
      </c>
      <c r="F107" t="str">
        <f t="shared" si="3"/>
        <v>Low Income 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44261</v>
      </c>
      <c r="C108">
        <v>49</v>
      </c>
      <c r="D108" t="s">
        <v>404</v>
      </c>
      <c r="E108">
        <v>2818943</v>
      </c>
      <c r="F108" t="str">
        <f t="shared" si="3"/>
        <v>Small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44261</v>
      </c>
      <c r="C109">
        <v>49</v>
      </c>
      <c r="D109" t="s">
        <v>405</v>
      </c>
      <c r="E109">
        <v>4843237</v>
      </c>
      <c r="F109" t="str">
        <f t="shared" si="3"/>
        <v>Medium C&amp;I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44261</v>
      </c>
      <c r="C110">
        <v>49</v>
      </c>
      <c r="D110" t="s">
        <v>406</v>
      </c>
      <c r="E110">
        <v>7182846</v>
      </c>
      <c r="F110" t="str">
        <f t="shared" si="3"/>
        <v>Large C&amp;I</v>
      </c>
      <c r="G110">
        <f t="shared" si="6"/>
        <v>13</v>
      </c>
      <c r="H110" t="str">
        <f t="shared" si="5"/>
        <v>E</v>
      </c>
    </row>
    <row r="111" spans="1:8" x14ac:dyDescent="0.35">
      <c r="A111" t="s">
        <v>54</v>
      </c>
      <c r="B111" s="175">
        <v>44261</v>
      </c>
      <c r="C111">
        <v>49</v>
      </c>
      <c r="D111" t="s">
        <v>407</v>
      </c>
      <c r="E111">
        <v>37205</v>
      </c>
      <c r="F111" t="str">
        <f t="shared" si="3"/>
        <v>OTHER</v>
      </c>
      <c r="G111">
        <f t="shared" si="6"/>
        <v>13</v>
      </c>
      <c r="H111" t="str">
        <f t="shared" si="5"/>
        <v>E</v>
      </c>
    </row>
    <row r="112" spans="1:8" x14ac:dyDescent="0.35">
      <c r="A112" t="s">
        <v>54</v>
      </c>
      <c r="B112" s="175">
        <v>44261</v>
      </c>
      <c r="C112">
        <v>49</v>
      </c>
      <c r="D112" t="s">
        <v>408</v>
      </c>
      <c r="E112">
        <v>11255027</v>
      </c>
      <c r="F112" t="str">
        <f t="shared" si="3"/>
        <v>Residential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44261</v>
      </c>
      <c r="C113">
        <v>49</v>
      </c>
      <c r="D113" t="s">
        <v>409</v>
      </c>
      <c r="E113">
        <v>366816</v>
      </c>
      <c r="F113" t="str">
        <f t="shared" si="3"/>
        <v>Low Income Residential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44261</v>
      </c>
      <c r="C114">
        <v>49</v>
      </c>
      <c r="D114" t="s">
        <v>410</v>
      </c>
      <c r="E114">
        <v>1604975</v>
      </c>
      <c r="F114" t="str">
        <f t="shared" si="3"/>
        <v>Small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44261</v>
      </c>
      <c r="C115">
        <v>49</v>
      </c>
      <c r="D115" t="s">
        <v>411</v>
      </c>
      <c r="E115">
        <v>2414328</v>
      </c>
      <c r="F115" t="str">
        <f t="shared" si="3"/>
        <v>Medium C&amp;I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54</v>
      </c>
      <c r="B116" s="175">
        <v>44261</v>
      </c>
      <c r="C116">
        <v>49</v>
      </c>
      <c r="D116" t="s">
        <v>412</v>
      </c>
      <c r="E116">
        <v>3762694</v>
      </c>
      <c r="F116" t="str">
        <f t="shared" si="3"/>
        <v>Large C&amp;I</v>
      </c>
      <c r="G116">
        <f t="shared" si="6"/>
        <v>13</v>
      </c>
      <c r="H116" t="str">
        <f t="shared" si="5"/>
        <v>G</v>
      </c>
    </row>
    <row r="117" spans="1:8" x14ac:dyDescent="0.35">
      <c r="A117" t="s">
        <v>54</v>
      </c>
      <c r="B117" s="175">
        <v>44261</v>
      </c>
      <c r="C117">
        <v>49</v>
      </c>
      <c r="D117" t="s">
        <v>413</v>
      </c>
      <c r="E117">
        <v>1763</v>
      </c>
      <c r="F117" t="str">
        <f t="shared" si="3"/>
        <v>OTHER</v>
      </c>
      <c r="G117">
        <f t="shared" si="6"/>
        <v>13</v>
      </c>
      <c r="H117" t="str">
        <f t="shared" si="5"/>
        <v>G</v>
      </c>
    </row>
    <row r="118" spans="1:8" x14ac:dyDescent="0.35">
      <c r="A118" t="s">
        <v>55</v>
      </c>
      <c r="B118" s="175">
        <v>44261</v>
      </c>
      <c r="C118">
        <v>49</v>
      </c>
      <c r="D118" t="s">
        <v>402</v>
      </c>
      <c r="E118">
        <v>14000394</v>
      </c>
      <c r="F118" t="str">
        <f t="shared" si="3"/>
        <v>Residential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44261</v>
      </c>
      <c r="C119">
        <v>49</v>
      </c>
      <c r="D119" t="s">
        <v>403</v>
      </c>
      <c r="E119">
        <v>720709</v>
      </c>
      <c r="F119" t="str">
        <f t="shared" si="3"/>
        <v>Low Income Residential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44261</v>
      </c>
      <c r="C120">
        <v>49</v>
      </c>
      <c r="D120" t="s">
        <v>404</v>
      </c>
      <c r="E120">
        <v>3057828</v>
      </c>
      <c r="F120" t="str">
        <f t="shared" si="3"/>
        <v>Small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44261</v>
      </c>
      <c r="C121">
        <v>49</v>
      </c>
      <c r="D121" t="s">
        <v>405</v>
      </c>
      <c r="E121">
        <v>5448553</v>
      </c>
      <c r="F121" t="str">
        <f t="shared" si="3"/>
        <v>Medium C&amp;I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44261</v>
      </c>
      <c r="C122">
        <v>49</v>
      </c>
      <c r="D122" t="s">
        <v>406</v>
      </c>
      <c r="E122">
        <v>5786416</v>
      </c>
      <c r="F122" t="str">
        <f t="shared" si="3"/>
        <v>Large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44261</v>
      </c>
      <c r="C123">
        <v>49</v>
      </c>
      <c r="D123" t="s">
        <v>407</v>
      </c>
      <c r="E123">
        <v>17922</v>
      </c>
      <c r="F123" t="str">
        <f t="shared" si="3"/>
        <v>OTHER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44261</v>
      </c>
      <c r="C124">
        <v>49</v>
      </c>
      <c r="D124" t="s">
        <v>408</v>
      </c>
      <c r="E124">
        <v>9824489</v>
      </c>
      <c r="F124" t="str">
        <f t="shared" si="3"/>
        <v>Residential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44261</v>
      </c>
      <c r="C125">
        <v>49</v>
      </c>
      <c r="D125" t="s">
        <v>409</v>
      </c>
      <c r="E125">
        <v>349609</v>
      </c>
      <c r="F125" t="str">
        <f t="shared" si="3"/>
        <v>Low Income Residential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44261</v>
      </c>
      <c r="C126">
        <v>49</v>
      </c>
      <c r="D126" t="s">
        <v>410</v>
      </c>
      <c r="E126">
        <v>1840507</v>
      </c>
      <c r="F126" t="str">
        <f t="shared" si="3"/>
        <v>Small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44261</v>
      </c>
      <c r="C127">
        <v>49</v>
      </c>
      <c r="D127" t="s">
        <v>411</v>
      </c>
      <c r="E127">
        <v>2364064</v>
      </c>
      <c r="F127" t="str">
        <f t="shared" si="3"/>
        <v>Medium C&amp;I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55</v>
      </c>
      <c r="B128" s="175">
        <v>44261</v>
      </c>
      <c r="C128">
        <v>49</v>
      </c>
      <c r="D128" t="s">
        <v>412</v>
      </c>
      <c r="E128">
        <v>1500410</v>
      </c>
      <c r="F128" t="str">
        <f t="shared" si="3"/>
        <v>Large C&amp;I</v>
      </c>
      <c r="G128">
        <f t="shared" si="7"/>
        <v>14</v>
      </c>
      <c r="H128" t="str">
        <f t="shared" si="5"/>
        <v>G</v>
      </c>
    </row>
    <row r="129" spans="1:8" x14ac:dyDescent="0.35">
      <c r="A129" t="s">
        <v>55</v>
      </c>
      <c r="B129" s="175">
        <v>44261</v>
      </c>
      <c r="C129">
        <v>49</v>
      </c>
      <c r="D129" t="s">
        <v>413</v>
      </c>
      <c r="E129">
        <v>1962</v>
      </c>
      <c r="F129" t="str">
        <f t="shared" si="3"/>
        <v>OTHER</v>
      </c>
      <c r="G129">
        <f t="shared" si="7"/>
        <v>14</v>
      </c>
      <c r="H129" t="str">
        <f t="shared" si="5"/>
        <v>G</v>
      </c>
    </row>
    <row r="130" spans="1:8" x14ac:dyDescent="0.35">
      <c r="A130" t="s">
        <v>56</v>
      </c>
      <c r="B130" s="175">
        <v>44261</v>
      </c>
      <c r="C130">
        <v>49</v>
      </c>
      <c r="D130" t="s">
        <v>402</v>
      </c>
      <c r="E130">
        <v>99437</v>
      </c>
      <c r="F130" t="str">
        <f t="shared" si="3"/>
        <v>Residential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44261</v>
      </c>
      <c r="C131">
        <v>49</v>
      </c>
      <c r="D131" t="s">
        <v>403</v>
      </c>
      <c r="E131">
        <v>7724</v>
      </c>
      <c r="F131" t="str">
        <f t="shared" ref="F131" si="8">TRIM(MID(D131,4,50))</f>
        <v>Low Income Residential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44261</v>
      </c>
      <c r="C132">
        <v>49</v>
      </c>
      <c r="D132" t="s">
        <v>404</v>
      </c>
      <c r="E132">
        <v>13744</v>
      </c>
      <c r="F132" t="str">
        <f t="shared" ref="F132:F135" si="10">TRIM(MID(D132,4,50))</f>
        <v>Small C&amp;I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44261</v>
      </c>
      <c r="C133">
        <v>49</v>
      </c>
      <c r="D133" t="s">
        <v>405</v>
      </c>
      <c r="E133">
        <v>2830</v>
      </c>
      <c r="F133" t="str">
        <f t="shared" si="10"/>
        <v>Medium C&amp;I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44261</v>
      </c>
      <c r="C134">
        <v>49</v>
      </c>
      <c r="D134" t="s">
        <v>406</v>
      </c>
      <c r="E134">
        <v>404</v>
      </c>
      <c r="F134" t="str">
        <f t="shared" si="10"/>
        <v>Large C&amp;I</v>
      </c>
      <c r="G134">
        <f t="shared" si="11"/>
        <v>15</v>
      </c>
      <c r="H134" t="str">
        <f t="shared" si="12"/>
        <v>E</v>
      </c>
    </row>
    <row r="135" spans="1:8" x14ac:dyDescent="0.35">
      <c r="A135" t="s">
        <v>56</v>
      </c>
      <c r="B135" s="175">
        <v>44261</v>
      </c>
      <c r="C135">
        <v>49</v>
      </c>
      <c r="D135" t="s">
        <v>407</v>
      </c>
      <c r="E135">
        <v>3</v>
      </c>
      <c r="F135" t="str">
        <f t="shared" si="10"/>
        <v>OTHER</v>
      </c>
      <c r="G135">
        <f t="shared" si="11"/>
        <v>15</v>
      </c>
      <c r="H135" t="str">
        <f t="shared" si="12"/>
        <v>E</v>
      </c>
    </row>
    <row r="136" spans="1:8" x14ac:dyDescent="0.35">
      <c r="A136" t="s">
        <v>56</v>
      </c>
      <c r="B136" s="175">
        <v>44261</v>
      </c>
      <c r="C136">
        <v>49</v>
      </c>
      <c r="D136" t="s">
        <v>408</v>
      </c>
      <c r="E136">
        <v>52727</v>
      </c>
      <c r="F136" t="str">
        <f t="shared" ref="F136:F167" si="13">TRIM(MID(D136,4,50))</f>
        <v>Residential</v>
      </c>
      <c r="G136">
        <f t="shared" ref="G136:G167" si="14">VALUE(TRIM(MID(A136,6,2)))</f>
        <v>15</v>
      </c>
      <c r="H136" t="str">
        <f t="shared" ref="H136:H167" si="15">LEFT(D136,1)</f>
        <v>G</v>
      </c>
    </row>
    <row r="137" spans="1:8" x14ac:dyDescent="0.35">
      <c r="A137" t="s">
        <v>56</v>
      </c>
      <c r="B137" s="175">
        <v>44261</v>
      </c>
      <c r="C137">
        <v>49</v>
      </c>
      <c r="D137" t="s">
        <v>409</v>
      </c>
      <c r="E137">
        <v>4042</v>
      </c>
      <c r="F137" t="str">
        <f t="shared" si="13"/>
        <v>Low Income Residential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44261</v>
      </c>
      <c r="C138">
        <v>49</v>
      </c>
      <c r="D138" t="s">
        <v>410</v>
      </c>
      <c r="E138">
        <v>5225</v>
      </c>
      <c r="F138" t="str">
        <f t="shared" si="13"/>
        <v>Small C&amp;I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44261</v>
      </c>
      <c r="C139">
        <v>49</v>
      </c>
      <c r="D139" t="s">
        <v>411</v>
      </c>
      <c r="E139">
        <v>1623</v>
      </c>
      <c r="F139" t="str">
        <f t="shared" si="13"/>
        <v>Medium C&amp;I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56</v>
      </c>
      <c r="B140" s="175">
        <v>44261</v>
      </c>
      <c r="C140">
        <v>49</v>
      </c>
      <c r="D140" t="s">
        <v>412</v>
      </c>
      <c r="E140">
        <v>235</v>
      </c>
      <c r="F140" t="str">
        <f t="shared" si="13"/>
        <v>Large C&amp;I</v>
      </c>
      <c r="G140">
        <f t="shared" si="14"/>
        <v>15</v>
      </c>
      <c r="H140" t="str">
        <f t="shared" si="15"/>
        <v>G</v>
      </c>
    </row>
    <row r="141" spans="1:8" x14ac:dyDescent="0.35">
      <c r="A141" t="s">
        <v>56</v>
      </c>
      <c r="B141" s="175">
        <v>44261</v>
      </c>
      <c r="C141">
        <v>49</v>
      </c>
      <c r="D141" t="s">
        <v>413</v>
      </c>
      <c r="E141">
        <v>24</v>
      </c>
      <c r="F141" t="str">
        <f t="shared" si="13"/>
        <v>OTHER</v>
      </c>
      <c r="G141">
        <f t="shared" si="14"/>
        <v>15</v>
      </c>
      <c r="H141" t="str">
        <f t="shared" si="15"/>
        <v>G</v>
      </c>
    </row>
    <row r="142" spans="1:8" x14ac:dyDescent="0.35">
      <c r="A142" t="s">
        <v>60</v>
      </c>
      <c r="B142" s="175">
        <v>44261</v>
      </c>
      <c r="C142">
        <v>49</v>
      </c>
      <c r="D142" t="s">
        <v>402</v>
      </c>
      <c r="E142">
        <v>95</v>
      </c>
      <c r="F142" t="str">
        <f t="shared" si="13"/>
        <v>Residential</v>
      </c>
      <c r="G142">
        <f t="shared" si="14"/>
        <v>17</v>
      </c>
      <c r="H142" t="str">
        <f t="shared" si="15"/>
        <v>E</v>
      </c>
    </row>
    <row r="143" spans="1:8" x14ac:dyDescent="0.35">
      <c r="A143" t="s">
        <v>60</v>
      </c>
      <c r="B143" s="175">
        <v>44261</v>
      </c>
      <c r="C143">
        <v>49</v>
      </c>
      <c r="D143" t="s">
        <v>403</v>
      </c>
      <c r="E143">
        <v>899</v>
      </c>
      <c r="F143" t="str">
        <f t="shared" si="13"/>
        <v>Low Income Residential</v>
      </c>
      <c r="G143">
        <f t="shared" si="14"/>
        <v>17</v>
      </c>
      <c r="H143" t="str">
        <f t="shared" si="15"/>
        <v>E</v>
      </c>
    </row>
    <row r="144" spans="1:8" x14ac:dyDescent="0.35">
      <c r="A144" t="s">
        <v>60</v>
      </c>
      <c r="B144" s="175">
        <v>44261</v>
      </c>
      <c r="C144">
        <v>49</v>
      </c>
      <c r="D144" t="s">
        <v>408</v>
      </c>
      <c r="E144">
        <v>73</v>
      </c>
      <c r="F144" t="str">
        <f t="shared" si="13"/>
        <v>Residential</v>
      </c>
      <c r="G144">
        <f t="shared" si="14"/>
        <v>17</v>
      </c>
      <c r="H144" t="str">
        <f t="shared" si="15"/>
        <v>G</v>
      </c>
    </row>
    <row r="145" spans="1:8" x14ac:dyDescent="0.35">
      <c r="A145" t="s">
        <v>60</v>
      </c>
      <c r="B145" s="175">
        <v>44261</v>
      </c>
      <c r="C145">
        <v>49</v>
      </c>
      <c r="D145" t="s">
        <v>409</v>
      </c>
      <c r="E145">
        <v>273</v>
      </c>
      <c r="F145" t="str">
        <f t="shared" si="13"/>
        <v>Low Income Residential</v>
      </c>
      <c r="G145">
        <f t="shared" si="14"/>
        <v>17</v>
      </c>
      <c r="H145" t="str">
        <f t="shared" si="15"/>
        <v>G</v>
      </c>
    </row>
    <row r="146" spans="1:8" x14ac:dyDescent="0.35">
      <c r="A146" t="s">
        <v>62</v>
      </c>
      <c r="B146" s="175">
        <v>44261</v>
      </c>
      <c r="C146">
        <v>49</v>
      </c>
      <c r="D146" t="s">
        <v>402</v>
      </c>
      <c r="E146">
        <v>6732</v>
      </c>
      <c r="F146" t="str">
        <f t="shared" si="13"/>
        <v>Residential</v>
      </c>
      <c r="G146">
        <f t="shared" si="14"/>
        <v>19</v>
      </c>
      <c r="H146" t="str">
        <f t="shared" si="15"/>
        <v>E</v>
      </c>
    </row>
    <row r="147" spans="1:8" x14ac:dyDescent="0.35">
      <c r="A147" t="s">
        <v>62</v>
      </c>
      <c r="B147" s="175">
        <v>44261</v>
      </c>
      <c r="C147">
        <v>49</v>
      </c>
      <c r="D147" t="s">
        <v>403</v>
      </c>
      <c r="E147">
        <v>1623</v>
      </c>
      <c r="F147" t="str">
        <f t="shared" si="13"/>
        <v>Low Income Residential</v>
      </c>
      <c r="G147">
        <f t="shared" si="14"/>
        <v>19</v>
      </c>
      <c r="H147" t="str">
        <f t="shared" si="15"/>
        <v>E</v>
      </c>
    </row>
    <row r="148" spans="1:8" x14ac:dyDescent="0.35">
      <c r="A148" t="s">
        <v>62</v>
      </c>
      <c r="B148" s="175">
        <v>44261</v>
      </c>
      <c r="C148">
        <v>49</v>
      </c>
      <c r="D148" t="s">
        <v>404</v>
      </c>
      <c r="E148">
        <v>431</v>
      </c>
      <c r="F148" t="str">
        <f t="shared" si="13"/>
        <v>Small C&amp;I</v>
      </c>
      <c r="G148">
        <f t="shared" si="14"/>
        <v>19</v>
      </c>
      <c r="H148" t="str">
        <f t="shared" si="15"/>
        <v>E</v>
      </c>
    </row>
    <row r="149" spans="1:8" x14ac:dyDescent="0.35">
      <c r="A149" t="s">
        <v>62</v>
      </c>
      <c r="B149" s="175">
        <v>44261</v>
      </c>
      <c r="C149">
        <v>49</v>
      </c>
      <c r="D149" t="s">
        <v>405</v>
      </c>
      <c r="E149">
        <v>98</v>
      </c>
      <c r="F149" t="str">
        <f t="shared" si="13"/>
        <v>Medium C&amp;I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62</v>
      </c>
      <c r="B150" s="175">
        <v>44261</v>
      </c>
      <c r="C150">
        <v>49</v>
      </c>
      <c r="D150" t="s">
        <v>406</v>
      </c>
      <c r="E150">
        <v>3</v>
      </c>
      <c r="F150" t="str">
        <f t="shared" si="13"/>
        <v>Large C&amp;I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62</v>
      </c>
      <c r="B151" s="175">
        <v>44261</v>
      </c>
      <c r="C151">
        <v>49</v>
      </c>
      <c r="D151" t="s">
        <v>408</v>
      </c>
      <c r="E151">
        <v>3630</v>
      </c>
      <c r="F151" t="str">
        <f t="shared" si="13"/>
        <v>Residential</v>
      </c>
      <c r="G151">
        <f t="shared" si="14"/>
        <v>19</v>
      </c>
      <c r="H151" t="str">
        <f t="shared" si="15"/>
        <v>G</v>
      </c>
    </row>
    <row r="152" spans="1:8" x14ac:dyDescent="0.35">
      <c r="A152" t="s">
        <v>62</v>
      </c>
      <c r="B152" s="175">
        <v>44261</v>
      </c>
      <c r="C152">
        <v>49</v>
      </c>
      <c r="D152" t="s">
        <v>409</v>
      </c>
      <c r="E152">
        <v>563</v>
      </c>
      <c r="F152" t="str">
        <f t="shared" si="13"/>
        <v>Low Income Residential</v>
      </c>
      <c r="G152">
        <f t="shared" si="14"/>
        <v>19</v>
      </c>
      <c r="H152" t="str">
        <f t="shared" si="15"/>
        <v>G</v>
      </c>
    </row>
    <row r="153" spans="1:8" x14ac:dyDescent="0.35">
      <c r="A153" t="s">
        <v>62</v>
      </c>
      <c r="B153" s="175">
        <v>44261</v>
      </c>
      <c r="C153">
        <v>49</v>
      </c>
      <c r="D153" t="s">
        <v>410</v>
      </c>
      <c r="E153">
        <v>152</v>
      </c>
      <c r="F153" t="str">
        <f t="shared" si="13"/>
        <v>Small C&amp;I</v>
      </c>
      <c r="G153">
        <f t="shared" si="14"/>
        <v>19</v>
      </c>
      <c r="H153" t="str">
        <f t="shared" si="15"/>
        <v>G</v>
      </c>
    </row>
    <row r="154" spans="1:8" x14ac:dyDescent="0.35">
      <c r="A154" t="s">
        <v>62</v>
      </c>
      <c r="B154" s="175">
        <v>44261</v>
      </c>
      <c r="C154">
        <v>49</v>
      </c>
      <c r="D154" t="s">
        <v>411</v>
      </c>
      <c r="E154">
        <v>37</v>
      </c>
      <c r="F154" t="str">
        <f t="shared" si="13"/>
        <v>Medium C&amp;I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62</v>
      </c>
      <c r="B155" s="175">
        <v>44261</v>
      </c>
      <c r="C155">
        <v>49</v>
      </c>
      <c r="D155" t="s">
        <v>412</v>
      </c>
      <c r="E155">
        <v>6</v>
      </c>
      <c r="F155" t="str">
        <f t="shared" si="13"/>
        <v>Large C&amp;I</v>
      </c>
      <c r="G155">
        <f t="shared" si="14"/>
        <v>19</v>
      </c>
      <c r="H155" t="str">
        <f t="shared" si="15"/>
        <v>G</v>
      </c>
    </row>
    <row r="156" spans="1:8" x14ac:dyDescent="0.35">
      <c r="A156" t="s">
        <v>419</v>
      </c>
      <c r="B156" s="175">
        <v>44261</v>
      </c>
      <c r="C156">
        <v>49</v>
      </c>
      <c r="D156" t="s">
        <v>402</v>
      </c>
      <c r="E156">
        <v>42883779</v>
      </c>
      <c r="F156" t="str">
        <f t="shared" si="13"/>
        <v>Residential</v>
      </c>
      <c r="G156">
        <f t="shared" si="14"/>
        <v>20</v>
      </c>
      <c r="H156" t="str">
        <f t="shared" si="15"/>
        <v>E</v>
      </c>
    </row>
    <row r="157" spans="1:8" x14ac:dyDescent="0.35">
      <c r="A157" t="s">
        <v>419</v>
      </c>
      <c r="B157" s="175">
        <v>44261</v>
      </c>
      <c r="C157">
        <v>49</v>
      </c>
      <c r="D157" t="s">
        <v>403</v>
      </c>
      <c r="E157">
        <v>2507383</v>
      </c>
      <c r="F157" t="str">
        <f t="shared" si="13"/>
        <v>Low Income Residential</v>
      </c>
      <c r="G157">
        <f t="shared" si="14"/>
        <v>20</v>
      </c>
      <c r="H157" t="str">
        <f t="shared" si="15"/>
        <v>E</v>
      </c>
    </row>
    <row r="158" spans="1:8" x14ac:dyDescent="0.35">
      <c r="A158" t="s">
        <v>419</v>
      </c>
      <c r="B158" s="175">
        <v>44261</v>
      </c>
      <c r="C158">
        <v>49</v>
      </c>
      <c r="D158" t="s">
        <v>404</v>
      </c>
      <c r="E158">
        <v>8519724</v>
      </c>
      <c r="F158" t="str">
        <f t="shared" si="13"/>
        <v>Small C&amp;I</v>
      </c>
      <c r="G158">
        <f t="shared" si="14"/>
        <v>20</v>
      </c>
      <c r="H158" t="str">
        <f t="shared" si="15"/>
        <v>E</v>
      </c>
    </row>
    <row r="159" spans="1:8" x14ac:dyDescent="0.35">
      <c r="A159" t="s">
        <v>419</v>
      </c>
      <c r="B159" s="175">
        <v>44261</v>
      </c>
      <c r="C159">
        <v>49</v>
      </c>
      <c r="D159" t="s">
        <v>405</v>
      </c>
      <c r="E159">
        <v>13929546</v>
      </c>
      <c r="F159" t="str">
        <f t="shared" si="13"/>
        <v>Medium C&amp;I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419</v>
      </c>
      <c r="B160" s="175">
        <v>44261</v>
      </c>
      <c r="C160">
        <v>49</v>
      </c>
      <c r="D160" t="s">
        <v>406</v>
      </c>
      <c r="E160">
        <v>17521563</v>
      </c>
      <c r="F160" t="str">
        <f t="shared" si="13"/>
        <v>Large C&amp;I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419</v>
      </c>
      <c r="B161" s="175">
        <v>44261</v>
      </c>
      <c r="C161">
        <v>49</v>
      </c>
      <c r="D161" t="s">
        <v>407</v>
      </c>
      <c r="E161">
        <v>37205</v>
      </c>
      <c r="F161" t="str">
        <f t="shared" si="13"/>
        <v>OTHER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419</v>
      </c>
      <c r="B162" s="175">
        <v>44261</v>
      </c>
      <c r="C162">
        <v>49</v>
      </c>
      <c r="D162" t="s">
        <v>408</v>
      </c>
      <c r="E162">
        <v>34461770</v>
      </c>
      <c r="F162" t="str">
        <f t="shared" si="13"/>
        <v>Residential</v>
      </c>
      <c r="G162">
        <f t="shared" si="14"/>
        <v>20</v>
      </c>
      <c r="H162" t="str">
        <f t="shared" si="15"/>
        <v>G</v>
      </c>
    </row>
    <row r="163" spans="1:8" x14ac:dyDescent="0.35">
      <c r="A163" t="s">
        <v>419</v>
      </c>
      <c r="B163" s="175">
        <v>44261</v>
      </c>
      <c r="C163">
        <v>49</v>
      </c>
      <c r="D163" t="s">
        <v>409</v>
      </c>
      <c r="E163">
        <v>1647592</v>
      </c>
      <c r="F163" t="str">
        <f t="shared" si="13"/>
        <v>Low Income Residential</v>
      </c>
      <c r="G163">
        <f t="shared" si="14"/>
        <v>20</v>
      </c>
      <c r="H163" t="str">
        <f t="shared" si="15"/>
        <v>G</v>
      </c>
    </row>
    <row r="164" spans="1:8" x14ac:dyDescent="0.35">
      <c r="A164" t="s">
        <v>419</v>
      </c>
      <c r="B164" s="175">
        <v>44261</v>
      </c>
      <c r="C164">
        <v>49</v>
      </c>
      <c r="D164" t="s">
        <v>410</v>
      </c>
      <c r="E164">
        <v>5074789</v>
      </c>
      <c r="F164" t="str">
        <f t="shared" si="13"/>
        <v>Small C&amp;I</v>
      </c>
      <c r="G164">
        <f t="shared" si="14"/>
        <v>20</v>
      </c>
      <c r="H164" t="str">
        <f t="shared" si="15"/>
        <v>G</v>
      </c>
    </row>
    <row r="165" spans="1:8" x14ac:dyDescent="0.35">
      <c r="A165" t="s">
        <v>419</v>
      </c>
      <c r="B165" s="175">
        <v>44261</v>
      </c>
      <c r="C165">
        <v>49</v>
      </c>
      <c r="D165" t="s">
        <v>411</v>
      </c>
      <c r="E165">
        <v>6108086</v>
      </c>
      <c r="F165" t="str">
        <f t="shared" si="13"/>
        <v>Medium C&amp;I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419</v>
      </c>
      <c r="B166" s="175">
        <v>44261</v>
      </c>
      <c r="C166">
        <v>49</v>
      </c>
      <c r="D166" t="s">
        <v>412</v>
      </c>
      <c r="E166">
        <v>5394062</v>
      </c>
      <c r="F166" t="str">
        <f t="shared" si="13"/>
        <v>Large C&amp;I</v>
      </c>
      <c r="G166">
        <f t="shared" si="14"/>
        <v>20</v>
      </c>
      <c r="H166" t="str">
        <f t="shared" si="15"/>
        <v>G</v>
      </c>
    </row>
    <row r="167" spans="1:8" x14ac:dyDescent="0.35">
      <c r="A167" t="s">
        <v>419</v>
      </c>
      <c r="B167" s="175">
        <v>44261</v>
      </c>
      <c r="C167">
        <v>49</v>
      </c>
      <c r="D167" t="s">
        <v>413</v>
      </c>
      <c r="E167">
        <v>1763</v>
      </c>
      <c r="F167" t="str">
        <f t="shared" si="13"/>
        <v>OTHER</v>
      </c>
      <c r="G167">
        <f t="shared" si="14"/>
        <v>20</v>
      </c>
      <c r="H167" t="str">
        <f t="shared" si="15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3405"/>
  <sheetViews>
    <sheetView topLeftCell="N1" workbookViewId="0">
      <selection activeCell="W14" sqref="W14:W18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1" ht="15" thickBot="1" x14ac:dyDescent="0.4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42</v>
      </c>
      <c r="S1">
        <v>0</v>
      </c>
      <c r="T1" t="s">
        <v>542</v>
      </c>
      <c r="V1" s="176" t="s">
        <v>115</v>
      </c>
      <c r="W1" t="s">
        <v>550</v>
      </c>
      <c r="Y1" s="187" t="s">
        <v>574</v>
      </c>
      <c r="Z1" s="186"/>
      <c r="AA1" s="186"/>
      <c r="AB1" s="186"/>
      <c r="AC1" s="186"/>
      <c r="AD1" s="186"/>
      <c r="AE1" s="186"/>
    </row>
    <row r="2" spans="1:31" x14ac:dyDescent="0.35">
      <c r="A2">
        <v>49</v>
      </c>
      <c r="B2" t="s">
        <v>420</v>
      </c>
      <c r="C2">
        <v>2019</v>
      </c>
      <c r="D2">
        <v>1</v>
      </c>
      <c r="E2" t="s">
        <v>153</v>
      </c>
      <c r="F2">
        <v>1</v>
      </c>
      <c r="G2" t="s">
        <v>132</v>
      </c>
      <c r="H2">
        <v>1</v>
      </c>
      <c r="I2" t="s">
        <v>449</v>
      </c>
      <c r="J2" t="s">
        <v>450</v>
      </c>
      <c r="K2" t="s">
        <v>451</v>
      </c>
      <c r="L2">
        <v>200</v>
      </c>
      <c r="M2" t="s">
        <v>143</v>
      </c>
      <c r="N2">
        <v>347223</v>
      </c>
      <c r="O2">
        <v>48710005.899999999</v>
      </c>
      <c r="P2">
        <v>211166880</v>
      </c>
      <c r="Q2" t="str">
        <f>VLOOKUP(J2,S:T,2,FALSE)</f>
        <v>E1 - Residential</v>
      </c>
      <c r="S2" s="178">
        <v>1012</v>
      </c>
      <c r="T2" t="s">
        <v>538</v>
      </c>
      <c r="V2" s="176" t="s">
        <v>120</v>
      </c>
      <c r="W2" t="s">
        <v>550</v>
      </c>
    </row>
    <row r="3" spans="1:31" x14ac:dyDescent="0.35">
      <c r="A3">
        <v>49</v>
      </c>
      <c r="B3" t="s">
        <v>420</v>
      </c>
      <c r="C3">
        <v>2019</v>
      </c>
      <c r="D3">
        <v>1</v>
      </c>
      <c r="E3" t="s">
        <v>153</v>
      </c>
      <c r="F3">
        <v>5</v>
      </c>
      <c r="G3" t="s">
        <v>140</v>
      </c>
      <c r="H3">
        <v>1</v>
      </c>
      <c r="I3" t="s">
        <v>449</v>
      </c>
      <c r="J3" t="s">
        <v>450</v>
      </c>
      <c r="K3" t="s">
        <v>451</v>
      </c>
      <c r="L3">
        <v>460</v>
      </c>
      <c r="M3" t="s">
        <v>141</v>
      </c>
      <c r="N3">
        <v>1</v>
      </c>
      <c r="O3">
        <v>65.599999999999994</v>
      </c>
      <c r="P3">
        <v>264</v>
      </c>
      <c r="Q3" t="str">
        <f>VLOOKUP(J3,S:T,2,FALSE)</f>
        <v>E1 - Residential</v>
      </c>
      <c r="S3" s="178">
        <v>1101</v>
      </c>
      <c r="T3" t="s">
        <v>539</v>
      </c>
      <c r="V3" s="176" t="s">
        <v>117</v>
      </c>
      <c r="W3" s="177">
        <v>2021</v>
      </c>
    </row>
    <row r="4" spans="1:31" x14ac:dyDescent="0.35">
      <c r="A4">
        <v>49</v>
      </c>
      <c r="B4" t="s">
        <v>420</v>
      </c>
      <c r="C4">
        <v>2019</v>
      </c>
      <c r="D4">
        <v>1</v>
      </c>
      <c r="E4" t="s">
        <v>153</v>
      </c>
      <c r="F4">
        <v>3</v>
      </c>
      <c r="G4" t="s">
        <v>135</v>
      </c>
      <c r="H4">
        <v>711</v>
      </c>
      <c r="I4" t="s">
        <v>452</v>
      </c>
      <c r="J4" t="s">
        <v>438</v>
      </c>
      <c r="K4" t="s">
        <v>439</v>
      </c>
      <c r="L4">
        <v>4532</v>
      </c>
      <c r="M4" t="s">
        <v>142</v>
      </c>
      <c r="N4">
        <v>309</v>
      </c>
      <c r="O4">
        <v>4448602.01</v>
      </c>
      <c r="P4">
        <v>67487697</v>
      </c>
      <c r="Q4" t="str">
        <f>VLOOKUP(J4,S:T,2,FALSE)</f>
        <v>E5 - Large C&amp;I</v>
      </c>
      <c r="S4" s="216">
        <v>1247</v>
      </c>
      <c r="T4" t="s">
        <v>538</v>
      </c>
    </row>
    <row r="5" spans="1:31" x14ac:dyDescent="0.35">
      <c r="A5">
        <v>49</v>
      </c>
      <c r="B5" t="s">
        <v>420</v>
      </c>
      <c r="C5">
        <v>2019</v>
      </c>
      <c r="D5">
        <v>1</v>
      </c>
      <c r="E5" t="s">
        <v>153</v>
      </c>
      <c r="F5">
        <v>5</v>
      </c>
      <c r="G5" t="s">
        <v>140</v>
      </c>
      <c r="H5">
        <v>700</v>
      </c>
      <c r="I5" t="s">
        <v>447</v>
      </c>
      <c r="J5" t="s">
        <v>438</v>
      </c>
      <c r="K5" t="s">
        <v>439</v>
      </c>
      <c r="L5">
        <v>460</v>
      </c>
      <c r="M5" t="s">
        <v>141</v>
      </c>
      <c r="N5">
        <v>45</v>
      </c>
      <c r="O5">
        <v>683615.87</v>
      </c>
      <c r="P5">
        <v>3273296</v>
      </c>
      <c r="Q5" t="str">
        <f>VLOOKUP(J5,S:T,2,FALSE)</f>
        <v>E5 - Large C&amp;I</v>
      </c>
      <c r="S5" s="216">
        <v>1301</v>
      </c>
      <c r="T5" t="s">
        <v>539</v>
      </c>
      <c r="V5" s="176" t="s">
        <v>160</v>
      </c>
      <c r="W5" s="176" t="s">
        <v>44</v>
      </c>
    </row>
    <row r="6" spans="1:31" x14ac:dyDescent="0.35">
      <c r="A6">
        <v>49</v>
      </c>
      <c r="B6" t="s">
        <v>420</v>
      </c>
      <c r="C6">
        <v>2019</v>
      </c>
      <c r="D6">
        <v>1</v>
      </c>
      <c r="E6" t="s">
        <v>153</v>
      </c>
      <c r="F6">
        <v>5</v>
      </c>
      <c r="G6" t="s">
        <v>140</v>
      </c>
      <c r="H6">
        <v>5</v>
      </c>
      <c r="I6" t="s">
        <v>424</v>
      </c>
      <c r="J6" t="s">
        <v>425</v>
      </c>
      <c r="K6" t="s">
        <v>426</v>
      </c>
      <c r="L6">
        <v>460</v>
      </c>
      <c r="M6" t="s">
        <v>141</v>
      </c>
      <c r="N6">
        <v>820</v>
      </c>
      <c r="O6">
        <v>304586.81</v>
      </c>
      <c r="P6">
        <v>1392235</v>
      </c>
      <c r="Q6" t="str">
        <f>VLOOKUP(J6,S:T,2,FALSE)</f>
        <v>E3 - Small C&amp;I</v>
      </c>
      <c r="S6" s="216">
        <v>2107</v>
      </c>
      <c r="T6" t="s">
        <v>540</v>
      </c>
      <c r="V6" s="176" t="s">
        <v>45</v>
      </c>
      <c r="W6">
        <v>2</v>
      </c>
    </row>
    <row r="7" spans="1:31" x14ac:dyDescent="0.35">
      <c r="A7">
        <v>49</v>
      </c>
      <c r="B7" t="s">
        <v>420</v>
      </c>
      <c r="C7">
        <v>2019</v>
      </c>
      <c r="D7">
        <v>1</v>
      </c>
      <c r="E7" t="s">
        <v>153</v>
      </c>
      <c r="F7">
        <v>6</v>
      </c>
      <c r="G7" t="s">
        <v>137</v>
      </c>
      <c r="H7">
        <v>951</v>
      </c>
      <c r="I7" t="s">
        <v>457</v>
      </c>
      <c r="J7" t="s">
        <v>458</v>
      </c>
      <c r="K7" t="s">
        <v>459</v>
      </c>
      <c r="L7">
        <v>4562</v>
      </c>
      <c r="M7" t="s">
        <v>144</v>
      </c>
      <c r="N7">
        <v>216</v>
      </c>
      <c r="O7">
        <v>9073.4</v>
      </c>
      <c r="P7">
        <v>67567</v>
      </c>
      <c r="Q7" t="str">
        <f>VLOOKUP(J7,S:T,2,FALSE)</f>
        <v>E3 - Small C&amp;I</v>
      </c>
      <c r="S7" s="216">
        <v>2121</v>
      </c>
      <c r="T7" t="s">
        <v>540</v>
      </c>
      <c r="V7" s="177">
        <v>0</v>
      </c>
      <c r="W7" s="178">
        <v>2960</v>
      </c>
    </row>
    <row r="8" spans="1:31" x14ac:dyDescent="0.35">
      <c r="A8">
        <v>49</v>
      </c>
      <c r="B8" t="s">
        <v>420</v>
      </c>
      <c r="C8">
        <v>2019</v>
      </c>
      <c r="D8">
        <v>1</v>
      </c>
      <c r="E8" t="s">
        <v>153</v>
      </c>
      <c r="F8">
        <v>3</v>
      </c>
      <c r="G8" t="s">
        <v>135</v>
      </c>
      <c r="H8">
        <v>629</v>
      </c>
      <c r="I8" t="s">
        <v>469</v>
      </c>
      <c r="J8" t="s">
        <v>430</v>
      </c>
      <c r="K8" t="s">
        <v>431</v>
      </c>
      <c r="L8">
        <v>300</v>
      </c>
      <c r="M8" t="s">
        <v>136</v>
      </c>
      <c r="N8">
        <v>9</v>
      </c>
      <c r="O8">
        <v>481.26</v>
      </c>
      <c r="P8">
        <v>1646</v>
      </c>
      <c r="Q8" t="str">
        <f>VLOOKUP(J8,S:T,2,FALSE)</f>
        <v>E6 - OTHER</v>
      </c>
      <c r="S8" s="216">
        <v>2131</v>
      </c>
      <c r="T8" t="s">
        <v>540</v>
      </c>
      <c r="V8" s="177" t="s">
        <v>544</v>
      </c>
      <c r="W8" s="178">
        <v>253425366</v>
      </c>
    </row>
    <row r="9" spans="1:31" x14ac:dyDescent="0.35">
      <c r="A9">
        <v>49</v>
      </c>
      <c r="B9" t="s">
        <v>420</v>
      </c>
      <c r="C9">
        <v>2019</v>
      </c>
      <c r="D9">
        <v>1</v>
      </c>
      <c r="E9" t="s">
        <v>153</v>
      </c>
      <c r="F9">
        <v>6</v>
      </c>
      <c r="G9" t="s">
        <v>137</v>
      </c>
      <c r="H9">
        <v>629</v>
      </c>
      <c r="I9" t="s">
        <v>469</v>
      </c>
      <c r="J9" t="s">
        <v>430</v>
      </c>
      <c r="K9" t="s">
        <v>431</v>
      </c>
      <c r="L9">
        <v>700</v>
      </c>
      <c r="M9" t="s">
        <v>138</v>
      </c>
      <c r="N9">
        <v>152</v>
      </c>
      <c r="O9">
        <v>92561.95</v>
      </c>
      <c r="P9">
        <v>234110</v>
      </c>
      <c r="Q9" t="str">
        <f>VLOOKUP(J9,S:T,2,FALSE)</f>
        <v>E6 - OTHER</v>
      </c>
      <c r="S9" s="216">
        <v>2221</v>
      </c>
      <c r="T9" t="s">
        <v>541</v>
      </c>
      <c r="V9" s="177" t="s">
        <v>545</v>
      </c>
      <c r="W9" s="178">
        <v>19439767</v>
      </c>
    </row>
    <row r="10" spans="1:31" x14ac:dyDescent="0.35">
      <c r="A10">
        <v>49</v>
      </c>
      <c r="B10" t="s">
        <v>420</v>
      </c>
      <c r="C10">
        <v>2019</v>
      </c>
      <c r="D10">
        <v>1</v>
      </c>
      <c r="E10" t="s">
        <v>153</v>
      </c>
      <c r="F10">
        <v>6</v>
      </c>
      <c r="G10" t="s">
        <v>137</v>
      </c>
      <c r="H10">
        <v>617</v>
      </c>
      <c r="I10" t="s">
        <v>470</v>
      </c>
      <c r="J10" t="s">
        <v>430</v>
      </c>
      <c r="K10" t="s">
        <v>431</v>
      </c>
      <c r="L10">
        <v>4562</v>
      </c>
      <c r="M10" t="s">
        <v>144</v>
      </c>
      <c r="N10">
        <v>123</v>
      </c>
      <c r="O10">
        <v>574383.77</v>
      </c>
      <c r="P10">
        <v>2138337</v>
      </c>
      <c r="Q10" t="str">
        <f>VLOOKUP(J10,S:T,2,FALSE)</f>
        <v>E6 - OTHER</v>
      </c>
      <c r="S10" s="216">
        <v>2231</v>
      </c>
      <c r="T10" t="s">
        <v>541</v>
      </c>
      <c r="V10" s="177" t="s">
        <v>547</v>
      </c>
      <c r="W10" s="178">
        <v>59309680</v>
      </c>
    </row>
    <row r="11" spans="1:31" x14ac:dyDescent="0.35">
      <c r="A11">
        <v>49</v>
      </c>
      <c r="B11" t="s">
        <v>420</v>
      </c>
      <c r="C11">
        <v>2019</v>
      </c>
      <c r="D11">
        <v>1</v>
      </c>
      <c r="E11" t="s">
        <v>153</v>
      </c>
      <c r="F11">
        <v>10</v>
      </c>
      <c r="G11" t="s">
        <v>149</v>
      </c>
      <c r="H11">
        <v>903</v>
      </c>
      <c r="I11" t="s">
        <v>453</v>
      </c>
      <c r="J11" t="s">
        <v>450</v>
      </c>
      <c r="K11" t="s">
        <v>451</v>
      </c>
      <c r="L11">
        <v>4513</v>
      </c>
      <c r="M11" t="s">
        <v>150</v>
      </c>
      <c r="N11">
        <v>1790</v>
      </c>
      <c r="O11">
        <v>251110.16</v>
      </c>
      <c r="P11">
        <v>2292411</v>
      </c>
      <c r="Q11" t="str">
        <f>VLOOKUP(J11,S:T,2,FALSE)</f>
        <v>E1 - Residential</v>
      </c>
      <c r="S11" s="216">
        <v>2237</v>
      </c>
      <c r="T11" t="s">
        <v>541</v>
      </c>
      <c r="V11" s="177" t="s">
        <v>548</v>
      </c>
      <c r="W11" s="178">
        <v>102593245</v>
      </c>
    </row>
    <row r="12" spans="1:31" x14ac:dyDescent="0.35">
      <c r="A12">
        <v>49</v>
      </c>
      <c r="B12" t="s">
        <v>420</v>
      </c>
      <c r="C12">
        <v>2019</v>
      </c>
      <c r="D12">
        <v>1</v>
      </c>
      <c r="E12" t="s">
        <v>153</v>
      </c>
      <c r="F12">
        <v>10</v>
      </c>
      <c r="G12" t="s">
        <v>149</v>
      </c>
      <c r="H12">
        <v>905</v>
      </c>
      <c r="I12" t="s">
        <v>454</v>
      </c>
      <c r="J12" t="s">
        <v>422</v>
      </c>
      <c r="K12" t="s">
        <v>423</v>
      </c>
      <c r="L12">
        <v>4513</v>
      </c>
      <c r="M12" t="s">
        <v>150</v>
      </c>
      <c r="N12">
        <v>140</v>
      </c>
      <c r="O12">
        <v>5219.7299999999996</v>
      </c>
      <c r="P12">
        <v>122701</v>
      </c>
      <c r="Q12" t="str">
        <f>VLOOKUP(J12,S:T,2,FALSE)</f>
        <v>E2 - Low Income Residential</v>
      </c>
      <c r="S12" s="216">
        <v>2321</v>
      </c>
      <c r="T12" t="s">
        <v>543</v>
      </c>
      <c r="V12" s="177" t="s">
        <v>546</v>
      </c>
      <c r="W12" s="178">
        <v>183778496</v>
      </c>
    </row>
    <row r="13" spans="1:31" x14ac:dyDescent="0.35">
      <c r="A13">
        <v>49</v>
      </c>
      <c r="B13" t="s">
        <v>420</v>
      </c>
      <c r="C13">
        <v>2019</v>
      </c>
      <c r="D13">
        <v>1</v>
      </c>
      <c r="E13" t="s">
        <v>153</v>
      </c>
      <c r="F13">
        <v>1</v>
      </c>
      <c r="G13" t="s">
        <v>132</v>
      </c>
      <c r="H13">
        <v>55</v>
      </c>
      <c r="I13" t="s">
        <v>427</v>
      </c>
      <c r="J13" t="s">
        <v>425</v>
      </c>
      <c r="K13" t="s">
        <v>426</v>
      </c>
      <c r="L13">
        <v>200</v>
      </c>
      <c r="M13" t="s">
        <v>143</v>
      </c>
      <c r="N13">
        <v>1</v>
      </c>
      <c r="O13">
        <v>54.27</v>
      </c>
      <c r="P13">
        <v>125</v>
      </c>
      <c r="Q13" t="str">
        <f>VLOOKUP(J13,S:T,2,FALSE)</f>
        <v>E3 - Small C&amp;I</v>
      </c>
      <c r="S13" s="216">
        <v>2331</v>
      </c>
      <c r="T13" t="s">
        <v>543</v>
      </c>
      <c r="V13" s="177" t="s">
        <v>549</v>
      </c>
      <c r="W13" s="178">
        <v>3612098</v>
      </c>
    </row>
    <row r="14" spans="1:31" x14ac:dyDescent="0.35">
      <c r="A14">
        <v>49</v>
      </c>
      <c r="B14" t="s">
        <v>420</v>
      </c>
      <c r="C14">
        <v>2019</v>
      </c>
      <c r="D14">
        <v>1</v>
      </c>
      <c r="E14" t="s">
        <v>153</v>
      </c>
      <c r="F14">
        <v>5</v>
      </c>
      <c r="G14" t="s">
        <v>140</v>
      </c>
      <c r="H14">
        <v>943</v>
      </c>
      <c r="I14" t="s">
        <v>464</v>
      </c>
      <c r="J14" t="s">
        <v>465</v>
      </c>
      <c r="K14" t="s">
        <v>466</v>
      </c>
      <c r="L14">
        <v>4552</v>
      </c>
      <c r="M14" t="s">
        <v>156</v>
      </c>
      <c r="N14">
        <v>2</v>
      </c>
      <c r="O14">
        <v>17239.060000000001</v>
      </c>
      <c r="P14">
        <v>0</v>
      </c>
      <c r="Q14" t="str">
        <f>VLOOKUP(J14,S:T,2,FALSE)</f>
        <v>E6 - OTHER</v>
      </c>
      <c r="S14" s="216">
        <v>2367</v>
      </c>
      <c r="T14" t="s">
        <v>543</v>
      </c>
      <c r="V14" s="177" t="s">
        <v>538</v>
      </c>
      <c r="W14" s="178">
        <v>34499558.960000001</v>
      </c>
    </row>
    <row r="15" spans="1:31" x14ac:dyDescent="0.35">
      <c r="A15">
        <v>49</v>
      </c>
      <c r="B15" t="s">
        <v>420</v>
      </c>
      <c r="C15">
        <v>2019</v>
      </c>
      <c r="D15">
        <v>1</v>
      </c>
      <c r="E15" t="s">
        <v>153</v>
      </c>
      <c r="F15">
        <v>3</v>
      </c>
      <c r="G15" t="s">
        <v>135</v>
      </c>
      <c r="H15">
        <v>700</v>
      </c>
      <c r="I15" t="s">
        <v>447</v>
      </c>
      <c r="J15" t="s">
        <v>438</v>
      </c>
      <c r="K15" t="s">
        <v>439</v>
      </c>
      <c r="L15">
        <v>300</v>
      </c>
      <c r="M15" t="s">
        <v>136</v>
      </c>
      <c r="N15">
        <v>88</v>
      </c>
      <c r="O15">
        <v>1602042.72</v>
      </c>
      <c r="P15">
        <v>7532327</v>
      </c>
      <c r="Q15" t="str">
        <f>VLOOKUP(J15,S:T,2,FALSE)</f>
        <v>E5 - Large C&amp;I</v>
      </c>
      <c r="S15" s="216">
        <v>2421</v>
      </c>
      <c r="T15" t="s">
        <v>543</v>
      </c>
      <c r="V15" s="177" t="s">
        <v>539</v>
      </c>
      <c r="W15" s="178">
        <v>2943898.79</v>
      </c>
    </row>
    <row r="16" spans="1:31" x14ac:dyDescent="0.35">
      <c r="A16">
        <v>49</v>
      </c>
      <c r="B16" t="s">
        <v>420</v>
      </c>
      <c r="C16">
        <v>2019</v>
      </c>
      <c r="D16">
        <v>1</v>
      </c>
      <c r="E16" t="s">
        <v>153</v>
      </c>
      <c r="F16">
        <v>3</v>
      </c>
      <c r="G16" t="s">
        <v>135</v>
      </c>
      <c r="H16">
        <v>705</v>
      </c>
      <c r="I16" t="s">
        <v>437</v>
      </c>
      <c r="J16" t="s">
        <v>438</v>
      </c>
      <c r="K16" t="s">
        <v>439</v>
      </c>
      <c r="L16">
        <v>300</v>
      </c>
      <c r="M16" t="s">
        <v>136</v>
      </c>
      <c r="N16">
        <v>106</v>
      </c>
      <c r="O16">
        <v>2059697.04</v>
      </c>
      <c r="P16">
        <v>9484924</v>
      </c>
      <c r="Q16" t="str">
        <f>VLOOKUP(J16,S:T,2,FALSE)</f>
        <v>E5 - Large C&amp;I</v>
      </c>
      <c r="S16" s="216">
        <v>2431</v>
      </c>
      <c r="T16" t="s">
        <v>543</v>
      </c>
      <c r="V16" s="177" t="s">
        <v>540</v>
      </c>
      <c r="W16" s="178">
        <v>5120456.33</v>
      </c>
    </row>
    <row r="17" spans="1:23" x14ac:dyDescent="0.35">
      <c r="A17">
        <v>49</v>
      </c>
      <c r="B17" t="s">
        <v>420</v>
      </c>
      <c r="C17">
        <v>2019</v>
      </c>
      <c r="D17">
        <v>1</v>
      </c>
      <c r="E17" t="s">
        <v>153</v>
      </c>
      <c r="F17">
        <v>5</v>
      </c>
      <c r="G17" t="s">
        <v>140</v>
      </c>
      <c r="H17">
        <v>53</v>
      </c>
      <c r="I17" t="s">
        <v>435</v>
      </c>
      <c r="J17" t="s">
        <v>433</v>
      </c>
      <c r="K17" t="s">
        <v>434</v>
      </c>
      <c r="L17">
        <v>460</v>
      </c>
      <c r="M17" t="s">
        <v>141</v>
      </c>
      <c r="N17">
        <v>7</v>
      </c>
      <c r="O17">
        <v>15250.18</v>
      </c>
      <c r="P17">
        <v>65038</v>
      </c>
      <c r="Q17" t="str">
        <f>VLOOKUP(J17,S:T,2,FALSE)</f>
        <v>E4 - Medium C&amp;I</v>
      </c>
      <c r="S17" s="216">
        <v>2496</v>
      </c>
      <c r="T17" t="s">
        <v>543</v>
      </c>
      <c r="V17" s="177" t="s">
        <v>541</v>
      </c>
      <c r="W17" s="178">
        <v>9666769.9400000013</v>
      </c>
    </row>
    <row r="18" spans="1:23" x14ac:dyDescent="0.35">
      <c r="A18">
        <v>49</v>
      </c>
      <c r="B18" t="s">
        <v>420</v>
      </c>
      <c r="C18">
        <v>2019</v>
      </c>
      <c r="D18">
        <v>1</v>
      </c>
      <c r="E18" t="s">
        <v>153</v>
      </c>
      <c r="F18">
        <v>3</v>
      </c>
      <c r="G18" t="s">
        <v>135</v>
      </c>
      <c r="H18">
        <v>34</v>
      </c>
      <c r="I18" t="s">
        <v>463</v>
      </c>
      <c r="J18" t="s">
        <v>458</v>
      </c>
      <c r="K18" t="s">
        <v>459</v>
      </c>
      <c r="L18">
        <v>300</v>
      </c>
      <c r="M18" t="s">
        <v>136</v>
      </c>
      <c r="N18">
        <v>120</v>
      </c>
      <c r="O18">
        <v>16446.77</v>
      </c>
      <c r="P18">
        <v>71198</v>
      </c>
      <c r="Q18" t="str">
        <f>VLOOKUP(J18,S:T,2,FALSE)</f>
        <v>E3 - Small C&amp;I</v>
      </c>
      <c r="S18" s="216">
        <v>3321</v>
      </c>
      <c r="T18" t="s">
        <v>543</v>
      </c>
      <c r="V18" s="177" t="s">
        <v>543</v>
      </c>
      <c r="W18" s="178">
        <v>16522536.359999998</v>
      </c>
    </row>
    <row r="19" spans="1:23" x14ac:dyDescent="0.35">
      <c r="A19">
        <v>49</v>
      </c>
      <c r="B19" t="s">
        <v>420</v>
      </c>
      <c r="C19">
        <v>2019</v>
      </c>
      <c r="D19">
        <v>1</v>
      </c>
      <c r="E19" t="s">
        <v>153</v>
      </c>
      <c r="F19">
        <v>1</v>
      </c>
      <c r="G19" t="s">
        <v>132</v>
      </c>
      <c r="H19">
        <v>905</v>
      </c>
      <c r="I19" t="s">
        <v>454</v>
      </c>
      <c r="J19" t="s">
        <v>422</v>
      </c>
      <c r="K19" t="s">
        <v>423</v>
      </c>
      <c r="L19">
        <v>4512</v>
      </c>
      <c r="M19" t="s">
        <v>133</v>
      </c>
      <c r="N19">
        <v>5229</v>
      </c>
      <c r="O19">
        <v>115633.74</v>
      </c>
      <c r="P19">
        <v>2544944</v>
      </c>
      <c r="Q19" t="str">
        <f>VLOOKUP(J19,S:T,2,FALSE)</f>
        <v>E2 - Low Income Residential</v>
      </c>
      <c r="S19" s="216">
        <v>3331</v>
      </c>
      <c r="T19" t="s">
        <v>543</v>
      </c>
      <c r="V19" s="177" t="s">
        <v>542</v>
      </c>
      <c r="W19" s="178">
        <v>853.04</v>
      </c>
    </row>
    <row r="20" spans="1:23" x14ac:dyDescent="0.35">
      <c r="A20">
        <v>49</v>
      </c>
      <c r="B20" t="s">
        <v>420</v>
      </c>
      <c r="C20">
        <v>2019</v>
      </c>
      <c r="D20">
        <v>1</v>
      </c>
      <c r="E20" t="s">
        <v>153</v>
      </c>
      <c r="F20">
        <v>3</v>
      </c>
      <c r="G20" t="s">
        <v>135</v>
      </c>
      <c r="H20">
        <v>117</v>
      </c>
      <c r="I20" t="s">
        <v>477</v>
      </c>
      <c r="J20" t="s">
        <v>461</v>
      </c>
      <c r="K20" t="s">
        <v>462</v>
      </c>
      <c r="L20">
        <v>300</v>
      </c>
      <c r="M20" t="s">
        <v>136</v>
      </c>
      <c r="N20">
        <v>3</v>
      </c>
      <c r="O20">
        <v>13139.89</v>
      </c>
      <c r="P20">
        <v>36207</v>
      </c>
      <c r="Q20" t="str">
        <f>VLOOKUP(J20,S:T,2,FALSE)</f>
        <v>E5 - Large C&amp;I</v>
      </c>
      <c r="S20" s="216">
        <v>3367</v>
      </c>
      <c r="T20" t="s">
        <v>543</v>
      </c>
    </row>
    <row r="21" spans="1:23" x14ac:dyDescent="0.35">
      <c r="A21">
        <v>49</v>
      </c>
      <c r="B21" t="s">
        <v>420</v>
      </c>
      <c r="C21">
        <v>2019</v>
      </c>
      <c r="D21">
        <v>1</v>
      </c>
      <c r="E21" t="s">
        <v>153</v>
      </c>
      <c r="F21">
        <v>3</v>
      </c>
      <c r="G21" t="s">
        <v>135</v>
      </c>
      <c r="H21">
        <v>6</v>
      </c>
      <c r="I21" t="s">
        <v>421</v>
      </c>
      <c r="J21" t="s">
        <v>422</v>
      </c>
      <c r="K21" t="s">
        <v>423</v>
      </c>
      <c r="L21">
        <v>300</v>
      </c>
      <c r="M21" t="s">
        <v>136</v>
      </c>
      <c r="N21">
        <v>3</v>
      </c>
      <c r="O21">
        <v>237.37</v>
      </c>
      <c r="P21">
        <v>1413</v>
      </c>
      <c r="Q21" t="str">
        <f>VLOOKUP(J21,S:T,2,FALSE)</f>
        <v>E2 - Low Income Residential</v>
      </c>
      <c r="S21" s="216">
        <v>3421</v>
      </c>
      <c r="T21" t="s">
        <v>543</v>
      </c>
    </row>
    <row r="22" spans="1:23" x14ac:dyDescent="0.35">
      <c r="A22">
        <v>49</v>
      </c>
      <c r="B22" t="s">
        <v>420</v>
      </c>
      <c r="C22">
        <v>2019</v>
      </c>
      <c r="D22">
        <v>1</v>
      </c>
      <c r="E22" t="s">
        <v>153</v>
      </c>
      <c r="F22">
        <v>5</v>
      </c>
      <c r="G22" t="s">
        <v>140</v>
      </c>
      <c r="H22">
        <v>944</v>
      </c>
      <c r="I22" t="s">
        <v>471</v>
      </c>
      <c r="J22" t="s">
        <v>472</v>
      </c>
      <c r="K22" t="s">
        <v>473</v>
      </c>
      <c r="L22">
        <v>4552</v>
      </c>
      <c r="M22" t="s">
        <v>156</v>
      </c>
      <c r="N22">
        <v>1</v>
      </c>
      <c r="O22">
        <v>8759.5</v>
      </c>
      <c r="P22">
        <v>503420</v>
      </c>
      <c r="Q22" t="str">
        <f>VLOOKUP(J22,S:T,2,FALSE)</f>
        <v>E6 - OTHER</v>
      </c>
      <c r="S22" s="216">
        <v>3496</v>
      </c>
      <c r="T22" t="s">
        <v>543</v>
      </c>
    </row>
    <row r="23" spans="1:23" x14ac:dyDescent="0.35">
      <c r="A23">
        <v>49</v>
      </c>
      <c r="B23" t="s">
        <v>420</v>
      </c>
      <c r="C23">
        <v>2019</v>
      </c>
      <c r="D23">
        <v>1</v>
      </c>
      <c r="E23" t="s">
        <v>153</v>
      </c>
      <c r="F23">
        <v>5</v>
      </c>
      <c r="G23" t="s">
        <v>140</v>
      </c>
      <c r="H23">
        <v>705</v>
      </c>
      <c r="I23" t="s">
        <v>437</v>
      </c>
      <c r="J23" t="s">
        <v>438</v>
      </c>
      <c r="K23" t="s">
        <v>439</v>
      </c>
      <c r="L23">
        <v>460</v>
      </c>
      <c r="M23" t="s">
        <v>141</v>
      </c>
      <c r="N23">
        <v>40</v>
      </c>
      <c r="O23">
        <v>631570.56999999995</v>
      </c>
      <c r="P23">
        <v>2922648</v>
      </c>
      <c r="Q23" t="str">
        <f>VLOOKUP(J23,S:T,2,FALSE)</f>
        <v>E5 - Large C&amp;I</v>
      </c>
      <c r="S23" s="216">
        <v>8011</v>
      </c>
      <c r="T23" t="s">
        <v>542</v>
      </c>
    </row>
    <row r="24" spans="1:23" x14ac:dyDescent="0.35">
      <c r="A24">
        <v>49</v>
      </c>
      <c r="B24" t="s">
        <v>420</v>
      </c>
      <c r="C24">
        <v>2019</v>
      </c>
      <c r="D24">
        <v>1</v>
      </c>
      <c r="E24" t="s">
        <v>153</v>
      </c>
      <c r="F24">
        <v>3</v>
      </c>
      <c r="G24" t="s">
        <v>135</v>
      </c>
      <c r="H24">
        <v>605</v>
      </c>
      <c r="I24" t="s">
        <v>467</v>
      </c>
      <c r="J24" t="s">
        <v>441</v>
      </c>
      <c r="K24" t="s">
        <v>442</v>
      </c>
      <c r="L24">
        <v>300</v>
      </c>
      <c r="M24" t="s">
        <v>136</v>
      </c>
      <c r="N24">
        <v>15</v>
      </c>
      <c r="O24">
        <v>1219.8699999999999</v>
      </c>
      <c r="P24">
        <v>4453</v>
      </c>
      <c r="Q24" t="str">
        <f>VLOOKUP(J24,S:T,2,FALSE)</f>
        <v>E6 - OTHER</v>
      </c>
      <c r="S24" t="s">
        <v>515</v>
      </c>
      <c r="T24" t="s">
        <v>542</v>
      </c>
    </row>
    <row r="25" spans="1:23" x14ac:dyDescent="0.35">
      <c r="A25">
        <v>49</v>
      </c>
      <c r="B25" t="s">
        <v>420</v>
      </c>
      <c r="C25">
        <v>2019</v>
      </c>
      <c r="D25">
        <v>1</v>
      </c>
      <c r="E25" t="s">
        <v>153</v>
      </c>
      <c r="F25">
        <v>6</v>
      </c>
      <c r="G25" t="s">
        <v>137</v>
      </c>
      <c r="H25">
        <v>628</v>
      </c>
      <c r="I25" t="s">
        <v>440</v>
      </c>
      <c r="J25" t="s">
        <v>441</v>
      </c>
      <c r="K25" t="s">
        <v>442</v>
      </c>
      <c r="L25">
        <v>700</v>
      </c>
      <c r="M25" t="s">
        <v>138</v>
      </c>
      <c r="N25">
        <v>236</v>
      </c>
      <c r="O25">
        <v>26592.61</v>
      </c>
      <c r="P25">
        <v>93647</v>
      </c>
      <c r="Q25" t="str">
        <f>VLOOKUP(J25,S:T,2,FALSE)</f>
        <v>E6 - OTHER</v>
      </c>
      <c r="S25" t="s">
        <v>508</v>
      </c>
      <c r="T25" t="s">
        <v>542</v>
      </c>
    </row>
    <row r="26" spans="1:23" x14ac:dyDescent="0.35">
      <c r="A26">
        <v>49</v>
      </c>
      <c r="B26" t="s">
        <v>420</v>
      </c>
      <c r="C26">
        <v>2019</v>
      </c>
      <c r="D26">
        <v>1</v>
      </c>
      <c r="E26" t="s">
        <v>153</v>
      </c>
      <c r="F26">
        <v>3</v>
      </c>
      <c r="G26" t="s">
        <v>135</v>
      </c>
      <c r="H26">
        <v>122</v>
      </c>
      <c r="I26" t="s">
        <v>460</v>
      </c>
      <c r="J26" t="s">
        <v>461</v>
      </c>
      <c r="K26" t="s">
        <v>462</v>
      </c>
      <c r="L26">
        <v>300</v>
      </c>
      <c r="M26" t="s">
        <v>136</v>
      </c>
      <c r="N26">
        <v>1</v>
      </c>
      <c r="O26">
        <v>35563.699999999997</v>
      </c>
      <c r="P26">
        <v>303646</v>
      </c>
      <c r="Q26" t="str">
        <f>VLOOKUP(J26,S:T,2,FALSE)</f>
        <v>E5 - Large C&amp;I</v>
      </c>
      <c r="S26" t="s">
        <v>488</v>
      </c>
      <c r="T26" t="s">
        <v>543</v>
      </c>
    </row>
    <row r="27" spans="1:23" x14ac:dyDescent="0.35">
      <c r="A27">
        <v>49</v>
      </c>
      <c r="B27" t="s">
        <v>420</v>
      </c>
      <c r="C27">
        <v>2019</v>
      </c>
      <c r="D27">
        <v>1</v>
      </c>
      <c r="E27" t="s">
        <v>153</v>
      </c>
      <c r="F27">
        <v>3</v>
      </c>
      <c r="G27" t="s">
        <v>135</v>
      </c>
      <c r="H27">
        <v>53</v>
      </c>
      <c r="I27" t="s">
        <v>435</v>
      </c>
      <c r="J27" t="s">
        <v>433</v>
      </c>
      <c r="K27" t="s">
        <v>434</v>
      </c>
      <c r="L27">
        <v>300</v>
      </c>
      <c r="M27" t="s">
        <v>136</v>
      </c>
      <c r="N27">
        <v>161</v>
      </c>
      <c r="O27">
        <v>431913.64</v>
      </c>
      <c r="P27">
        <v>1998055</v>
      </c>
      <c r="Q27" t="str">
        <f>VLOOKUP(J27,S:T,2,FALSE)</f>
        <v>E4 - Medium C&amp;I</v>
      </c>
      <c r="S27" t="s">
        <v>527</v>
      </c>
      <c r="T27" t="s">
        <v>543</v>
      </c>
    </row>
    <row r="28" spans="1:23" x14ac:dyDescent="0.35">
      <c r="A28">
        <v>49</v>
      </c>
      <c r="B28" t="s">
        <v>420</v>
      </c>
      <c r="C28">
        <v>2019</v>
      </c>
      <c r="D28">
        <v>1</v>
      </c>
      <c r="E28" t="s">
        <v>153</v>
      </c>
      <c r="F28">
        <v>3</v>
      </c>
      <c r="G28" t="s">
        <v>135</v>
      </c>
      <c r="H28">
        <v>954</v>
      </c>
      <c r="I28" t="s">
        <v>436</v>
      </c>
      <c r="J28" t="s">
        <v>433</v>
      </c>
      <c r="K28" t="s">
        <v>434</v>
      </c>
      <c r="L28">
        <v>4532</v>
      </c>
      <c r="M28" t="s">
        <v>142</v>
      </c>
      <c r="N28">
        <v>3381</v>
      </c>
      <c r="O28">
        <v>4729510.8</v>
      </c>
      <c r="P28">
        <v>58126449</v>
      </c>
      <c r="Q28" t="str">
        <f>VLOOKUP(J28,S:T,2,FALSE)</f>
        <v>E4 - Medium C&amp;I</v>
      </c>
      <c r="S28" t="s">
        <v>497</v>
      </c>
      <c r="T28" t="s">
        <v>541</v>
      </c>
    </row>
    <row r="29" spans="1:23" x14ac:dyDescent="0.35">
      <c r="A29">
        <v>49</v>
      </c>
      <c r="B29" t="s">
        <v>420</v>
      </c>
      <c r="C29">
        <v>2019</v>
      </c>
      <c r="D29">
        <v>1</v>
      </c>
      <c r="E29" t="s">
        <v>153</v>
      </c>
      <c r="F29">
        <v>1</v>
      </c>
      <c r="G29" t="s">
        <v>132</v>
      </c>
      <c r="H29">
        <v>950</v>
      </c>
      <c r="I29" t="s">
        <v>428</v>
      </c>
      <c r="J29" t="s">
        <v>425</v>
      </c>
      <c r="K29" t="s">
        <v>426</v>
      </c>
      <c r="L29">
        <v>4512</v>
      </c>
      <c r="M29" t="s">
        <v>133</v>
      </c>
      <c r="N29">
        <v>81</v>
      </c>
      <c r="O29">
        <v>9093.24</v>
      </c>
      <c r="P29">
        <v>82505</v>
      </c>
      <c r="Q29" t="str">
        <f>VLOOKUP(J29,S:T,2,FALSE)</f>
        <v>E3 - Small C&amp;I</v>
      </c>
      <c r="S29" t="s">
        <v>520</v>
      </c>
      <c r="T29" t="s">
        <v>543</v>
      </c>
    </row>
    <row r="30" spans="1:23" x14ac:dyDescent="0.35">
      <c r="A30">
        <v>49</v>
      </c>
      <c r="B30" t="s">
        <v>420</v>
      </c>
      <c r="C30">
        <v>2019</v>
      </c>
      <c r="D30">
        <v>1</v>
      </c>
      <c r="E30" t="s">
        <v>153</v>
      </c>
      <c r="F30">
        <v>5</v>
      </c>
      <c r="G30" t="s">
        <v>140</v>
      </c>
      <c r="H30">
        <v>950</v>
      </c>
      <c r="I30" t="s">
        <v>428</v>
      </c>
      <c r="J30" t="s">
        <v>425</v>
      </c>
      <c r="K30" t="s">
        <v>426</v>
      </c>
      <c r="L30">
        <v>4552</v>
      </c>
      <c r="M30" t="s">
        <v>156</v>
      </c>
      <c r="N30">
        <v>122</v>
      </c>
      <c r="O30">
        <v>31618.400000000001</v>
      </c>
      <c r="P30">
        <v>311119</v>
      </c>
      <c r="Q30" t="str">
        <f>VLOOKUP(J30,S:T,2,FALSE)</f>
        <v>E3 - Small C&amp;I</v>
      </c>
      <c r="S30" t="s">
        <v>483</v>
      </c>
      <c r="T30" t="s">
        <v>543</v>
      </c>
    </row>
    <row r="31" spans="1:23" x14ac:dyDescent="0.35">
      <c r="A31">
        <v>49</v>
      </c>
      <c r="B31" t="s">
        <v>420</v>
      </c>
      <c r="C31">
        <v>2019</v>
      </c>
      <c r="D31">
        <v>1</v>
      </c>
      <c r="E31" t="s">
        <v>153</v>
      </c>
      <c r="F31">
        <v>1</v>
      </c>
      <c r="G31" t="s">
        <v>132</v>
      </c>
      <c r="H31">
        <v>34</v>
      </c>
      <c r="I31" t="s">
        <v>463</v>
      </c>
      <c r="J31" t="s">
        <v>458</v>
      </c>
      <c r="K31" t="s">
        <v>459</v>
      </c>
      <c r="L31">
        <v>200</v>
      </c>
      <c r="M31" t="s">
        <v>143</v>
      </c>
      <c r="N31">
        <v>1</v>
      </c>
      <c r="O31">
        <v>11.37</v>
      </c>
      <c r="P31">
        <v>0</v>
      </c>
      <c r="Q31" t="str">
        <f>VLOOKUP(J31,S:T,2,FALSE)</f>
        <v>E3 - Small C&amp;I</v>
      </c>
      <c r="S31" t="s">
        <v>490</v>
      </c>
      <c r="T31" t="s">
        <v>543</v>
      </c>
    </row>
    <row r="32" spans="1:23" x14ac:dyDescent="0.35">
      <c r="A32">
        <v>49</v>
      </c>
      <c r="B32" t="s">
        <v>420</v>
      </c>
      <c r="C32">
        <v>2019</v>
      </c>
      <c r="D32">
        <v>1</v>
      </c>
      <c r="E32" t="s">
        <v>153</v>
      </c>
      <c r="F32">
        <v>6</v>
      </c>
      <c r="G32" t="s">
        <v>137</v>
      </c>
      <c r="H32">
        <v>610</v>
      </c>
      <c r="I32" t="s">
        <v>429</v>
      </c>
      <c r="J32" t="s">
        <v>430</v>
      </c>
      <c r="K32" t="s">
        <v>431</v>
      </c>
      <c r="L32">
        <v>700</v>
      </c>
      <c r="M32" t="s">
        <v>138</v>
      </c>
      <c r="N32">
        <v>8</v>
      </c>
      <c r="O32">
        <v>3705.35</v>
      </c>
      <c r="P32">
        <v>6938</v>
      </c>
      <c r="Q32" t="str">
        <f>VLOOKUP(J32,S:T,2,FALSE)</f>
        <v>E6 - OTHER</v>
      </c>
      <c r="S32" t="s">
        <v>502</v>
      </c>
      <c r="T32" t="s">
        <v>543</v>
      </c>
    </row>
    <row r="33" spans="1:20" x14ac:dyDescent="0.35">
      <c r="A33">
        <v>49</v>
      </c>
      <c r="B33" t="s">
        <v>420</v>
      </c>
      <c r="C33">
        <v>2019</v>
      </c>
      <c r="D33">
        <v>1</v>
      </c>
      <c r="E33" t="s">
        <v>153</v>
      </c>
      <c r="F33">
        <v>1</v>
      </c>
      <c r="G33" t="s">
        <v>132</v>
      </c>
      <c r="H33">
        <v>628</v>
      </c>
      <c r="I33" t="s">
        <v>440</v>
      </c>
      <c r="J33" t="s">
        <v>441</v>
      </c>
      <c r="K33" t="s">
        <v>442</v>
      </c>
      <c r="L33">
        <v>200</v>
      </c>
      <c r="M33" t="s">
        <v>143</v>
      </c>
      <c r="N33">
        <v>251</v>
      </c>
      <c r="O33">
        <v>19849.68</v>
      </c>
      <c r="P33">
        <v>46262</v>
      </c>
      <c r="Q33" t="str">
        <f>VLOOKUP(J33,S:T,2,FALSE)</f>
        <v>E6 - OTHER</v>
      </c>
      <c r="S33" t="s">
        <v>535</v>
      </c>
      <c r="T33" t="s">
        <v>543</v>
      </c>
    </row>
    <row r="34" spans="1:20" x14ac:dyDescent="0.35">
      <c r="A34">
        <v>49</v>
      </c>
      <c r="B34" t="s">
        <v>420</v>
      </c>
      <c r="C34">
        <v>2019</v>
      </c>
      <c r="D34">
        <v>1</v>
      </c>
      <c r="E34" t="s">
        <v>153</v>
      </c>
      <c r="F34">
        <v>10</v>
      </c>
      <c r="G34" t="s">
        <v>149</v>
      </c>
      <c r="H34">
        <v>628</v>
      </c>
      <c r="I34" t="s">
        <v>440</v>
      </c>
      <c r="J34" t="s">
        <v>441</v>
      </c>
      <c r="K34" t="s">
        <v>442</v>
      </c>
      <c r="L34">
        <v>207</v>
      </c>
      <c r="M34" t="s">
        <v>151</v>
      </c>
      <c r="N34">
        <v>7</v>
      </c>
      <c r="O34">
        <v>254.6</v>
      </c>
      <c r="P34">
        <v>826</v>
      </c>
      <c r="Q34" t="str">
        <f>VLOOKUP(J34,S:T,2,FALSE)</f>
        <v>E6 - OTHER</v>
      </c>
      <c r="S34" t="s">
        <v>480</v>
      </c>
      <c r="T34" t="s">
        <v>543</v>
      </c>
    </row>
    <row r="35" spans="1:20" x14ac:dyDescent="0.35">
      <c r="A35">
        <v>49</v>
      </c>
      <c r="B35" t="s">
        <v>420</v>
      </c>
      <c r="C35">
        <v>2019</v>
      </c>
      <c r="D35">
        <v>1</v>
      </c>
      <c r="E35" t="s">
        <v>153</v>
      </c>
      <c r="F35">
        <v>5</v>
      </c>
      <c r="G35" t="s">
        <v>140</v>
      </c>
      <c r="H35">
        <v>628</v>
      </c>
      <c r="I35" t="s">
        <v>440</v>
      </c>
      <c r="J35" t="s">
        <v>441</v>
      </c>
      <c r="K35" t="s">
        <v>442</v>
      </c>
      <c r="L35">
        <v>460</v>
      </c>
      <c r="M35" t="s">
        <v>141</v>
      </c>
      <c r="N35">
        <v>58</v>
      </c>
      <c r="O35">
        <v>13108.25</v>
      </c>
      <c r="P35">
        <v>46043</v>
      </c>
      <c r="Q35" t="str">
        <f>VLOOKUP(J35,S:T,2,FALSE)</f>
        <v>E6 - OTHER</v>
      </c>
      <c r="S35" t="s">
        <v>530</v>
      </c>
      <c r="T35" t="s">
        <v>543</v>
      </c>
    </row>
    <row r="36" spans="1:20" x14ac:dyDescent="0.35">
      <c r="A36">
        <v>49</v>
      </c>
      <c r="B36" t="s">
        <v>420</v>
      </c>
      <c r="C36">
        <v>2019</v>
      </c>
      <c r="D36">
        <v>1</v>
      </c>
      <c r="E36" t="s">
        <v>153</v>
      </c>
      <c r="F36">
        <v>5</v>
      </c>
      <c r="G36" t="s">
        <v>140</v>
      </c>
      <c r="H36">
        <v>616</v>
      </c>
      <c r="I36" t="s">
        <v>446</v>
      </c>
      <c r="J36" t="s">
        <v>441</v>
      </c>
      <c r="K36" t="s">
        <v>442</v>
      </c>
      <c r="L36">
        <v>4552</v>
      </c>
      <c r="M36" t="s">
        <v>156</v>
      </c>
      <c r="N36">
        <v>19</v>
      </c>
      <c r="O36">
        <v>2867.54</v>
      </c>
      <c r="P36">
        <v>18722</v>
      </c>
      <c r="Q36" t="str">
        <f>VLOOKUP(J36,S:T,2,FALSE)</f>
        <v>E6 - OTHER</v>
      </c>
      <c r="S36" t="s">
        <v>523</v>
      </c>
      <c r="T36" t="s">
        <v>543</v>
      </c>
    </row>
    <row r="37" spans="1:20" x14ac:dyDescent="0.35">
      <c r="A37">
        <v>49</v>
      </c>
      <c r="B37" t="s">
        <v>420</v>
      </c>
      <c r="C37">
        <v>2019</v>
      </c>
      <c r="D37">
        <v>1</v>
      </c>
      <c r="E37" t="s">
        <v>153</v>
      </c>
      <c r="F37">
        <v>6</v>
      </c>
      <c r="G37" t="s">
        <v>137</v>
      </c>
      <c r="H37">
        <v>631</v>
      </c>
      <c r="I37" t="s">
        <v>475</v>
      </c>
      <c r="J37" t="s">
        <v>157</v>
      </c>
      <c r="K37" t="s">
        <v>145</v>
      </c>
      <c r="L37">
        <v>700</v>
      </c>
      <c r="M37" t="s">
        <v>138</v>
      </c>
      <c r="N37">
        <v>9</v>
      </c>
      <c r="O37">
        <v>754.21</v>
      </c>
      <c r="P37">
        <v>3244</v>
      </c>
      <c r="Q37" t="str">
        <f>VLOOKUP(J37,S:T,2,FALSE)</f>
        <v>E6 - OTHER</v>
      </c>
      <c r="S37" t="s">
        <v>532</v>
      </c>
      <c r="T37" t="s">
        <v>543</v>
      </c>
    </row>
    <row r="38" spans="1:20" x14ac:dyDescent="0.35">
      <c r="A38">
        <v>49</v>
      </c>
      <c r="B38" t="s">
        <v>420</v>
      </c>
      <c r="C38">
        <v>2019</v>
      </c>
      <c r="D38">
        <v>1</v>
      </c>
      <c r="E38" t="s">
        <v>153</v>
      </c>
      <c r="F38">
        <v>1</v>
      </c>
      <c r="G38" t="s">
        <v>132</v>
      </c>
      <c r="H38">
        <v>5</v>
      </c>
      <c r="I38" t="s">
        <v>424</v>
      </c>
      <c r="J38" t="s">
        <v>425</v>
      </c>
      <c r="K38" t="s">
        <v>426</v>
      </c>
      <c r="L38">
        <v>200</v>
      </c>
      <c r="M38" t="s">
        <v>143</v>
      </c>
      <c r="N38">
        <v>655</v>
      </c>
      <c r="O38">
        <v>73795.34</v>
      </c>
      <c r="P38">
        <v>312553</v>
      </c>
      <c r="Q38" t="str">
        <f>VLOOKUP(J38,S:T,2,FALSE)</f>
        <v>E3 - Small C&amp;I</v>
      </c>
      <c r="S38" t="s">
        <v>450</v>
      </c>
      <c r="T38" t="s">
        <v>544</v>
      </c>
    </row>
    <row r="39" spans="1:20" x14ac:dyDescent="0.35">
      <c r="A39">
        <v>49</v>
      </c>
      <c r="B39" t="s">
        <v>420</v>
      </c>
      <c r="C39">
        <v>2019</v>
      </c>
      <c r="D39">
        <v>1</v>
      </c>
      <c r="E39" t="s">
        <v>153</v>
      </c>
      <c r="F39">
        <v>3</v>
      </c>
      <c r="G39" t="s">
        <v>135</v>
      </c>
      <c r="H39">
        <v>5</v>
      </c>
      <c r="I39" t="s">
        <v>424</v>
      </c>
      <c r="J39" t="s">
        <v>425</v>
      </c>
      <c r="K39" t="s">
        <v>426</v>
      </c>
      <c r="L39">
        <v>300</v>
      </c>
      <c r="M39" t="s">
        <v>136</v>
      </c>
      <c r="N39">
        <v>39060</v>
      </c>
      <c r="O39">
        <v>7578000.1900000004</v>
      </c>
      <c r="P39">
        <v>40613284</v>
      </c>
      <c r="Q39" t="str">
        <f>VLOOKUP(J39,S:T,2,FALSE)</f>
        <v>E3 - Small C&amp;I</v>
      </c>
      <c r="S39" t="s">
        <v>422</v>
      </c>
      <c r="T39" t="s">
        <v>545</v>
      </c>
    </row>
    <row r="40" spans="1:20" x14ac:dyDescent="0.35">
      <c r="A40">
        <v>49</v>
      </c>
      <c r="B40" t="s">
        <v>420</v>
      </c>
      <c r="C40">
        <v>2019</v>
      </c>
      <c r="D40">
        <v>1</v>
      </c>
      <c r="E40" t="s">
        <v>153</v>
      </c>
      <c r="F40">
        <v>3</v>
      </c>
      <c r="G40" t="s">
        <v>135</v>
      </c>
      <c r="H40">
        <v>55</v>
      </c>
      <c r="I40" t="s">
        <v>427</v>
      </c>
      <c r="J40" t="s">
        <v>425</v>
      </c>
      <c r="K40" t="s">
        <v>426</v>
      </c>
      <c r="L40">
        <v>300</v>
      </c>
      <c r="M40" t="s">
        <v>136</v>
      </c>
      <c r="N40">
        <v>40</v>
      </c>
      <c r="O40">
        <v>-9914.86</v>
      </c>
      <c r="P40">
        <v>255554</v>
      </c>
      <c r="Q40" t="str">
        <f>VLOOKUP(J40,S:T,2,FALSE)</f>
        <v>E3 - Small C&amp;I</v>
      </c>
      <c r="S40" t="s">
        <v>461</v>
      </c>
      <c r="T40" t="s">
        <v>546</v>
      </c>
    </row>
    <row r="41" spans="1:20" x14ac:dyDescent="0.35">
      <c r="A41">
        <v>49</v>
      </c>
      <c r="B41" t="s">
        <v>420</v>
      </c>
      <c r="C41">
        <v>2019</v>
      </c>
      <c r="D41">
        <v>1</v>
      </c>
      <c r="E41" t="s">
        <v>153</v>
      </c>
      <c r="F41">
        <v>5</v>
      </c>
      <c r="G41" t="s">
        <v>140</v>
      </c>
      <c r="H41">
        <v>710</v>
      </c>
      <c r="I41" t="s">
        <v>448</v>
      </c>
      <c r="J41" t="s">
        <v>438</v>
      </c>
      <c r="K41" t="s">
        <v>439</v>
      </c>
      <c r="L41">
        <v>4552</v>
      </c>
      <c r="M41" t="s">
        <v>156</v>
      </c>
      <c r="N41">
        <v>95</v>
      </c>
      <c r="O41">
        <v>1796993.03</v>
      </c>
      <c r="P41">
        <v>26368463</v>
      </c>
      <c r="Q41" t="str">
        <f>VLOOKUP(J41,S:T,2,FALSE)</f>
        <v>E5 - Large C&amp;I</v>
      </c>
      <c r="S41" t="s">
        <v>425</v>
      </c>
      <c r="T41" t="s">
        <v>547</v>
      </c>
    </row>
    <row r="42" spans="1:20" x14ac:dyDescent="0.35">
      <c r="A42">
        <v>49</v>
      </c>
      <c r="B42" t="s">
        <v>420</v>
      </c>
      <c r="C42">
        <v>2019</v>
      </c>
      <c r="D42">
        <v>1</v>
      </c>
      <c r="E42" t="s">
        <v>153</v>
      </c>
      <c r="F42">
        <v>5</v>
      </c>
      <c r="G42" t="s">
        <v>140</v>
      </c>
      <c r="H42">
        <v>711</v>
      </c>
      <c r="I42" t="s">
        <v>452</v>
      </c>
      <c r="J42" t="s">
        <v>438</v>
      </c>
      <c r="K42" t="s">
        <v>439</v>
      </c>
      <c r="L42">
        <v>4552</v>
      </c>
      <c r="M42" t="s">
        <v>156</v>
      </c>
      <c r="N42">
        <v>71</v>
      </c>
      <c r="O42">
        <v>901933.17</v>
      </c>
      <c r="P42">
        <v>13005975</v>
      </c>
      <c r="Q42" t="str">
        <f>VLOOKUP(J42,S:T,2,FALSE)</f>
        <v>E5 - Large C&amp;I</v>
      </c>
      <c r="S42" t="s">
        <v>458</v>
      </c>
      <c r="T42" t="s">
        <v>547</v>
      </c>
    </row>
    <row r="43" spans="1:20" x14ac:dyDescent="0.35">
      <c r="A43">
        <v>49</v>
      </c>
      <c r="B43" t="s">
        <v>420</v>
      </c>
      <c r="C43">
        <v>2019</v>
      </c>
      <c r="D43">
        <v>1</v>
      </c>
      <c r="E43" t="s">
        <v>153</v>
      </c>
      <c r="F43">
        <v>1</v>
      </c>
      <c r="G43" t="s">
        <v>132</v>
      </c>
      <c r="H43">
        <v>954</v>
      </c>
      <c r="I43" t="s">
        <v>436</v>
      </c>
      <c r="J43" t="s">
        <v>433</v>
      </c>
      <c r="K43" t="s">
        <v>434</v>
      </c>
      <c r="L43">
        <v>4512</v>
      </c>
      <c r="M43" t="s">
        <v>133</v>
      </c>
      <c r="N43">
        <v>1</v>
      </c>
      <c r="O43">
        <v>1063.98</v>
      </c>
      <c r="P43">
        <v>12215</v>
      </c>
      <c r="Q43" t="str">
        <f>VLOOKUP(J43,S:T,2,FALSE)</f>
        <v>E4 - Medium C&amp;I</v>
      </c>
      <c r="S43" t="s">
        <v>433</v>
      </c>
      <c r="T43" t="s">
        <v>548</v>
      </c>
    </row>
    <row r="44" spans="1:20" x14ac:dyDescent="0.35">
      <c r="A44">
        <v>49</v>
      </c>
      <c r="B44" t="s">
        <v>420</v>
      </c>
      <c r="C44">
        <v>2019</v>
      </c>
      <c r="D44">
        <v>1</v>
      </c>
      <c r="E44" t="s">
        <v>153</v>
      </c>
      <c r="F44">
        <v>5</v>
      </c>
      <c r="G44" t="s">
        <v>140</v>
      </c>
      <c r="H44">
        <v>954</v>
      </c>
      <c r="I44" t="s">
        <v>436</v>
      </c>
      <c r="J44" t="s">
        <v>433</v>
      </c>
      <c r="K44" t="s">
        <v>434</v>
      </c>
      <c r="L44">
        <v>4552</v>
      </c>
      <c r="M44" t="s">
        <v>156</v>
      </c>
      <c r="N44">
        <v>164</v>
      </c>
      <c r="O44">
        <v>297762.76</v>
      </c>
      <c r="P44">
        <v>3279384</v>
      </c>
      <c r="Q44" t="str">
        <f>VLOOKUP(J44,S:T,2,FALSE)</f>
        <v>E4 - Medium C&amp;I</v>
      </c>
      <c r="S44" t="s">
        <v>438</v>
      </c>
      <c r="T44" t="s">
        <v>546</v>
      </c>
    </row>
    <row r="45" spans="1:20" x14ac:dyDescent="0.35">
      <c r="A45">
        <v>49</v>
      </c>
      <c r="B45" t="s">
        <v>420</v>
      </c>
      <c r="C45">
        <v>2019</v>
      </c>
      <c r="D45">
        <v>1</v>
      </c>
      <c r="E45" t="s">
        <v>153</v>
      </c>
      <c r="F45">
        <v>3</v>
      </c>
      <c r="G45" t="s">
        <v>135</v>
      </c>
      <c r="H45">
        <v>924</v>
      </c>
      <c r="I45" t="s">
        <v>443</v>
      </c>
      <c r="J45" t="s">
        <v>444</v>
      </c>
      <c r="K45" t="s">
        <v>445</v>
      </c>
      <c r="L45">
        <v>4532</v>
      </c>
      <c r="M45" t="s">
        <v>142</v>
      </c>
      <c r="N45">
        <v>1</v>
      </c>
      <c r="O45">
        <v>162485.38</v>
      </c>
      <c r="P45">
        <v>1938082</v>
      </c>
      <c r="Q45" t="str">
        <f>VLOOKUP(J45,S:T,2,FALSE)</f>
        <v>E5 - Large C&amp;I</v>
      </c>
      <c r="S45" t="s">
        <v>465</v>
      </c>
      <c r="T45" t="s">
        <v>549</v>
      </c>
    </row>
    <row r="46" spans="1:20" x14ac:dyDescent="0.35">
      <c r="A46">
        <v>49</v>
      </c>
      <c r="B46" t="s">
        <v>420</v>
      </c>
      <c r="C46">
        <v>2019</v>
      </c>
      <c r="D46">
        <v>1</v>
      </c>
      <c r="E46" t="s">
        <v>153</v>
      </c>
      <c r="F46">
        <v>3</v>
      </c>
      <c r="G46" t="s">
        <v>135</v>
      </c>
      <c r="H46">
        <v>617</v>
      </c>
      <c r="I46" t="s">
        <v>470</v>
      </c>
      <c r="J46" t="s">
        <v>430</v>
      </c>
      <c r="K46" t="s">
        <v>431</v>
      </c>
      <c r="L46">
        <v>4532</v>
      </c>
      <c r="M46" t="s">
        <v>142</v>
      </c>
      <c r="N46">
        <v>1</v>
      </c>
      <c r="O46">
        <v>998.55</v>
      </c>
      <c r="P46">
        <v>6449</v>
      </c>
      <c r="Q46" t="str">
        <f>VLOOKUP(J46,S:T,2,FALSE)</f>
        <v>E6 - OTHER</v>
      </c>
      <c r="S46" t="s">
        <v>472</v>
      </c>
      <c r="T46" t="s">
        <v>549</v>
      </c>
    </row>
    <row r="47" spans="1:20" x14ac:dyDescent="0.35">
      <c r="A47">
        <v>49</v>
      </c>
      <c r="B47" t="s">
        <v>420</v>
      </c>
      <c r="C47">
        <v>2019</v>
      </c>
      <c r="D47">
        <v>1</v>
      </c>
      <c r="E47" t="s">
        <v>153</v>
      </c>
      <c r="F47">
        <v>1</v>
      </c>
      <c r="G47" t="s">
        <v>132</v>
      </c>
      <c r="H47">
        <v>616</v>
      </c>
      <c r="I47" t="s">
        <v>446</v>
      </c>
      <c r="J47" t="s">
        <v>441</v>
      </c>
      <c r="K47" t="s">
        <v>442</v>
      </c>
      <c r="L47">
        <v>4512</v>
      </c>
      <c r="M47" t="s">
        <v>133</v>
      </c>
      <c r="N47">
        <v>46</v>
      </c>
      <c r="O47">
        <v>4489.7700000000004</v>
      </c>
      <c r="P47">
        <v>23183</v>
      </c>
      <c r="Q47" t="str">
        <f>VLOOKUP(J47,S:T,2,FALSE)</f>
        <v>E6 - OTHER</v>
      </c>
      <c r="S47" t="s">
        <v>441</v>
      </c>
      <c r="T47" t="s">
        <v>549</v>
      </c>
    </row>
    <row r="48" spans="1:20" x14ac:dyDescent="0.35">
      <c r="A48">
        <v>49</v>
      </c>
      <c r="B48" t="s">
        <v>420</v>
      </c>
      <c r="C48">
        <v>2019</v>
      </c>
      <c r="D48">
        <v>1</v>
      </c>
      <c r="E48" t="s">
        <v>153</v>
      </c>
      <c r="F48">
        <v>6</v>
      </c>
      <c r="G48" t="s">
        <v>137</v>
      </c>
      <c r="H48">
        <v>616</v>
      </c>
      <c r="I48" t="s">
        <v>446</v>
      </c>
      <c r="J48" t="s">
        <v>441</v>
      </c>
      <c r="K48" t="s">
        <v>442</v>
      </c>
      <c r="L48">
        <v>4562</v>
      </c>
      <c r="M48" t="s">
        <v>144</v>
      </c>
      <c r="N48">
        <v>70</v>
      </c>
      <c r="O48">
        <v>4429.38</v>
      </c>
      <c r="P48">
        <v>31073</v>
      </c>
      <c r="Q48" t="str">
        <f>VLOOKUP(J48,S:T,2,FALSE)</f>
        <v>E6 - OTHER</v>
      </c>
      <c r="S48" t="s">
        <v>430</v>
      </c>
      <c r="T48" t="s">
        <v>549</v>
      </c>
    </row>
    <row r="49" spans="1:20" x14ac:dyDescent="0.35">
      <c r="A49">
        <v>49</v>
      </c>
      <c r="B49" t="s">
        <v>420</v>
      </c>
      <c r="C49">
        <v>2019</v>
      </c>
      <c r="D49">
        <v>1</v>
      </c>
      <c r="E49" t="s">
        <v>153</v>
      </c>
      <c r="F49">
        <v>6</v>
      </c>
      <c r="G49" t="s">
        <v>137</v>
      </c>
      <c r="H49">
        <v>626</v>
      </c>
      <c r="I49" t="s">
        <v>456</v>
      </c>
      <c r="J49" t="s">
        <v>84</v>
      </c>
      <c r="K49" t="s">
        <v>145</v>
      </c>
      <c r="L49">
        <v>700</v>
      </c>
      <c r="M49" t="s">
        <v>138</v>
      </c>
      <c r="N49">
        <v>2</v>
      </c>
      <c r="O49">
        <v>918.96</v>
      </c>
      <c r="P49">
        <v>551</v>
      </c>
      <c r="Q49" t="str">
        <f>VLOOKUP(J49,S:T,2,FALSE)</f>
        <v>E6 - OTHER</v>
      </c>
      <c r="S49" t="s">
        <v>493</v>
      </c>
      <c r="T49" t="s">
        <v>549</v>
      </c>
    </row>
    <row r="50" spans="1:20" x14ac:dyDescent="0.35">
      <c r="A50">
        <v>49</v>
      </c>
      <c r="B50" t="s">
        <v>420</v>
      </c>
      <c r="C50">
        <v>2019</v>
      </c>
      <c r="D50">
        <v>1</v>
      </c>
      <c r="E50" t="s">
        <v>153</v>
      </c>
      <c r="F50">
        <v>5</v>
      </c>
      <c r="G50" t="s">
        <v>140</v>
      </c>
      <c r="H50">
        <v>55</v>
      </c>
      <c r="I50" t="s">
        <v>427</v>
      </c>
      <c r="J50" t="s">
        <v>425</v>
      </c>
      <c r="K50" t="s">
        <v>426</v>
      </c>
      <c r="L50">
        <v>460</v>
      </c>
      <c r="M50" t="s">
        <v>141</v>
      </c>
      <c r="N50">
        <v>1</v>
      </c>
      <c r="O50">
        <v>-237.36</v>
      </c>
      <c r="P50">
        <v>-1120</v>
      </c>
      <c r="Q50" t="str">
        <f>VLOOKUP(J50,S:T,2,FALSE)</f>
        <v>E3 - Small C&amp;I</v>
      </c>
      <c r="S50" t="s">
        <v>157</v>
      </c>
      <c r="T50" t="s">
        <v>549</v>
      </c>
    </row>
    <row r="51" spans="1:20" x14ac:dyDescent="0.35">
      <c r="A51">
        <v>49</v>
      </c>
      <c r="B51" t="s">
        <v>420</v>
      </c>
      <c r="C51">
        <v>2019</v>
      </c>
      <c r="D51">
        <v>1</v>
      </c>
      <c r="E51" t="s">
        <v>153</v>
      </c>
      <c r="F51">
        <v>3</v>
      </c>
      <c r="G51" t="s">
        <v>135</v>
      </c>
      <c r="H51">
        <v>950</v>
      </c>
      <c r="I51" t="s">
        <v>428</v>
      </c>
      <c r="J51" t="s">
        <v>425</v>
      </c>
      <c r="K51" t="s">
        <v>426</v>
      </c>
      <c r="L51">
        <v>4532</v>
      </c>
      <c r="M51" t="s">
        <v>142</v>
      </c>
      <c r="N51">
        <v>9889</v>
      </c>
      <c r="O51">
        <v>1482823.33</v>
      </c>
      <c r="P51">
        <v>13857805</v>
      </c>
      <c r="Q51" t="str">
        <f>VLOOKUP(J51,S:T,2,FALSE)</f>
        <v>E3 - Small C&amp;I</v>
      </c>
      <c r="S51" t="s">
        <v>84</v>
      </c>
      <c r="T51" t="s">
        <v>549</v>
      </c>
    </row>
    <row r="52" spans="1:20" x14ac:dyDescent="0.35">
      <c r="A52">
        <v>49</v>
      </c>
      <c r="B52" t="s">
        <v>420</v>
      </c>
      <c r="C52">
        <v>2019</v>
      </c>
      <c r="D52">
        <v>1</v>
      </c>
      <c r="E52" t="s">
        <v>153</v>
      </c>
      <c r="F52">
        <v>6</v>
      </c>
      <c r="G52" t="s">
        <v>137</v>
      </c>
      <c r="H52">
        <v>34</v>
      </c>
      <c r="I52" t="s">
        <v>463</v>
      </c>
      <c r="J52" t="s">
        <v>458</v>
      </c>
      <c r="K52" t="s">
        <v>459</v>
      </c>
      <c r="L52">
        <v>700</v>
      </c>
      <c r="M52" t="s">
        <v>138</v>
      </c>
      <c r="N52">
        <v>152</v>
      </c>
      <c r="O52">
        <v>21110.77</v>
      </c>
      <c r="P52">
        <v>91743</v>
      </c>
      <c r="Q52" t="str">
        <f>VLOOKUP(J52,S:T,2,FALSE)</f>
        <v>E3 - Small C&amp;I</v>
      </c>
      <c r="S52" t="s">
        <v>444</v>
      </c>
      <c r="T52" t="s">
        <v>546</v>
      </c>
    </row>
    <row r="53" spans="1:20" x14ac:dyDescent="0.35">
      <c r="A53">
        <v>49</v>
      </c>
      <c r="B53" t="s">
        <v>420</v>
      </c>
      <c r="C53">
        <v>2019</v>
      </c>
      <c r="D53">
        <v>1</v>
      </c>
      <c r="E53" t="s">
        <v>153</v>
      </c>
      <c r="F53">
        <v>3</v>
      </c>
      <c r="G53" t="s">
        <v>135</v>
      </c>
      <c r="H53">
        <v>951</v>
      </c>
      <c r="I53" t="s">
        <v>457</v>
      </c>
      <c r="J53" t="s">
        <v>458</v>
      </c>
      <c r="K53" t="s">
        <v>459</v>
      </c>
      <c r="L53">
        <v>4532</v>
      </c>
      <c r="M53" t="s">
        <v>142</v>
      </c>
      <c r="N53">
        <v>110</v>
      </c>
      <c r="O53">
        <v>7758.89</v>
      </c>
      <c r="P53">
        <v>61570</v>
      </c>
      <c r="Q53" t="str">
        <f>VLOOKUP(J53,S:T,2,FALSE)</f>
        <v>E3 - Small C&amp;I</v>
      </c>
    </row>
    <row r="54" spans="1:20" x14ac:dyDescent="0.35">
      <c r="A54">
        <v>49</v>
      </c>
      <c r="B54" t="s">
        <v>420</v>
      </c>
      <c r="C54">
        <v>2019</v>
      </c>
      <c r="D54">
        <v>1</v>
      </c>
      <c r="E54" t="s">
        <v>153</v>
      </c>
      <c r="F54">
        <v>6</v>
      </c>
      <c r="G54" t="s">
        <v>137</v>
      </c>
      <c r="H54">
        <v>619</v>
      </c>
      <c r="I54" t="s">
        <v>474</v>
      </c>
      <c r="J54" t="s">
        <v>157</v>
      </c>
      <c r="K54" t="s">
        <v>145</v>
      </c>
      <c r="L54">
        <v>4562</v>
      </c>
      <c r="M54" t="s">
        <v>144</v>
      </c>
      <c r="N54">
        <v>56</v>
      </c>
      <c r="O54">
        <v>78190.83</v>
      </c>
      <c r="P54">
        <v>806005</v>
      </c>
      <c r="Q54" t="str">
        <f>VLOOKUP(J54,S:T,2,FALSE)</f>
        <v>E6 - OTHER</v>
      </c>
    </row>
    <row r="55" spans="1:20" x14ac:dyDescent="0.35">
      <c r="A55">
        <v>49</v>
      </c>
      <c r="B55" t="s">
        <v>420</v>
      </c>
      <c r="C55">
        <v>2019</v>
      </c>
      <c r="D55">
        <v>1</v>
      </c>
      <c r="E55" t="s">
        <v>153</v>
      </c>
      <c r="F55">
        <v>1</v>
      </c>
      <c r="G55" t="s">
        <v>132</v>
      </c>
      <c r="H55">
        <v>6</v>
      </c>
      <c r="I55" t="s">
        <v>421</v>
      </c>
      <c r="J55" t="s">
        <v>422</v>
      </c>
      <c r="K55" t="s">
        <v>423</v>
      </c>
      <c r="L55">
        <v>200</v>
      </c>
      <c r="M55" t="s">
        <v>143</v>
      </c>
      <c r="N55">
        <v>24802</v>
      </c>
      <c r="O55">
        <v>2531798.2000000002</v>
      </c>
      <c r="P55">
        <v>15249408</v>
      </c>
      <c r="Q55" t="str">
        <f>VLOOKUP(J55,S:T,2,FALSE)</f>
        <v>E2 - Low Income Residential</v>
      </c>
    </row>
    <row r="56" spans="1:20" x14ac:dyDescent="0.35">
      <c r="A56">
        <v>49</v>
      </c>
      <c r="B56" t="s">
        <v>420</v>
      </c>
      <c r="C56">
        <v>2019</v>
      </c>
      <c r="D56">
        <v>1</v>
      </c>
      <c r="E56" t="s">
        <v>153</v>
      </c>
      <c r="F56">
        <v>10</v>
      </c>
      <c r="G56" t="s">
        <v>149</v>
      </c>
      <c r="H56">
        <v>6</v>
      </c>
      <c r="I56" t="s">
        <v>421</v>
      </c>
      <c r="J56" t="s">
        <v>422</v>
      </c>
      <c r="K56" t="s">
        <v>423</v>
      </c>
      <c r="L56">
        <v>207</v>
      </c>
      <c r="M56" t="s">
        <v>151</v>
      </c>
      <c r="N56">
        <v>932</v>
      </c>
      <c r="O56">
        <v>183050.1</v>
      </c>
      <c r="P56">
        <v>1113654</v>
      </c>
      <c r="Q56" t="str">
        <f>VLOOKUP(J56,S:T,2,FALSE)</f>
        <v>E2 - Low Income Residential</v>
      </c>
    </row>
    <row r="57" spans="1:20" x14ac:dyDescent="0.35">
      <c r="A57">
        <v>49</v>
      </c>
      <c r="B57" t="s">
        <v>420</v>
      </c>
      <c r="C57">
        <v>2019</v>
      </c>
      <c r="D57">
        <v>1</v>
      </c>
      <c r="E57" t="s">
        <v>153</v>
      </c>
      <c r="F57">
        <v>1</v>
      </c>
      <c r="G57" t="s">
        <v>132</v>
      </c>
      <c r="H57">
        <v>903</v>
      </c>
      <c r="I57" t="s">
        <v>453</v>
      </c>
      <c r="J57" t="s">
        <v>450</v>
      </c>
      <c r="K57" t="s">
        <v>451</v>
      </c>
      <c r="L57">
        <v>4512</v>
      </c>
      <c r="M57" t="s">
        <v>133</v>
      </c>
      <c r="N57">
        <v>40841</v>
      </c>
      <c r="O57">
        <v>2788854.5</v>
      </c>
      <c r="P57">
        <v>23953537</v>
      </c>
      <c r="Q57" t="str">
        <f>VLOOKUP(J57,S:T,2,FALSE)</f>
        <v>E1 - Residential</v>
      </c>
    </row>
    <row r="58" spans="1:20" x14ac:dyDescent="0.35">
      <c r="A58">
        <v>49</v>
      </c>
      <c r="B58" t="s">
        <v>420</v>
      </c>
      <c r="C58">
        <v>2019</v>
      </c>
      <c r="D58">
        <v>1</v>
      </c>
      <c r="E58" t="s">
        <v>153</v>
      </c>
      <c r="F58">
        <v>3</v>
      </c>
      <c r="G58" t="s">
        <v>135</v>
      </c>
      <c r="H58">
        <v>710</v>
      </c>
      <c r="I58" t="s">
        <v>448</v>
      </c>
      <c r="J58" t="s">
        <v>438</v>
      </c>
      <c r="K58" t="s">
        <v>439</v>
      </c>
      <c r="L58">
        <v>4532</v>
      </c>
      <c r="M58" t="s">
        <v>142</v>
      </c>
      <c r="N58">
        <v>290</v>
      </c>
      <c r="O58">
        <v>4133366.46</v>
      </c>
      <c r="P58">
        <v>61604557</v>
      </c>
      <c r="Q58" t="str">
        <f>VLOOKUP(J58,S:T,2,FALSE)</f>
        <v>E5 - Large C&amp;I</v>
      </c>
    </row>
    <row r="59" spans="1:20" x14ac:dyDescent="0.35">
      <c r="A59">
        <v>49</v>
      </c>
      <c r="B59" t="s">
        <v>420</v>
      </c>
      <c r="C59">
        <v>2019</v>
      </c>
      <c r="D59">
        <v>1</v>
      </c>
      <c r="E59" t="s">
        <v>153</v>
      </c>
      <c r="F59">
        <v>5</v>
      </c>
      <c r="G59" t="s">
        <v>140</v>
      </c>
      <c r="H59">
        <v>13</v>
      </c>
      <c r="I59" t="s">
        <v>432</v>
      </c>
      <c r="J59" t="s">
        <v>433</v>
      </c>
      <c r="K59" t="s">
        <v>434</v>
      </c>
      <c r="L59">
        <v>460</v>
      </c>
      <c r="M59" t="s">
        <v>141</v>
      </c>
      <c r="N59">
        <v>334</v>
      </c>
      <c r="O59">
        <v>925452.51</v>
      </c>
      <c r="P59">
        <v>3996374</v>
      </c>
      <c r="Q59" t="str">
        <f>VLOOKUP(J59,S:T,2,FALSE)</f>
        <v>E4 - Medium C&amp;I</v>
      </c>
    </row>
    <row r="60" spans="1:20" x14ac:dyDescent="0.35">
      <c r="A60">
        <v>49</v>
      </c>
      <c r="B60" t="s">
        <v>420</v>
      </c>
      <c r="C60">
        <v>2019</v>
      </c>
      <c r="D60">
        <v>1</v>
      </c>
      <c r="E60" t="s">
        <v>153</v>
      </c>
      <c r="F60">
        <v>3</v>
      </c>
      <c r="G60" t="s">
        <v>135</v>
      </c>
      <c r="H60">
        <v>13</v>
      </c>
      <c r="I60" t="s">
        <v>432</v>
      </c>
      <c r="J60" t="s">
        <v>433</v>
      </c>
      <c r="K60" t="s">
        <v>434</v>
      </c>
      <c r="L60">
        <v>300</v>
      </c>
      <c r="M60" t="s">
        <v>136</v>
      </c>
      <c r="N60">
        <v>4174</v>
      </c>
      <c r="O60">
        <v>9027550.6699999999</v>
      </c>
      <c r="P60">
        <v>40328775</v>
      </c>
      <c r="Q60" t="str">
        <f>VLOOKUP(J60,S:T,2,FALSE)</f>
        <v>E4 - Medium C&amp;I</v>
      </c>
    </row>
    <row r="61" spans="1:20" x14ac:dyDescent="0.35">
      <c r="A61">
        <v>49</v>
      </c>
      <c r="B61" t="s">
        <v>420</v>
      </c>
      <c r="C61">
        <v>2019</v>
      </c>
      <c r="D61">
        <v>1</v>
      </c>
      <c r="E61" t="s">
        <v>153</v>
      </c>
      <c r="F61">
        <v>3</v>
      </c>
      <c r="G61" t="s">
        <v>135</v>
      </c>
      <c r="H61">
        <v>54</v>
      </c>
      <c r="I61" t="s">
        <v>476</v>
      </c>
      <c r="J61" t="s">
        <v>458</v>
      </c>
      <c r="K61" t="s">
        <v>459</v>
      </c>
      <c r="L61">
        <v>300</v>
      </c>
      <c r="M61" t="s">
        <v>136</v>
      </c>
      <c r="N61">
        <v>1</v>
      </c>
      <c r="O61">
        <v>31.87</v>
      </c>
      <c r="P61">
        <v>90</v>
      </c>
      <c r="Q61" t="str">
        <f>VLOOKUP(J61,S:T,2,FALSE)</f>
        <v>E3 - Small C&amp;I</v>
      </c>
    </row>
    <row r="62" spans="1:20" x14ac:dyDescent="0.35">
      <c r="A62">
        <v>49</v>
      </c>
      <c r="B62" t="s">
        <v>420</v>
      </c>
      <c r="C62">
        <v>2019</v>
      </c>
      <c r="D62">
        <v>1</v>
      </c>
      <c r="E62" t="s">
        <v>153</v>
      </c>
      <c r="F62">
        <v>3</v>
      </c>
      <c r="G62" t="s">
        <v>135</v>
      </c>
      <c r="H62">
        <v>628</v>
      </c>
      <c r="I62" t="s">
        <v>440</v>
      </c>
      <c r="J62" t="s">
        <v>441</v>
      </c>
      <c r="K62" t="s">
        <v>442</v>
      </c>
      <c r="L62">
        <v>300</v>
      </c>
      <c r="M62" t="s">
        <v>136</v>
      </c>
      <c r="N62">
        <v>1162</v>
      </c>
      <c r="O62">
        <v>128887.94</v>
      </c>
      <c r="P62">
        <v>440104</v>
      </c>
      <c r="Q62" t="str">
        <f>VLOOKUP(J62,S:T,2,FALSE)</f>
        <v>E6 - OTHER</v>
      </c>
    </row>
    <row r="63" spans="1:20" x14ac:dyDescent="0.35">
      <c r="A63">
        <v>49</v>
      </c>
      <c r="B63" t="s">
        <v>420</v>
      </c>
      <c r="C63">
        <v>2019</v>
      </c>
      <c r="D63">
        <v>1</v>
      </c>
      <c r="E63" t="s">
        <v>153</v>
      </c>
      <c r="F63">
        <v>6</v>
      </c>
      <c r="G63" t="s">
        <v>137</v>
      </c>
      <c r="H63">
        <v>605</v>
      </c>
      <c r="I63" t="s">
        <v>467</v>
      </c>
      <c r="J63" t="s">
        <v>441</v>
      </c>
      <c r="K63" t="s">
        <v>442</v>
      </c>
      <c r="L63">
        <v>700</v>
      </c>
      <c r="M63" t="s">
        <v>138</v>
      </c>
      <c r="N63">
        <v>14</v>
      </c>
      <c r="O63">
        <v>1451.8</v>
      </c>
      <c r="P63">
        <v>5363</v>
      </c>
      <c r="Q63" t="str">
        <f>VLOOKUP(J63,S:T,2,FALSE)</f>
        <v>E6 - OTHER</v>
      </c>
    </row>
    <row r="64" spans="1:20" x14ac:dyDescent="0.35">
      <c r="A64">
        <v>49</v>
      </c>
      <c r="B64" t="s">
        <v>420</v>
      </c>
      <c r="C64">
        <v>2019</v>
      </c>
      <c r="D64">
        <v>1</v>
      </c>
      <c r="E64" t="s">
        <v>153</v>
      </c>
      <c r="F64">
        <v>3</v>
      </c>
      <c r="G64" t="s">
        <v>135</v>
      </c>
      <c r="H64">
        <v>616</v>
      </c>
      <c r="I64" t="s">
        <v>446</v>
      </c>
      <c r="J64" t="s">
        <v>441</v>
      </c>
      <c r="K64" t="s">
        <v>442</v>
      </c>
      <c r="L64">
        <v>4532</v>
      </c>
      <c r="M64" t="s">
        <v>142</v>
      </c>
      <c r="N64">
        <v>303</v>
      </c>
      <c r="O64">
        <v>20699.22</v>
      </c>
      <c r="P64">
        <v>141207</v>
      </c>
      <c r="Q64" t="str">
        <f>VLOOKUP(J64,S:T,2,FALSE)</f>
        <v>E6 - OTHER</v>
      </c>
    </row>
    <row r="65" spans="1:17" x14ac:dyDescent="0.35">
      <c r="A65">
        <v>49</v>
      </c>
      <c r="B65" t="s">
        <v>420</v>
      </c>
      <c r="C65">
        <v>2019</v>
      </c>
      <c r="D65">
        <v>1</v>
      </c>
      <c r="E65" t="s">
        <v>153</v>
      </c>
      <c r="F65">
        <v>3</v>
      </c>
      <c r="G65" t="s">
        <v>135</v>
      </c>
      <c r="H65">
        <v>903</v>
      </c>
      <c r="I65" t="s">
        <v>453</v>
      </c>
      <c r="J65" t="s">
        <v>450</v>
      </c>
      <c r="K65" t="s">
        <v>451</v>
      </c>
      <c r="L65">
        <v>4532</v>
      </c>
      <c r="M65" t="s">
        <v>142</v>
      </c>
      <c r="N65">
        <v>126</v>
      </c>
      <c r="O65">
        <v>24151.73</v>
      </c>
      <c r="P65">
        <v>224130</v>
      </c>
      <c r="Q65" t="str">
        <f>VLOOKUP(J65,S:T,2,FALSE)</f>
        <v>E1 - Residential</v>
      </c>
    </row>
    <row r="66" spans="1:17" x14ac:dyDescent="0.35">
      <c r="A66">
        <v>49</v>
      </c>
      <c r="B66" t="s">
        <v>420</v>
      </c>
      <c r="C66">
        <v>2019</v>
      </c>
      <c r="D66">
        <v>1</v>
      </c>
      <c r="E66" t="s">
        <v>153</v>
      </c>
      <c r="F66">
        <v>10</v>
      </c>
      <c r="G66" t="s">
        <v>149</v>
      </c>
      <c r="H66">
        <v>1</v>
      </c>
      <c r="I66" t="s">
        <v>449</v>
      </c>
      <c r="J66" t="s">
        <v>450</v>
      </c>
      <c r="K66" t="s">
        <v>451</v>
      </c>
      <c r="L66">
        <v>207</v>
      </c>
      <c r="M66" t="s">
        <v>151</v>
      </c>
      <c r="N66">
        <v>14839</v>
      </c>
      <c r="O66">
        <v>3869403.11</v>
      </c>
      <c r="P66">
        <v>17236143</v>
      </c>
      <c r="Q66" t="str">
        <f>VLOOKUP(J66,S:T,2,FALSE)</f>
        <v>E1 - Residential</v>
      </c>
    </row>
    <row r="67" spans="1:17" x14ac:dyDescent="0.35">
      <c r="A67">
        <v>49</v>
      </c>
      <c r="B67" t="s">
        <v>420</v>
      </c>
      <c r="C67">
        <v>2019</v>
      </c>
      <c r="D67">
        <v>1</v>
      </c>
      <c r="E67" t="s">
        <v>153</v>
      </c>
      <c r="F67">
        <v>3</v>
      </c>
      <c r="G67" t="s">
        <v>135</v>
      </c>
      <c r="H67">
        <v>1</v>
      </c>
      <c r="I67" t="s">
        <v>449</v>
      </c>
      <c r="J67" t="s">
        <v>450</v>
      </c>
      <c r="K67" t="s">
        <v>451</v>
      </c>
      <c r="L67">
        <v>300</v>
      </c>
      <c r="M67" t="s">
        <v>136</v>
      </c>
      <c r="N67">
        <v>946</v>
      </c>
      <c r="O67">
        <v>260453.48</v>
      </c>
      <c r="P67">
        <v>1158088</v>
      </c>
      <c r="Q67" t="str">
        <f>VLOOKUP(J67,S:T,2,FALSE)</f>
        <v>E1 - Residential</v>
      </c>
    </row>
    <row r="68" spans="1:17" x14ac:dyDescent="0.35">
      <c r="A68">
        <v>49</v>
      </c>
      <c r="B68" t="s">
        <v>420</v>
      </c>
      <c r="C68">
        <v>2019</v>
      </c>
      <c r="D68">
        <v>1</v>
      </c>
      <c r="E68" t="s">
        <v>153</v>
      </c>
      <c r="F68">
        <v>1</v>
      </c>
      <c r="G68" t="s">
        <v>132</v>
      </c>
      <c r="H68">
        <v>13</v>
      </c>
      <c r="I68" t="s">
        <v>432</v>
      </c>
      <c r="J68" t="s">
        <v>433</v>
      </c>
      <c r="K68" t="s">
        <v>434</v>
      </c>
      <c r="L68">
        <v>200</v>
      </c>
      <c r="M68" t="s">
        <v>143</v>
      </c>
      <c r="N68">
        <v>6</v>
      </c>
      <c r="O68">
        <v>-6534.33</v>
      </c>
      <c r="P68">
        <v>-43543</v>
      </c>
      <c r="Q68" t="str">
        <f>VLOOKUP(J68,S:T,2,FALSE)</f>
        <v>E4 - Medium C&amp;I</v>
      </c>
    </row>
    <row r="69" spans="1:17" x14ac:dyDescent="0.35">
      <c r="A69">
        <v>49</v>
      </c>
      <c r="B69" t="s">
        <v>420</v>
      </c>
      <c r="C69">
        <v>2019</v>
      </c>
      <c r="D69">
        <v>1</v>
      </c>
      <c r="E69" t="s">
        <v>153</v>
      </c>
      <c r="F69">
        <v>3</v>
      </c>
      <c r="G69" t="s">
        <v>135</v>
      </c>
      <c r="H69">
        <v>407</v>
      </c>
      <c r="I69" t="s">
        <v>496</v>
      </c>
      <c r="J69" t="s">
        <v>497</v>
      </c>
      <c r="K69" t="s">
        <v>145</v>
      </c>
      <c r="L69">
        <v>1670</v>
      </c>
      <c r="M69" t="s">
        <v>491</v>
      </c>
      <c r="N69">
        <v>331</v>
      </c>
      <c r="O69">
        <v>313946.42</v>
      </c>
      <c r="P69">
        <v>792255.12</v>
      </c>
      <c r="Q69" t="str">
        <f>VLOOKUP(J69,S:T,2,FALSE)</f>
        <v>G4 - Medium C&amp;I</v>
      </c>
    </row>
    <row r="70" spans="1:17" x14ac:dyDescent="0.35">
      <c r="A70">
        <v>49</v>
      </c>
      <c r="B70" t="s">
        <v>420</v>
      </c>
      <c r="C70">
        <v>2019</v>
      </c>
      <c r="D70">
        <v>1</v>
      </c>
      <c r="E70" t="s">
        <v>153</v>
      </c>
      <c r="F70">
        <v>5</v>
      </c>
      <c r="G70" t="s">
        <v>140</v>
      </c>
      <c r="H70">
        <v>406</v>
      </c>
      <c r="I70" t="s">
        <v>503</v>
      </c>
      <c r="J70">
        <v>2221</v>
      </c>
      <c r="K70" t="s">
        <v>145</v>
      </c>
      <c r="L70">
        <v>1670</v>
      </c>
      <c r="M70" t="s">
        <v>491</v>
      </c>
      <c r="N70">
        <v>19</v>
      </c>
      <c r="O70">
        <v>25950.32</v>
      </c>
      <c r="P70">
        <v>66092.22</v>
      </c>
      <c r="Q70" t="str">
        <f>VLOOKUP(J70,S:T,2,FALSE)</f>
        <v>G4 - Medium C&amp;I</v>
      </c>
    </row>
    <row r="71" spans="1:17" x14ac:dyDescent="0.35">
      <c r="A71">
        <v>49</v>
      </c>
      <c r="B71" t="s">
        <v>420</v>
      </c>
      <c r="C71">
        <v>2019</v>
      </c>
      <c r="D71">
        <v>1</v>
      </c>
      <c r="E71" t="s">
        <v>153</v>
      </c>
      <c r="F71">
        <v>5</v>
      </c>
      <c r="G71" t="s">
        <v>140</v>
      </c>
      <c r="H71">
        <v>405</v>
      </c>
      <c r="I71" t="s">
        <v>504</v>
      </c>
      <c r="J71">
        <v>2237</v>
      </c>
      <c r="K71" t="s">
        <v>145</v>
      </c>
      <c r="L71">
        <v>400</v>
      </c>
      <c r="M71" t="s">
        <v>140</v>
      </c>
      <c r="N71">
        <v>14</v>
      </c>
      <c r="O71">
        <v>45751.92</v>
      </c>
      <c r="P71">
        <v>41128</v>
      </c>
      <c r="Q71" t="str">
        <f>VLOOKUP(J71,S:T,2,FALSE)</f>
        <v>G4 - Medium C&amp;I</v>
      </c>
    </row>
    <row r="72" spans="1:17" x14ac:dyDescent="0.35">
      <c r="A72">
        <v>49</v>
      </c>
      <c r="B72" t="s">
        <v>420</v>
      </c>
      <c r="C72">
        <v>2019</v>
      </c>
      <c r="D72">
        <v>1</v>
      </c>
      <c r="E72" t="s">
        <v>153</v>
      </c>
      <c r="F72">
        <v>3</v>
      </c>
      <c r="G72" t="s">
        <v>135</v>
      </c>
      <c r="H72">
        <v>420</v>
      </c>
      <c r="I72" t="s">
        <v>498</v>
      </c>
      <c r="J72">
        <v>2331</v>
      </c>
      <c r="K72" t="s">
        <v>145</v>
      </c>
      <c r="L72">
        <v>300</v>
      </c>
      <c r="M72" t="s">
        <v>136</v>
      </c>
      <c r="N72">
        <v>2</v>
      </c>
      <c r="O72">
        <v>8466.06</v>
      </c>
      <c r="P72">
        <v>8516.41</v>
      </c>
      <c r="Q72" t="str">
        <f>VLOOKUP(J72,S:T,2,FALSE)</f>
        <v>G5 - Large C&amp;I</v>
      </c>
    </row>
    <row r="73" spans="1:17" x14ac:dyDescent="0.35">
      <c r="A73">
        <v>49</v>
      </c>
      <c r="B73" t="s">
        <v>420</v>
      </c>
      <c r="C73">
        <v>2019</v>
      </c>
      <c r="D73">
        <v>1</v>
      </c>
      <c r="E73" t="s">
        <v>153</v>
      </c>
      <c r="F73">
        <v>5</v>
      </c>
      <c r="G73" t="s">
        <v>140</v>
      </c>
      <c r="H73">
        <v>404</v>
      </c>
      <c r="I73" t="s">
        <v>506</v>
      </c>
      <c r="J73">
        <v>2107</v>
      </c>
      <c r="K73" t="s">
        <v>145</v>
      </c>
      <c r="L73">
        <v>400</v>
      </c>
      <c r="M73" t="s">
        <v>140</v>
      </c>
      <c r="N73">
        <v>6</v>
      </c>
      <c r="O73">
        <v>9186.7000000000007</v>
      </c>
      <c r="P73">
        <v>7242.96</v>
      </c>
      <c r="Q73" t="str">
        <f>VLOOKUP(J73,S:T,2,FALSE)</f>
        <v>G3 - Small C&amp;I</v>
      </c>
    </row>
    <row r="74" spans="1:17" x14ac:dyDescent="0.35">
      <c r="A74">
        <v>49</v>
      </c>
      <c r="B74" t="s">
        <v>420</v>
      </c>
      <c r="C74">
        <v>2019</v>
      </c>
      <c r="D74">
        <v>1</v>
      </c>
      <c r="E74" t="s">
        <v>153</v>
      </c>
      <c r="F74">
        <v>3</v>
      </c>
      <c r="G74" t="s">
        <v>135</v>
      </c>
      <c r="H74">
        <v>443</v>
      </c>
      <c r="I74" t="s">
        <v>494</v>
      </c>
      <c r="J74">
        <v>2121</v>
      </c>
      <c r="K74" t="s">
        <v>145</v>
      </c>
      <c r="L74">
        <v>1670</v>
      </c>
      <c r="M74" t="s">
        <v>491</v>
      </c>
      <c r="N74">
        <v>717</v>
      </c>
      <c r="O74">
        <v>162068.73000000001</v>
      </c>
      <c r="P74">
        <v>273556.21999999997</v>
      </c>
      <c r="Q74" t="str">
        <f>VLOOKUP(J74,S:T,2,FALSE)</f>
        <v>G3 - Small C&amp;I</v>
      </c>
    </row>
    <row r="75" spans="1:17" x14ac:dyDescent="0.35">
      <c r="A75">
        <v>49</v>
      </c>
      <c r="B75" t="s">
        <v>420</v>
      </c>
      <c r="C75">
        <v>2019</v>
      </c>
      <c r="D75">
        <v>1</v>
      </c>
      <c r="E75" t="s">
        <v>153</v>
      </c>
      <c r="F75">
        <v>3</v>
      </c>
      <c r="G75" t="s">
        <v>135</v>
      </c>
      <c r="H75">
        <v>444</v>
      </c>
      <c r="I75" t="s">
        <v>495</v>
      </c>
      <c r="J75">
        <v>2131</v>
      </c>
      <c r="K75" t="s">
        <v>145</v>
      </c>
      <c r="L75">
        <v>300</v>
      </c>
      <c r="M75" t="s">
        <v>136</v>
      </c>
      <c r="N75">
        <v>27</v>
      </c>
      <c r="O75">
        <v>19186.7</v>
      </c>
      <c r="P75">
        <v>14674.32</v>
      </c>
      <c r="Q75" t="str">
        <f>VLOOKUP(J75,S:T,2,FALSE)</f>
        <v>G3 - Small C&amp;I</v>
      </c>
    </row>
    <row r="76" spans="1:17" x14ac:dyDescent="0.35">
      <c r="A76">
        <v>49</v>
      </c>
      <c r="B76" t="s">
        <v>420</v>
      </c>
      <c r="C76">
        <v>2019</v>
      </c>
      <c r="D76">
        <v>1</v>
      </c>
      <c r="E76" t="s">
        <v>153</v>
      </c>
      <c r="F76">
        <v>3</v>
      </c>
      <c r="G76" t="s">
        <v>135</v>
      </c>
      <c r="H76">
        <v>431</v>
      </c>
      <c r="I76" t="s">
        <v>514</v>
      </c>
      <c r="J76" t="s">
        <v>515</v>
      </c>
      <c r="K76" t="s">
        <v>145</v>
      </c>
      <c r="L76">
        <v>1673</v>
      </c>
      <c r="M76" t="s">
        <v>516</v>
      </c>
      <c r="N76">
        <v>3</v>
      </c>
      <c r="O76">
        <v>-481585.86</v>
      </c>
      <c r="P76">
        <v>0</v>
      </c>
      <c r="Q76" t="str">
        <f>VLOOKUP(J76,S:T,2,FALSE)</f>
        <v>G6 - OTHER</v>
      </c>
    </row>
    <row r="77" spans="1:17" x14ac:dyDescent="0.35">
      <c r="A77">
        <v>49</v>
      </c>
      <c r="B77" t="s">
        <v>420</v>
      </c>
      <c r="C77">
        <v>2019</v>
      </c>
      <c r="D77">
        <v>1</v>
      </c>
      <c r="E77" t="s">
        <v>153</v>
      </c>
      <c r="F77">
        <v>5</v>
      </c>
      <c r="G77" t="s">
        <v>140</v>
      </c>
      <c r="H77">
        <v>409</v>
      </c>
      <c r="I77" t="s">
        <v>517</v>
      </c>
      <c r="J77">
        <v>3367</v>
      </c>
      <c r="K77" t="s">
        <v>145</v>
      </c>
      <c r="L77">
        <v>400</v>
      </c>
      <c r="M77" t="s">
        <v>140</v>
      </c>
      <c r="N77">
        <v>9</v>
      </c>
      <c r="O77">
        <v>61952.05</v>
      </c>
      <c r="P77">
        <v>48508.97</v>
      </c>
      <c r="Q77" t="str">
        <f>VLOOKUP(J77,S:T,2,FALSE)</f>
        <v>G5 - Large C&amp;I</v>
      </c>
    </row>
    <row r="78" spans="1:17" x14ac:dyDescent="0.35">
      <c r="A78">
        <v>49</v>
      </c>
      <c r="B78" t="s">
        <v>420</v>
      </c>
      <c r="C78">
        <v>2019</v>
      </c>
      <c r="D78">
        <v>1</v>
      </c>
      <c r="E78" t="s">
        <v>153</v>
      </c>
      <c r="F78">
        <v>5</v>
      </c>
      <c r="G78" t="s">
        <v>140</v>
      </c>
      <c r="H78">
        <v>415</v>
      </c>
      <c r="I78" t="s">
        <v>501</v>
      </c>
      <c r="J78" t="s">
        <v>502</v>
      </c>
      <c r="K78" t="s">
        <v>145</v>
      </c>
      <c r="L78">
        <v>1670</v>
      </c>
      <c r="M78" t="s">
        <v>491</v>
      </c>
      <c r="N78">
        <v>3</v>
      </c>
      <c r="O78">
        <v>20435.79</v>
      </c>
      <c r="P78">
        <v>114662.69</v>
      </c>
      <c r="Q78" t="str">
        <f>VLOOKUP(J78,S:T,2,FALSE)</f>
        <v>G5 - Large C&amp;I</v>
      </c>
    </row>
    <row r="79" spans="1:17" x14ac:dyDescent="0.35">
      <c r="A79">
        <v>49</v>
      </c>
      <c r="B79" t="s">
        <v>420</v>
      </c>
      <c r="C79">
        <v>2019</v>
      </c>
      <c r="D79">
        <v>1</v>
      </c>
      <c r="E79" t="s">
        <v>153</v>
      </c>
      <c r="F79">
        <v>3</v>
      </c>
      <c r="G79" t="s">
        <v>135</v>
      </c>
      <c r="H79">
        <v>424</v>
      </c>
      <c r="I79" t="s">
        <v>518</v>
      </c>
      <c r="J79">
        <v>2431</v>
      </c>
      <c r="K79" t="s">
        <v>145</v>
      </c>
      <c r="L79">
        <v>300</v>
      </c>
      <c r="M79" t="s">
        <v>136</v>
      </c>
      <c r="N79">
        <v>1</v>
      </c>
      <c r="O79">
        <v>24498.51</v>
      </c>
      <c r="P79">
        <v>26975.7</v>
      </c>
      <c r="Q79" t="str">
        <f>VLOOKUP(J79,S:T,2,FALSE)</f>
        <v>G5 - Large C&amp;I</v>
      </c>
    </row>
    <row r="80" spans="1:17" x14ac:dyDescent="0.35">
      <c r="A80">
        <v>49</v>
      </c>
      <c r="B80" t="s">
        <v>420</v>
      </c>
      <c r="C80">
        <v>2019</v>
      </c>
      <c r="D80">
        <v>1</v>
      </c>
      <c r="E80" t="s">
        <v>153</v>
      </c>
      <c r="F80">
        <v>5</v>
      </c>
      <c r="G80" t="s">
        <v>140</v>
      </c>
      <c r="H80">
        <v>424</v>
      </c>
      <c r="I80" t="s">
        <v>518</v>
      </c>
      <c r="J80">
        <v>2431</v>
      </c>
      <c r="K80" t="s">
        <v>145</v>
      </c>
      <c r="L80">
        <v>400</v>
      </c>
      <c r="M80" t="s">
        <v>140</v>
      </c>
      <c r="N80">
        <v>1</v>
      </c>
      <c r="O80">
        <v>9586.52</v>
      </c>
      <c r="P80">
        <v>4409.43</v>
      </c>
      <c r="Q80" t="str">
        <f>VLOOKUP(J80,S:T,2,FALSE)</f>
        <v>G5 - Large C&amp;I</v>
      </c>
    </row>
    <row r="81" spans="1:17" x14ac:dyDescent="0.35">
      <c r="A81">
        <v>49</v>
      </c>
      <c r="B81" t="s">
        <v>420</v>
      </c>
      <c r="C81">
        <v>2019</v>
      </c>
      <c r="D81">
        <v>1</v>
      </c>
      <c r="E81" t="s">
        <v>153</v>
      </c>
      <c r="F81">
        <v>5</v>
      </c>
      <c r="G81" t="s">
        <v>140</v>
      </c>
      <c r="H81">
        <v>408</v>
      </c>
      <c r="I81" t="s">
        <v>478</v>
      </c>
      <c r="J81">
        <v>2231</v>
      </c>
      <c r="K81" t="s">
        <v>145</v>
      </c>
      <c r="L81">
        <v>400</v>
      </c>
      <c r="M81" t="s">
        <v>140</v>
      </c>
      <c r="N81">
        <v>2</v>
      </c>
      <c r="O81">
        <v>4967.66</v>
      </c>
      <c r="P81">
        <v>4458.87</v>
      </c>
      <c r="Q81" t="str">
        <f>VLOOKUP(J81,S:T,2,FALSE)</f>
        <v>G4 - Medium C&amp;I</v>
      </c>
    </row>
    <row r="82" spans="1:17" x14ac:dyDescent="0.35">
      <c r="A82">
        <v>49</v>
      </c>
      <c r="B82" t="s">
        <v>420</v>
      </c>
      <c r="C82">
        <v>2019</v>
      </c>
      <c r="D82">
        <v>1</v>
      </c>
      <c r="E82" t="s">
        <v>153</v>
      </c>
      <c r="F82">
        <v>5</v>
      </c>
      <c r="G82" t="s">
        <v>140</v>
      </c>
      <c r="H82">
        <v>418</v>
      </c>
      <c r="I82" t="s">
        <v>528</v>
      </c>
      <c r="J82">
        <v>2321</v>
      </c>
      <c r="K82" t="s">
        <v>145</v>
      </c>
      <c r="L82">
        <v>1671</v>
      </c>
      <c r="M82" t="s">
        <v>484</v>
      </c>
      <c r="N82">
        <v>53</v>
      </c>
      <c r="O82">
        <v>133579.84</v>
      </c>
      <c r="P82">
        <v>413347.96</v>
      </c>
      <c r="Q82" t="str">
        <f>VLOOKUP(J82,S:T,2,FALSE)</f>
        <v>G5 - Large C&amp;I</v>
      </c>
    </row>
    <row r="83" spans="1:17" x14ac:dyDescent="0.35">
      <c r="A83">
        <v>49</v>
      </c>
      <c r="B83" t="s">
        <v>420</v>
      </c>
      <c r="C83">
        <v>2019</v>
      </c>
      <c r="D83">
        <v>1</v>
      </c>
      <c r="E83" t="s">
        <v>153</v>
      </c>
      <c r="F83">
        <v>3</v>
      </c>
      <c r="G83" t="s">
        <v>135</v>
      </c>
      <c r="H83">
        <v>412</v>
      </c>
      <c r="I83" t="s">
        <v>533</v>
      </c>
      <c r="J83">
        <v>3331</v>
      </c>
      <c r="K83" t="s">
        <v>145</v>
      </c>
      <c r="L83">
        <v>300</v>
      </c>
      <c r="M83" t="s">
        <v>136</v>
      </c>
      <c r="N83">
        <v>2</v>
      </c>
      <c r="O83">
        <v>20788.28</v>
      </c>
      <c r="P83">
        <v>18236.150000000001</v>
      </c>
      <c r="Q83" t="str">
        <f>VLOOKUP(J83,S:T,2,FALSE)</f>
        <v>G5 - Large C&amp;I</v>
      </c>
    </row>
    <row r="84" spans="1:17" x14ac:dyDescent="0.35">
      <c r="A84">
        <v>49</v>
      </c>
      <c r="B84" t="s">
        <v>420</v>
      </c>
      <c r="C84">
        <v>2019</v>
      </c>
      <c r="D84">
        <v>1</v>
      </c>
      <c r="E84" t="s">
        <v>153</v>
      </c>
      <c r="F84">
        <v>5</v>
      </c>
      <c r="G84" t="s">
        <v>140</v>
      </c>
      <c r="H84">
        <v>414</v>
      </c>
      <c r="I84" t="s">
        <v>505</v>
      </c>
      <c r="J84">
        <v>3421</v>
      </c>
      <c r="K84" t="s">
        <v>145</v>
      </c>
      <c r="L84">
        <v>1670</v>
      </c>
      <c r="M84" t="s">
        <v>491</v>
      </c>
      <c r="N84">
        <v>1</v>
      </c>
      <c r="O84">
        <v>5739.94</v>
      </c>
      <c r="P84">
        <v>31910.43</v>
      </c>
      <c r="Q84" t="str">
        <f>VLOOKUP(J84,S:T,2,FALSE)</f>
        <v>G5 - Large C&amp;I</v>
      </c>
    </row>
    <row r="85" spans="1:17" x14ac:dyDescent="0.35">
      <c r="A85">
        <v>49</v>
      </c>
      <c r="B85" t="s">
        <v>420</v>
      </c>
      <c r="C85">
        <v>2019</v>
      </c>
      <c r="D85">
        <v>1</v>
      </c>
      <c r="E85" t="s">
        <v>153</v>
      </c>
      <c r="F85">
        <v>3</v>
      </c>
      <c r="G85" t="s">
        <v>135</v>
      </c>
      <c r="H85">
        <v>422</v>
      </c>
      <c r="I85" t="s">
        <v>500</v>
      </c>
      <c r="J85">
        <v>2421</v>
      </c>
      <c r="K85" t="s">
        <v>145</v>
      </c>
      <c r="L85">
        <v>1671</v>
      </c>
      <c r="M85" t="s">
        <v>484</v>
      </c>
      <c r="N85">
        <v>3</v>
      </c>
      <c r="O85">
        <v>11898.46</v>
      </c>
      <c r="P85">
        <v>48131.9</v>
      </c>
      <c r="Q85" t="str">
        <f>VLOOKUP(J85,S:T,2,FALSE)</f>
        <v>G5 - Large C&amp;I</v>
      </c>
    </row>
    <row r="86" spans="1:17" x14ac:dyDescent="0.35">
      <c r="A86">
        <v>49</v>
      </c>
      <c r="B86" t="s">
        <v>420</v>
      </c>
      <c r="C86">
        <v>2019</v>
      </c>
      <c r="D86">
        <v>1</v>
      </c>
      <c r="E86" t="s">
        <v>153</v>
      </c>
      <c r="F86">
        <v>5</v>
      </c>
      <c r="G86" t="s">
        <v>140</v>
      </c>
      <c r="H86">
        <v>422</v>
      </c>
      <c r="I86" t="s">
        <v>500</v>
      </c>
      <c r="J86">
        <v>2421</v>
      </c>
      <c r="K86" t="s">
        <v>145</v>
      </c>
      <c r="L86">
        <v>1671</v>
      </c>
      <c r="M86" t="s">
        <v>484</v>
      </c>
      <c r="N86">
        <v>13</v>
      </c>
      <c r="O86">
        <v>88100.42</v>
      </c>
      <c r="P86">
        <v>441950.83</v>
      </c>
      <c r="Q86" t="str">
        <f>VLOOKUP(J86,S:T,2,FALSE)</f>
        <v>G5 - Large C&amp;I</v>
      </c>
    </row>
    <row r="87" spans="1:17" x14ac:dyDescent="0.35">
      <c r="A87">
        <v>49</v>
      </c>
      <c r="B87" t="s">
        <v>420</v>
      </c>
      <c r="C87">
        <v>2019</v>
      </c>
      <c r="D87">
        <v>1</v>
      </c>
      <c r="E87" t="s">
        <v>153</v>
      </c>
      <c r="F87">
        <v>5</v>
      </c>
      <c r="G87" t="s">
        <v>140</v>
      </c>
      <c r="H87">
        <v>421</v>
      </c>
      <c r="I87" t="s">
        <v>485</v>
      </c>
      <c r="J87">
        <v>2496</v>
      </c>
      <c r="K87" t="s">
        <v>145</v>
      </c>
      <c r="L87">
        <v>400</v>
      </c>
      <c r="M87" t="s">
        <v>140</v>
      </c>
      <c r="N87">
        <v>2</v>
      </c>
      <c r="O87">
        <v>32853.160000000003</v>
      </c>
      <c r="P87">
        <v>38995.800000000003</v>
      </c>
      <c r="Q87" t="str">
        <f>VLOOKUP(J87,S:T,2,FALSE)</f>
        <v>G5 - Large C&amp;I</v>
      </c>
    </row>
    <row r="88" spans="1:17" x14ac:dyDescent="0.35">
      <c r="A88">
        <v>49</v>
      </c>
      <c r="B88" t="s">
        <v>420</v>
      </c>
      <c r="C88">
        <v>2019</v>
      </c>
      <c r="D88">
        <v>1</v>
      </c>
      <c r="E88" t="s">
        <v>153</v>
      </c>
      <c r="F88">
        <v>5</v>
      </c>
      <c r="G88" t="s">
        <v>140</v>
      </c>
      <c r="H88">
        <v>428</v>
      </c>
      <c r="I88" t="s">
        <v>529</v>
      </c>
      <c r="J88" t="s">
        <v>530</v>
      </c>
      <c r="K88" t="s">
        <v>145</v>
      </c>
      <c r="L88">
        <v>1675</v>
      </c>
      <c r="M88" t="s">
        <v>481</v>
      </c>
      <c r="N88">
        <v>1</v>
      </c>
      <c r="O88">
        <v>71424.88</v>
      </c>
      <c r="P88">
        <v>40386.300000000003</v>
      </c>
      <c r="Q88" t="str">
        <f>VLOOKUP(J88,S:T,2,FALSE)</f>
        <v>G5 - Large C&amp;I</v>
      </c>
    </row>
    <row r="89" spans="1:17" x14ac:dyDescent="0.35">
      <c r="A89">
        <v>49</v>
      </c>
      <c r="B89" t="s">
        <v>420</v>
      </c>
      <c r="C89">
        <v>2019</v>
      </c>
      <c r="D89">
        <v>1</v>
      </c>
      <c r="E89" t="s">
        <v>153</v>
      </c>
      <c r="F89">
        <v>5</v>
      </c>
      <c r="G89" t="s">
        <v>140</v>
      </c>
      <c r="H89">
        <v>407</v>
      </c>
      <c r="I89" t="s">
        <v>496</v>
      </c>
      <c r="J89" t="s">
        <v>497</v>
      </c>
      <c r="K89" t="s">
        <v>145</v>
      </c>
      <c r="L89">
        <v>1670</v>
      </c>
      <c r="M89" t="s">
        <v>491</v>
      </c>
      <c r="N89">
        <v>5</v>
      </c>
      <c r="O89">
        <v>4117.87</v>
      </c>
      <c r="P89">
        <v>9515.14</v>
      </c>
      <c r="Q89" t="str">
        <f>VLOOKUP(J89,S:T,2,FALSE)</f>
        <v>G4 - Medium C&amp;I</v>
      </c>
    </row>
    <row r="90" spans="1:17" x14ac:dyDescent="0.35">
      <c r="A90">
        <v>49</v>
      </c>
      <c r="B90" t="s">
        <v>420</v>
      </c>
      <c r="C90">
        <v>2019</v>
      </c>
      <c r="D90">
        <v>1</v>
      </c>
      <c r="E90" t="s">
        <v>153</v>
      </c>
      <c r="F90">
        <v>3</v>
      </c>
      <c r="G90" t="s">
        <v>135</v>
      </c>
      <c r="H90">
        <v>406</v>
      </c>
      <c r="I90" t="s">
        <v>503</v>
      </c>
      <c r="J90">
        <v>2221</v>
      </c>
      <c r="K90" t="s">
        <v>145</v>
      </c>
      <c r="L90">
        <v>1670</v>
      </c>
      <c r="M90" t="s">
        <v>491</v>
      </c>
      <c r="N90">
        <v>1459</v>
      </c>
      <c r="O90">
        <v>1142278.1299999999</v>
      </c>
      <c r="P90">
        <v>2873444.12</v>
      </c>
      <c r="Q90" t="str">
        <f>VLOOKUP(J90,S:T,2,FALSE)</f>
        <v>G4 - Medium C&amp;I</v>
      </c>
    </row>
    <row r="91" spans="1:17" x14ac:dyDescent="0.35">
      <c r="A91">
        <v>49</v>
      </c>
      <c r="B91" t="s">
        <v>420</v>
      </c>
      <c r="C91">
        <v>2019</v>
      </c>
      <c r="D91">
        <v>1</v>
      </c>
      <c r="E91" t="s">
        <v>153</v>
      </c>
      <c r="F91">
        <v>3</v>
      </c>
      <c r="G91" t="s">
        <v>135</v>
      </c>
      <c r="H91">
        <v>439</v>
      </c>
      <c r="I91" t="s">
        <v>487</v>
      </c>
      <c r="J91" t="s">
        <v>488</v>
      </c>
      <c r="K91" t="s">
        <v>145</v>
      </c>
      <c r="L91">
        <v>300</v>
      </c>
      <c r="M91" t="s">
        <v>136</v>
      </c>
      <c r="N91">
        <v>1</v>
      </c>
      <c r="O91">
        <v>365435.8</v>
      </c>
      <c r="P91">
        <v>357346.14</v>
      </c>
      <c r="Q91" t="str">
        <f>VLOOKUP(J91,S:T,2,FALSE)</f>
        <v>G5 - Large C&amp;I</v>
      </c>
    </row>
    <row r="92" spans="1:17" x14ac:dyDescent="0.35">
      <c r="A92">
        <v>49</v>
      </c>
      <c r="B92" t="s">
        <v>420</v>
      </c>
      <c r="C92">
        <v>2019</v>
      </c>
      <c r="D92">
        <v>1</v>
      </c>
      <c r="E92" t="s">
        <v>153</v>
      </c>
      <c r="F92">
        <v>3</v>
      </c>
      <c r="G92" t="s">
        <v>135</v>
      </c>
      <c r="H92">
        <v>410</v>
      </c>
      <c r="I92" t="s">
        <v>513</v>
      </c>
      <c r="J92">
        <v>3321</v>
      </c>
      <c r="K92" t="s">
        <v>145</v>
      </c>
      <c r="L92">
        <v>1670</v>
      </c>
      <c r="M92" t="s">
        <v>491</v>
      </c>
      <c r="N92">
        <v>197</v>
      </c>
      <c r="O92">
        <v>779313.73</v>
      </c>
      <c r="P92">
        <v>2041382.27</v>
      </c>
      <c r="Q92" t="str">
        <f>VLOOKUP(J92,S:T,2,FALSE)</f>
        <v>G5 - Large C&amp;I</v>
      </c>
    </row>
    <row r="93" spans="1:17" x14ac:dyDescent="0.35">
      <c r="A93">
        <v>49</v>
      </c>
      <c r="B93" t="s">
        <v>420</v>
      </c>
      <c r="C93">
        <v>2019</v>
      </c>
      <c r="D93">
        <v>1</v>
      </c>
      <c r="E93" t="s">
        <v>153</v>
      </c>
      <c r="F93">
        <v>3</v>
      </c>
      <c r="G93" t="s">
        <v>135</v>
      </c>
      <c r="H93">
        <v>409</v>
      </c>
      <c r="I93" t="s">
        <v>517</v>
      </c>
      <c r="J93">
        <v>3367</v>
      </c>
      <c r="K93" t="s">
        <v>145</v>
      </c>
      <c r="L93">
        <v>300</v>
      </c>
      <c r="M93" t="s">
        <v>136</v>
      </c>
      <c r="N93">
        <v>104</v>
      </c>
      <c r="O93">
        <v>1169075.55</v>
      </c>
      <c r="P93">
        <v>1049353</v>
      </c>
      <c r="Q93" t="str">
        <f>VLOOKUP(J93,S:T,2,FALSE)</f>
        <v>G5 - Large C&amp;I</v>
      </c>
    </row>
    <row r="94" spans="1:17" x14ac:dyDescent="0.35">
      <c r="A94">
        <v>49</v>
      </c>
      <c r="B94" t="s">
        <v>420</v>
      </c>
      <c r="C94">
        <v>2019</v>
      </c>
      <c r="D94">
        <v>1</v>
      </c>
      <c r="E94" t="s">
        <v>153</v>
      </c>
      <c r="F94">
        <v>3</v>
      </c>
      <c r="G94" t="s">
        <v>135</v>
      </c>
      <c r="H94">
        <v>415</v>
      </c>
      <c r="I94" t="s">
        <v>501</v>
      </c>
      <c r="J94" t="s">
        <v>502</v>
      </c>
      <c r="K94" t="s">
        <v>145</v>
      </c>
      <c r="L94">
        <v>1670</v>
      </c>
      <c r="M94" t="s">
        <v>491</v>
      </c>
      <c r="N94">
        <v>26</v>
      </c>
      <c r="O94">
        <v>302644.53000000003</v>
      </c>
      <c r="P94">
        <v>1703524.25</v>
      </c>
      <c r="Q94" t="str">
        <f>VLOOKUP(J94,S:T,2,FALSE)</f>
        <v>G5 - Large C&amp;I</v>
      </c>
    </row>
    <row r="95" spans="1:17" x14ac:dyDescent="0.35">
      <c r="A95">
        <v>49</v>
      </c>
      <c r="B95" t="s">
        <v>420</v>
      </c>
      <c r="C95">
        <v>2019</v>
      </c>
      <c r="D95">
        <v>1</v>
      </c>
      <c r="E95" t="s">
        <v>153</v>
      </c>
      <c r="F95">
        <v>3</v>
      </c>
      <c r="G95" t="s">
        <v>135</v>
      </c>
      <c r="H95">
        <v>442</v>
      </c>
      <c r="I95" t="s">
        <v>531</v>
      </c>
      <c r="J95" t="s">
        <v>532</v>
      </c>
      <c r="K95" t="s">
        <v>145</v>
      </c>
      <c r="L95">
        <v>1672</v>
      </c>
      <c r="M95" t="s">
        <v>524</v>
      </c>
      <c r="N95">
        <v>8</v>
      </c>
      <c r="O95">
        <v>113919.28</v>
      </c>
      <c r="P95">
        <v>764977.91</v>
      </c>
      <c r="Q95" t="str">
        <f>VLOOKUP(J95,S:T,2,FALSE)</f>
        <v>G5 - Large C&amp;I</v>
      </c>
    </row>
    <row r="96" spans="1:17" x14ac:dyDescent="0.35">
      <c r="A96">
        <v>49</v>
      </c>
      <c r="B96" t="s">
        <v>420</v>
      </c>
      <c r="C96">
        <v>2019</v>
      </c>
      <c r="D96">
        <v>1</v>
      </c>
      <c r="E96" t="s">
        <v>153</v>
      </c>
      <c r="F96">
        <v>3</v>
      </c>
      <c r="G96" t="s">
        <v>135</v>
      </c>
      <c r="H96">
        <v>419</v>
      </c>
      <c r="I96" t="s">
        <v>519</v>
      </c>
      <c r="J96" t="s">
        <v>520</v>
      </c>
      <c r="K96" t="s">
        <v>145</v>
      </c>
      <c r="L96">
        <v>1671</v>
      </c>
      <c r="M96" t="s">
        <v>484</v>
      </c>
      <c r="N96">
        <v>9</v>
      </c>
      <c r="O96">
        <v>15067.87</v>
      </c>
      <c r="P96">
        <v>43789.42</v>
      </c>
      <c r="Q96" t="str">
        <f>VLOOKUP(J96,S:T,2,FALSE)</f>
        <v>G5 - Large C&amp;I</v>
      </c>
    </row>
    <row r="97" spans="1:17" x14ac:dyDescent="0.35">
      <c r="A97">
        <v>49</v>
      </c>
      <c r="B97" t="s">
        <v>420</v>
      </c>
      <c r="C97">
        <v>2019</v>
      </c>
      <c r="D97">
        <v>1</v>
      </c>
      <c r="E97" t="s">
        <v>153</v>
      </c>
      <c r="F97">
        <v>5</v>
      </c>
      <c r="G97" t="s">
        <v>140</v>
      </c>
      <c r="H97">
        <v>417</v>
      </c>
      <c r="I97" t="s">
        <v>499</v>
      </c>
      <c r="J97">
        <v>2367</v>
      </c>
      <c r="K97" t="s">
        <v>145</v>
      </c>
      <c r="L97">
        <v>400</v>
      </c>
      <c r="M97" t="s">
        <v>140</v>
      </c>
      <c r="N97">
        <v>31</v>
      </c>
      <c r="O97">
        <v>166845.5</v>
      </c>
      <c r="P97">
        <v>174936.09</v>
      </c>
      <c r="Q97" t="str">
        <f>VLOOKUP(J97,S:T,2,FALSE)</f>
        <v>G5 - Large C&amp;I</v>
      </c>
    </row>
    <row r="98" spans="1:17" x14ac:dyDescent="0.35">
      <c r="A98">
        <v>49</v>
      </c>
      <c r="B98" t="s">
        <v>420</v>
      </c>
      <c r="C98">
        <v>2019</v>
      </c>
      <c r="D98">
        <v>1</v>
      </c>
      <c r="E98" t="s">
        <v>153</v>
      </c>
      <c r="F98">
        <v>3</v>
      </c>
      <c r="G98" t="s">
        <v>135</v>
      </c>
      <c r="H98">
        <v>432</v>
      </c>
      <c r="I98" t="s">
        <v>507</v>
      </c>
      <c r="J98" t="s">
        <v>508</v>
      </c>
      <c r="K98" t="s">
        <v>145</v>
      </c>
      <c r="L98">
        <v>1674</v>
      </c>
      <c r="M98" t="s">
        <v>509</v>
      </c>
      <c r="N98">
        <v>4</v>
      </c>
      <c r="O98">
        <v>377333.49</v>
      </c>
      <c r="P98">
        <v>0</v>
      </c>
      <c r="Q98" t="str">
        <f>VLOOKUP(J98,S:T,2,FALSE)</f>
        <v>G6 - OTHER</v>
      </c>
    </row>
    <row r="99" spans="1:17" x14ac:dyDescent="0.35">
      <c r="A99">
        <v>49</v>
      </c>
      <c r="B99" t="s">
        <v>420</v>
      </c>
      <c r="C99">
        <v>2019</v>
      </c>
      <c r="D99">
        <v>1</v>
      </c>
      <c r="E99" t="s">
        <v>153</v>
      </c>
      <c r="F99">
        <v>1</v>
      </c>
      <c r="G99" t="s">
        <v>132</v>
      </c>
      <c r="H99">
        <v>400</v>
      </c>
      <c r="I99" t="s">
        <v>510</v>
      </c>
      <c r="J99">
        <v>1247</v>
      </c>
      <c r="K99" t="s">
        <v>145</v>
      </c>
      <c r="L99">
        <v>207</v>
      </c>
      <c r="M99" t="s">
        <v>151</v>
      </c>
      <c r="N99">
        <v>8</v>
      </c>
      <c r="O99">
        <v>1262.93</v>
      </c>
      <c r="P99">
        <v>847.69</v>
      </c>
      <c r="Q99" t="str">
        <f>VLOOKUP(J99,S:T,2,FALSE)</f>
        <v>G1 - Residential</v>
      </c>
    </row>
    <row r="100" spans="1:17" x14ac:dyDescent="0.35">
      <c r="A100">
        <v>49</v>
      </c>
      <c r="B100" t="s">
        <v>420</v>
      </c>
      <c r="C100">
        <v>2019</v>
      </c>
      <c r="D100">
        <v>1</v>
      </c>
      <c r="E100" t="s">
        <v>153</v>
      </c>
      <c r="F100">
        <v>1</v>
      </c>
      <c r="G100" t="s">
        <v>132</v>
      </c>
      <c r="H100">
        <v>401</v>
      </c>
      <c r="I100" t="s">
        <v>525</v>
      </c>
      <c r="J100">
        <v>1012</v>
      </c>
      <c r="K100" t="s">
        <v>145</v>
      </c>
      <c r="L100">
        <v>200</v>
      </c>
      <c r="M100" t="s">
        <v>143</v>
      </c>
      <c r="N100">
        <v>17776</v>
      </c>
      <c r="O100">
        <v>908205.46</v>
      </c>
      <c r="P100">
        <v>518667.6</v>
      </c>
      <c r="Q100" t="str">
        <f>VLOOKUP(J100,S:T,2,FALSE)</f>
        <v>G1 - Residential</v>
      </c>
    </row>
    <row r="101" spans="1:17" x14ac:dyDescent="0.35">
      <c r="A101">
        <v>49</v>
      </c>
      <c r="B101" t="s">
        <v>420</v>
      </c>
      <c r="C101">
        <v>2019</v>
      </c>
      <c r="D101">
        <v>1</v>
      </c>
      <c r="E101" t="s">
        <v>153</v>
      </c>
      <c r="F101">
        <v>1</v>
      </c>
      <c r="G101" t="s">
        <v>132</v>
      </c>
      <c r="H101">
        <v>403</v>
      </c>
      <c r="I101" t="s">
        <v>512</v>
      </c>
      <c r="J101">
        <v>1101</v>
      </c>
      <c r="K101" t="s">
        <v>145</v>
      </c>
      <c r="L101">
        <v>200</v>
      </c>
      <c r="M101" t="s">
        <v>143</v>
      </c>
      <c r="N101">
        <v>381</v>
      </c>
      <c r="O101">
        <v>22549.599999999999</v>
      </c>
      <c r="P101">
        <v>20127.23</v>
      </c>
      <c r="Q101" t="str">
        <f>VLOOKUP(J101,S:T,2,FALSE)</f>
        <v>G2 - Low Income Residential</v>
      </c>
    </row>
    <row r="102" spans="1:17" x14ac:dyDescent="0.35">
      <c r="A102">
        <v>49</v>
      </c>
      <c r="B102" t="s">
        <v>420</v>
      </c>
      <c r="C102">
        <v>2019</v>
      </c>
      <c r="D102">
        <v>1</v>
      </c>
      <c r="E102" t="s">
        <v>153</v>
      </c>
      <c r="F102">
        <v>3</v>
      </c>
      <c r="G102" t="s">
        <v>135</v>
      </c>
      <c r="H102">
        <v>441</v>
      </c>
      <c r="I102" t="s">
        <v>526</v>
      </c>
      <c r="J102" t="s">
        <v>527</v>
      </c>
      <c r="K102" t="s">
        <v>145</v>
      </c>
      <c r="L102">
        <v>300</v>
      </c>
      <c r="M102" t="s">
        <v>136</v>
      </c>
      <c r="N102">
        <v>1</v>
      </c>
      <c r="O102">
        <v>32284.26</v>
      </c>
      <c r="P102">
        <v>32567.57</v>
      </c>
      <c r="Q102" t="str">
        <f>VLOOKUP(J102,S:T,2,FALSE)</f>
        <v>G5 - Large C&amp;I</v>
      </c>
    </row>
    <row r="103" spans="1:17" x14ac:dyDescent="0.35">
      <c r="A103">
        <v>49</v>
      </c>
      <c r="B103" t="s">
        <v>420</v>
      </c>
      <c r="C103">
        <v>2019</v>
      </c>
      <c r="D103">
        <v>1</v>
      </c>
      <c r="E103" t="s">
        <v>153</v>
      </c>
      <c r="F103">
        <v>5</v>
      </c>
      <c r="G103" t="s">
        <v>140</v>
      </c>
      <c r="H103">
        <v>425</v>
      </c>
      <c r="I103" t="s">
        <v>479</v>
      </c>
      <c r="J103" t="s">
        <v>480</v>
      </c>
      <c r="K103" t="s">
        <v>145</v>
      </c>
      <c r="L103">
        <v>1675</v>
      </c>
      <c r="M103" t="s">
        <v>481</v>
      </c>
      <c r="N103">
        <v>1</v>
      </c>
      <c r="O103">
        <v>22693.67</v>
      </c>
      <c r="P103">
        <v>11553.51</v>
      </c>
      <c r="Q103" t="str">
        <f>VLOOKUP(J103,S:T,2,FALSE)</f>
        <v>G5 - Large C&amp;I</v>
      </c>
    </row>
    <row r="104" spans="1:17" x14ac:dyDescent="0.35">
      <c r="A104">
        <v>49</v>
      </c>
      <c r="B104" t="s">
        <v>420</v>
      </c>
      <c r="C104">
        <v>2019</v>
      </c>
      <c r="D104">
        <v>1</v>
      </c>
      <c r="E104" t="s">
        <v>153</v>
      </c>
      <c r="F104">
        <v>3</v>
      </c>
      <c r="G104" t="s">
        <v>135</v>
      </c>
      <c r="H104">
        <v>428</v>
      </c>
      <c r="I104" t="s">
        <v>529</v>
      </c>
      <c r="J104" t="s">
        <v>530</v>
      </c>
      <c r="K104" t="s">
        <v>145</v>
      </c>
      <c r="L104">
        <v>1675</v>
      </c>
      <c r="M104" t="s">
        <v>481</v>
      </c>
      <c r="N104">
        <v>1</v>
      </c>
      <c r="O104">
        <v>73233.47</v>
      </c>
      <c r="P104">
        <v>41316.39</v>
      </c>
      <c r="Q104" t="str">
        <f>VLOOKUP(J104,S:T,2,FALSE)</f>
        <v>G5 - Large C&amp;I</v>
      </c>
    </row>
    <row r="105" spans="1:17" x14ac:dyDescent="0.35">
      <c r="A105">
        <v>49</v>
      </c>
      <c r="B105" t="s">
        <v>420</v>
      </c>
      <c r="C105">
        <v>2019</v>
      </c>
      <c r="D105">
        <v>1</v>
      </c>
      <c r="E105" t="s">
        <v>153</v>
      </c>
      <c r="F105">
        <v>3</v>
      </c>
      <c r="G105" t="s">
        <v>135</v>
      </c>
      <c r="H105">
        <v>440</v>
      </c>
      <c r="I105" t="s">
        <v>522</v>
      </c>
      <c r="J105" t="s">
        <v>523</v>
      </c>
      <c r="K105" t="s">
        <v>145</v>
      </c>
      <c r="L105">
        <v>1672</v>
      </c>
      <c r="M105" t="s">
        <v>524</v>
      </c>
      <c r="N105">
        <v>1</v>
      </c>
      <c r="O105">
        <v>76149.91</v>
      </c>
      <c r="P105">
        <v>477705.76</v>
      </c>
      <c r="Q105" t="str">
        <f>VLOOKUP(J105,S:T,2,FALSE)</f>
        <v>G5 - Large C&amp;I</v>
      </c>
    </row>
    <row r="106" spans="1:17" x14ac:dyDescent="0.35">
      <c r="A106">
        <v>49</v>
      </c>
      <c r="B106" t="s">
        <v>420</v>
      </c>
      <c r="C106">
        <v>2019</v>
      </c>
      <c r="D106">
        <v>1</v>
      </c>
      <c r="E106" t="s">
        <v>153</v>
      </c>
      <c r="F106">
        <v>5</v>
      </c>
      <c r="G106" t="s">
        <v>140</v>
      </c>
      <c r="H106">
        <v>420</v>
      </c>
      <c r="I106" t="s">
        <v>498</v>
      </c>
      <c r="J106">
        <v>2331</v>
      </c>
      <c r="K106" t="s">
        <v>145</v>
      </c>
      <c r="L106">
        <v>400</v>
      </c>
      <c r="M106" t="s">
        <v>140</v>
      </c>
      <c r="N106">
        <v>1</v>
      </c>
      <c r="O106">
        <v>9705.91</v>
      </c>
      <c r="P106">
        <v>9731.44</v>
      </c>
      <c r="Q106" t="str">
        <f>VLOOKUP(J106,S:T,2,FALSE)</f>
        <v>G5 - Large C&amp;I</v>
      </c>
    </row>
    <row r="107" spans="1:17" x14ac:dyDescent="0.35">
      <c r="A107">
        <v>49</v>
      </c>
      <c r="B107" t="s">
        <v>420</v>
      </c>
      <c r="C107">
        <v>2019</v>
      </c>
      <c r="D107">
        <v>1</v>
      </c>
      <c r="E107" t="s">
        <v>153</v>
      </c>
      <c r="F107">
        <v>3</v>
      </c>
      <c r="G107" t="s">
        <v>135</v>
      </c>
      <c r="H107">
        <v>417</v>
      </c>
      <c r="I107" t="s">
        <v>499</v>
      </c>
      <c r="J107">
        <v>2367</v>
      </c>
      <c r="K107" t="s">
        <v>145</v>
      </c>
      <c r="L107">
        <v>300</v>
      </c>
      <c r="M107" t="s">
        <v>136</v>
      </c>
      <c r="N107">
        <v>30</v>
      </c>
      <c r="O107">
        <v>138703.5</v>
      </c>
      <c r="P107">
        <v>145811.37</v>
      </c>
      <c r="Q107" t="str">
        <f>VLOOKUP(J107,S:T,2,FALSE)</f>
        <v>G5 - Large C&amp;I</v>
      </c>
    </row>
    <row r="108" spans="1:17" x14ac:dyDescent="0.35">
      <c r="A108">
        <v>49</v>
      </c>
      <c r="B108" t="s">
        <v>420</v>
      </c>
      <c r="C108">
        <v>2019</v>
      </c>
      <c r="D108">
        <v>1</v>
      </c>
      <c r="E108" t="s">
        <v>153</v>
      </c>
      <c r="F108">
        <v>3</v>
      </c>
      <c r="G108" t="s">
        <v>135</v>
      </c>
      <c r="H108">
        <v>404</v>
      </c>
      <c r="I108" t="s">
        <v>506</v>
      </c>
      <c r="J108">
        <v>2107</v>
      </c>
      <c r="K108" t="s">
        <v>145</v>
      </c>
      <c r="L108">
        <v>300</v>
      </c>
      <c r="M108" t="s">
        <v>136</v>
      </c>
      <c r="N108">
        <v>18234</v>
      </c>
      <c r="O108">
        <v>5610629.9299999997</v>
      </c>
      <c r="P108">
        <v>4004474.57</v>
      </c>
      <c r="Q108" t="str">
        <f>VLOOKUP(J108,S:T,2,FALSE)</f>
        <v>G3 - Small C&amp;I</v>
      </c>
    </row>
    <row r="109" spans="1:17" x14ac:dyDescent="0.35">
      <c r="A109">
        <v>49</v>
      </c>
      <c r="B109" t="s">
        <v>420</v>
      </c>
      <c r="C109">
        <v>2019</v>
      </c>
      <c r="D109">
        <v>1</v>
      </c>
      <c r="E109" t="s">
        <v>153</v>
      </c>
      <c r="F109">
        <v>10</v>
      </c>
      <c r="G109" t="s">
        <v>149</v>
      </c>
      <c r="H109">
        <v>401</v>
      </c>
      <c r="I109" t="s">
        <v>525</v>
      </c>
      <c r="J109">
        <v>1012</v>
      </c>
      <c r="K109" t="s">
        <v>145</v>
      </c>
      <c r="L109">
        <v>200</v>
      </c>
      <c r="M109" t="s">
        <v>143</v>
      </c>
      <c r="N109">
        <v>6</v>
      </c>
      <c r="O109">
        <v>1260.1300000000001</v>
      </c>
      <c r="P109">
        <v>951.72</v>
      </c>
      <c r="Q109" t="str">
        <f>VLOOKUP(J109,S:T,2,FALSE)</f>
        <v>G1 - Residential</v>
      </c>
    </row>
    <row r="110" spans="1:17" x14ac:dyDescent="0.35">
      <c r="A110">
        <v>49</v>
      </c>
      <c r="B110" t="s">
        <v>420</v>
      </c>
      <c r="C110">
        <v>2019</v>
      </c>
      <c r="D110">
        <v>1</v>
      </c>
      <c r="E110" t="s">
        <v>153</v>
      </c>
      <c r="F110">
        <v>10</v>
      </c>
      <c r="G110" t="s">
        <v>149</v>
      </c>
      <c r="H110">
        <v>402</v>
      </c>
      <c r="I110" t="s">
        <v>486</v>
      </c>
      <c r="J110">
        <v>1301</v>
      </c>
      <c r="K110" t="s">
        <v>145</v>
      </c>
      <c r="L110">
        <v>207</v>
      </c>
      <c r="M110" t="s">
        <v>151</v>
      </c>
      <c r="N110">
        <v>18001</v>
      </c>
      <c r="O110">
        <v>2789206.02</v>
      </c>
      <c r="P110">
        <v>2598836.34</v>
      </c>
      <c r="Q110" t="str">
        <f>VLOOKUP(J110,S:T,2,FALSE)</f>
        <v>G2 - Low Income Residential</v>
      </c>
    </row>
    <row r="111" spans="1:17" x14ac:dyDescent="0.35">
      <c r="A111">
        <v>49</v>
      </c>
      <c r="B111" t="s">
        <v>420</v>
      </c>
      <c r="C111">
        <v>2019</v>
      </c>
      <c r="D111">
        <v>1</v>
      </c>
      <c r="E111" t="s">
        <v>153</v>
      </c>
      <c r="F111">
        <v>3</v>
      </c>
      <c r="G111" t="s">
        <v>135</v>
      </c>
      <c r="H111">
        <v>411</v>
      </c>
      <c r="I111" t="s">
        <v>489</v>
      </c>
      <c r="J111" t="s">
        <v>490</v>
      </c>
      <c r="K111" t="s">
        <v>145</v>
      </c>
      <c r="L111">
        <v>1670</v>
      </c>
      <c r="M111" t="s">
        <v>491</v>
      </c>
      <c r="N111">
        <v>111</v>
      </c>
      <c r="O111">
        <v>441960.45</v>
      </c>
      <c r="P111">
        <v>1124010.06</v>
      </c>
      <c r="Q111" t="str">
        <f>VLOOKUP(J111,S:T,2,FALSE)</f>
        <v>G5 - Large C&amp;I</v>
      </c>
    </row>
    <row r="112" spans="1:17" x14ac:dyDescent="0.35">
      <c r="A112">
        <v>49</v>
      </c>
      <c r="B112" t="s">
        <v>420</v>
      </c>
      <c r="C112">
        <v>2019</v>
      </c>
      <c r="D112">
        <v>1</v>
      </c>
      <c r="E112" t="s">
        <v>153</v>
      </c>
      <c r="F112">
        <v>3</v>
      </c>
      <c r="G112" t="s">
        <v>135</v>
      </c>
      <c r="H112">
        <v>423</v>
      </c>
      <c r="I112" t="s">
        <v>482</v>
      </c>
      <c r="J112" t="s">
        <v>483</v>
      </c>
      <c r="K112" t="s">
        <v>145</v>
      </c>
      <c r="L112">
        <v>1671</v>
      </c>
      <c r="M112" t="s">
        <v>484</v>
      </c>
      <c r="N112">
        <v>12</v>
      </c>
      <c r="O112">
        <v>157453.47</v>
      </c>
      <c r="P112">
        <v>1083909.17</v>
      </c>
      <c r="Q112" t="str">
        <f>VLOOKUP(J112,S:T,2,FALSE)</f>
        <v>G5 - Large C&amp;I</v>
      </c>
    </row>
    <row r="113" spans="1:17" x14ac:dyDescent="0.35">
      <c r="A113">
        <v>49</v>
      </c>
      <c r="B113" t="s">
        <v>420</v>
      </c>
      <c r="C113">
        <v>2019</v>
      </c>
      <c r="D113">
        <v>1</v>
      </c>
      <c r="E113" t="s">
        <v>153</v>
      </c>
      <c r="F113">
        <v>3</v>
      </c>
      <c r="G113" t="s">
        <v>135</v>
      </c>
      <c r="H113">
        <v>421</v>
      </c>
      <c r="I113" t="s">
        <v>485</v>
      </c>
      <c r="J113">
        <v>2496</v>
      </c>
      <c r="K113" t="s">
        <v>145</v>
      </c>
      <c r="L113">
        <v>300</v>
      </c>
      <c r="M113" t="s">
        <v>136</v>
      </c>
      <c r="N113">
        <v>1</v>
      </c>
      <c r="O113">
        <v>18371.41</v>
      </c>
      <c r="P113">
        <v>22835.1</v>
      </c>
      <c r="Q113" t="str">
        <f>VLOOKUP(J113,S:T,2,FALSE)</f>
        <v>G5 - Large C&amp;I</v>
      </c>
    </row>
    <row r="114" spans="1:17" x14ac:dyDescent="0.35">
      <c r="A114">
        <v>49</v>
      </c>
      <c r="B114" t="s">
        <v>420</v>
      </c>
      <c r="C114">
        <v>2019</v>
      </c>
      <c r="D114">
        <v>1</v>
      </c>
      <c r="E114" t="s">
        <v>153</v>
      </c>
      <c r="F114">
        <v>3</v>
      </c>
      <c r="G114" t="s">
        <v>135</v>
      </c>
      <c r="H114">
        <v>418</v>
      </c>
      <c r="I114" t="s">
        <v>528</v>
      </c>
      <c r="J114">
        <v>2321</v>
      </c>
      <c r="K114" t="s">
        <v>145</v>
      </c>
      <c r="L114">
        <v>1671</v>
      </c>
      <c r="M114" t="s">
        <v>484</v>
      </c>
      <c r="N114">
        <v>32</v>
      </c>
      <c r="O114">
        <v>84177.03</v>
      </c>
      <c r="P114">
        <v>259529.72</v>
      </c>
      <c r="Q114" t="str">
        <f>VLOOKUP(J114,S:T,2,FALSE)</f>
        <v>G5 - Large C&amp;I</v>
      </c>
    </row>
    <row r="115" spans="1:17" x14ac:dyDescent="0.35">
      <c r="A115">
        <v>49</v>
      </c>
      <c r="B115" t="s">
        <v>420</v>
      </c>
      <c r="C115">
        <v>2019</v>
      </c>
      <c r="D115">
        <v>1</v>
      </c>
      <c r="E115" t="s">
        <v>153</v>
      </c>
      <c r="F115">
        <v>5</v>
      </c>
      <c r="G115" t="s">
        <v>140</v>
      </c>
      <c r="H115">
        <v>443</v>
      </c>
      <c r="I115" t="s">
        <v>494</v>
      </c>
      <c r="J115">
        <v>2121</v>
      </c>
      <c r="K115" t="s">
        <v>145</v>
      </c>
      <c r="L115">
        <v>1670</v>
      </c>
      <c r="M115" t="s">
        <v>491</v>
      </c>
      <c r="N115">
        <v>2</v>
      </c>
      <c r="O115">
        <v>606.07000000000005</v>
      </c>
      <c r="P115">
        <v>1062.96</v>
      </c>
      <c r="Q115" t="str">
        <f>VLOOKUP(J115,S:T,2,FALSE)</f>
        <v>G3 - Small C&amp;I</v>
      </c>
    </row>
    <row r="116" spans="1:17" x14ac:dyDescent="0.35">
      <c r="A116">
        <v>49</v>
      </c>
      <c r="B116" t="s">
        <v>420</v>
      </c>
      <c r="C116">
        <v>2019</v>
      </c>
      <c r="D116">
        <v>1</v>
      </c>
      <c r="E116" t="s">
        <v>153</v>
      </c>
      <c r="F116">
        <v>10</v>
      </c>
      <c r="G116" t="s">
        <v>149</v>
      </c>
      <c r="H116">
        <v>400</v>
      </c>
      <c r="I116" t="s">
        <v>510</v>
      </c>
      <c r="J116">
        <v>1247</v>
      </c>
      <c r="K116" t="s">
        <v>145</v>
      </c>
      <c r="L116">
        <v>207</v>
      </c>
      <c r="M116" t="s">
        <v>151</v>
      </c>
      <c r="N116">
        <v>207517</v>
      </c>
      <c r="O116">
        <v>44819498.25</v>
      </c>
      <c r="P116">
        <v>30776208.960000001</v>
      </c>
      <c r="Q116" t="str">
        <f>VLOOKUP(J116,S:T,2,FALSE)</f>
        <v>G1 - Residential</v>
      </c>
    </row>
    <row r="117" spans="1:17" x14ac:dyDescent="0.35">
      <c r="A117">
        <v>49</v>
      </c>
      <c r="B117" t="s">
        <v>420</v>
      </c>
      <c r="C117">
        <v>2019</v>
      </c>
      <c r="D117">
        <v>1</v>
      </c>
      <c r="E117" t="s">
        <v>153</v>
      </c>
      <c r="F117">
        <v>10</v>
      </c>
      <c r="G117" t="s">
        <v>149</v>
      </c>
      <c r="H117">
        <v>404</v>
      </c>
      <c r="I117" t="s">
        <v>506</v>
      </c>
      <c r="J117">
        <v>0</v>
      </c>
      <c r="K117" t="s">
        <v>145</v>
      </c>
      <c r="L117">
        <v>0</v>
      </c>
      <c r="M117" t="s">
        <v>145</v>
      </c>
      <c r="N117">
        <v>1</v>
      </c>
      <c r="O117">
        <v>119.67</v>
      </c>
      <c r="P117">
        <v>75.19</v>
      </c>
      <c r="Q117" t="str">
        <f>VLOOKUP(J117,S:T,2,FALSE)</f>
        <v>G6 - OTHER</v>
      </c>
    </row>
    <row r="118" spans="1:17" x14ac:dyDescent="0.35">
      <c r="A118">
        <v>49</v>
      </c>
      <c r="B118" t="s">
        <v>420</v>
      </c>
      <c r="C118">
        <v>2019</v>
      </c>
      <c r="D118">
        <v>1</v>
      </c>
      <c r="E118" t="s">
        <v>153</v>
      </c>
      <c r="F118">
        <v>3</v>
      </c>
      <c r="G118" t="s">
        <v>135</v>
      </c>
      <c r="H118">
        <v>430</v>
      </c>
      <c r="I118" t="s">
        <v>492</v>
      </c>
      <c r="J118" t="s">
        <v>493</v>
      </c>
      <c r="K118" t="s">
        <v>145</v>
      </c>
      <c r="L118">
        <v>300</v>
      </c>
      <c r="M118" t="s">
        <v>136</v>
      </c>
      <c r="N118">
        <v>1</v>
      </c>
      <c r="O118">
        <v>18749.63</v>
      </c>
      <c r="P118">
        <v>1</v>
      </c>
      <c r="Q118" t="str">
        <f>VLOOKUP(J118,S:T,2,FALSE)</f>
        <v>E6 - OTHER</v>
      </c>
    </row>
    <row r="119" spans="1:17" x14ac:dyDescent="0.35">
      <c r="A119">
        <v>49</v>
      </c>
      <c r="B119" t="s">
        <v>420</v>
      </c>
      <c r="C119">
        <v>2019</v>
      </c>
      <c r="D119">
        <v>1</v>
      </c>
      <c r="E119" t="s">
        <v>153</v>
      </c>
      <c r="F119">
        <v>5</v>
      </c>
      <c r="G119" t="s">
        <v>140</v>
      </c>
      <c r="H119">
        <v>411</v>
      </c>
      <c r="I119" t="s">
        <v>489</v>
      </c>
      <c r="J119" t="s">
        <v>490</v>
      </c>
      <c r="K119" t="s">
        <v>145</v>
      </c>
      <c r="L119">
        <v>1670</v>
      </c>
      <c r="M119" t="s">
        <v>491</v>
      </c>
      <c r="N119">
        <v>6</v>
      </c>
      <c r="O119">
        <v>24752.47</v>
      </c>
      <c r="P119">
        <v>63260.54</v>
      </c>
      <c r="Q119" t="str">
        <f>VLOOKUP(J119,S:T,2,FALSE)</f>
        <v>G5 - Large C&amp;I</v>
      </c>
    </row>
    <row r="120" spans="1:17" x14ac:dyDescent="0.35">
      <c r="A120">
        <v>49</v>
      </c>
      <c r="B120" t="s">
        <v>420</v>
      </c>
      <c r="C120">
        <v>2019</v>
      </c>
      <c r="D120">
        <v>1</v>
      </c>
      <c r="E120" t="s">
        <v>153</v>
      </c>
      <c r="F120">
        <v>5</v>
      </c>
      <c r="G120" t="s">
        <v>140</v>
      </c>
      <c r="H120">
        <v>410</v>
      </c>
      <c r="I120" t="s">
        <v>513</v>
      </c>
      <c r="J120">
        <v>3321</v>
      </c>
      <c r="K120" t="s">
        <v>145</v>
      </c>
      <c r="L120">
        <v>1670</v>
      </c>
      <c r="M120" t="s">
        <v>491</v>
      </c>
      <c r="N120">
        <v>18</v>
      </c>
      <c r="O120">
        <v>88597.59</v>
      </c>
      <c r="P120">
        <v>237391.53</v>
      </c>
      <c r="Q120" t="str">
        <f>VLOOKUP(J120,S:T,2,FALSE)</f>
        <v>G5 - Large C&amp;I</v>
      </c>
    </row>
    <row r="121" spans="1:17" x14ac:dyDescent="0.35">
      <c r="A121">
        <v>49</v>
      </c>
      <c r="B121" t="s">
        <v>420</v>
      </c>
      <c r="C121">
        <v>2019</v>
      </c>
      <c r="D121">
        <v>1</v>
      </c>
      <c r="E121" t="s">
        <v>153</v>
      </c>
      <c r="F121">
        <v>3</v>
      </c>
      <c r="G121" t="s">
        <v>135</v>
      </c>
      <c r="H121">
        <v>414</v>
      </c>
      <c r="I121" t="s">
        <v>505</v>
      </c>
      <c r="J121">
        <v>3421</v>
      </c>
      <c r="K121" t="s">
        <v>145</v>
      </c>
      <c r="L121">
        <v>1670</v>
      </c>
      <c r="M121" t="s">
        <v>491</v>
      </c>
      <c r="N121">
        <v>1</v>
      </c>
      <c r="O121">
        <v>3847.18</v>
      </c>
      <c r="P121">
        <v>17655.23</v>
      </c>
      <c r="Q121" t="str">
        <f>VLOOKUP(J121,S:T,2,FALSE)</f>
        <v>G5 - Large C&amp;I</v>
      </c>
    </row>
    <row r="122" spans="1:17" x14ac:dyDescent="0.35">
      <c r="A122">
        <v>49</v>
      </c>
      <c r="B122" t="s">
        <v>420</v>
      </c>
      <c r="C122">
        <v>2019</v>
      </c>
      <c r="D122">
        <v>1</v>
      </c>
      <c r="E122" t="s">
        <v>153</v>
      </c>
      <c r="F122">
        <v>3</v>
      </c>
      <c r="G122" t="s">
        <v>135</v>
      </c>
      <c r="H122">
        <v>413</v>
      </c>
      <c r="I122" t="s">
        <v>511</v>
      </c>
      <c r="J122">
        <v>3496</v>
      </c>
      <c r="K122" t="s">
        <v>145</v>
      </c>
      <c r="L122">
        <v>300</v>
      </c>
      <c r="M122" t="s">
        <v>136</v>
      </c>
      <c r="N122">
        <v>4</v>
      </c>
      <c r="O122">
        <v>107467.32</v>
      </c>
      <c r="P122">
        <v>118939.22</v>
      </c>
      <c r="Q122" t="str">
        <f>VLOOKUP(J122,S:T,2,FALSE)</f>
        <v>G5 - Large C&amp;I</v>
      </c>
    </row>
    <row r="123" spans="1:17" x14ac:dyDescent="0.35">
      <c r="A123">
        <v>49</v>
      </c>
      <c r="B123" t="s">
        <v>420</v>
      </c>
      <c r="C123">
        <v>2019</v>
      </c>
      <c r="D123">
        <v>1</v>
      </c>
      <c r="E123" t="s">
        <v>153</v>
      </c>
      <c r="F123">
        <v>5</v>
      </c>
      <c r="G123" t="s">
        <v>140</v>
      </c>
      <c r="H123">
        <v>419</v>
      </c>
      <c r="I123" t="s">
        <v>519</v>
      </c>
      <c r="J123" t="s">
        <v>520</v>
      </c>
      <c r="K123" t="s">
        <v>145</v>
      </c>
      <c r="L123">
        <v>1671</v>
      </c>
      <c r="M123" t="s">
        <v>484</v>
      </c>
      <c r="N123">
        <v>56</v>
      </c>
      <c r="O123">
        <v>143623.57</v>
      </c>
      <c r="P123">
        <v>417071.72</v>
      </c>
      <c r="Q123" t="str">
        <f>VLOOKUP(J123,S:T,2,FALSE)</f>
        <v>G5 - Large C&amp;I</v>
      </c>
    </row>
    <row r="124" spans="1:17" x14ac:dyDescent="0.35">
      <c r="A124">
        <v>49</v>
      </c>
      <c r="B124" t="s">
        <v>420</v>
      </c>
      <c r="C124">
        <v>2019</v>
      </c>
      <c r="D124">
        <v>1</v>
      </c>
      <c r="E124" t="s">
        <v>153</v>
      </c>
      <c r="F124">
        <v>5</v>
      </c>
      <c r="G124" t="s">
        <v>140</v>
      </c>
      <c r="H124">
        <v>423</v>
      </c>
      <c r="I124" t="s">
        <v>482</v>
      </c>
      <c r="J124" t="s">
        <v>483</v>
      </c>
      <c r="K124" t="s">
        <v>145</v>
      </c>
      <c r="L124">
        <v>1671</v>
      </c>
      <c r="M124" t="s">
        <v>484</v>
      </c>
      <c r="N124">
        <v>51</v>
      </c>
      <c r="O124">
        <v>731324.42</v>
      </c>
      <c r="P124">
        <v>4257218.66</v>
      </c>
      <c r="Q124" t="str">
        <f>VLOOKUP(J124,S:T,2,FALSE)</f>
        <v>G5 - Large C&amp;I</v>
      </c>
    </row>
    <row r="125" spans="1:17" x14ac:dyDescent="0.35">
      <c r="A125">
        <v>49</v>
      </c>
      <c r="B125" t="s">
        <v>420</v>
      </c>
      <c r="C125">
        <v>2019</v>
      </c>
      <c r="D125">
        <v>1</v>
      </c>
      <c r="E125" t="s">
        <v>153</v>
      </c>
      <c r="F125">
        <v>3</v>
      </c>
      <c r="G125" t="s">
        <v>135</v>
      </c>
      <c r="H125">
        <v>425</v>
      </c>
      <c r="I125" t="s">
        <v>479</v>
      </c>
      <c r="J125" t="s">
        <v>480</v>
      </c>
      <c r="K125" t="s">
        <v>145</v>
      </c>
      <c r="L125">
        <v>1675</v>
      </c>
      <c r="M125" t="s">
        <v>481</v>
      </c>
      <c r="N125">
        <v>3</v>
      </c>
      <c r="O125">
        <v>64348.98</v>
      </c>
      <c r="P125">
        <v>32892.019999999997</v>
      </c>
      <c r="Q125" t="str">
        <f>VLOOKUP(J125,S:T,2,FALSE)</f>
        <v>G5 - Large C&amp;I</v>
      </c>
    </row>
    <row r="126" spans="1:17" x14ac:dyDescent="0.35">
      <c r="A126">
        <v>49</v>
      </c>
      <c r="B126" t="s">
        <v>420</v>
      </c>
      <c r="C126">
        <v>2019</v>
      </c>
      <c r="D126">
        <v>1</v>
      </c>
      <c r="E126" t="s">
        <v>153</v>
      </c>
      <c r="F126">
        <v>3</v>
      </c>
      <c r="G126" t="s">
        <v>135</v>
      </c>
      <c r="H126">
        <v>446</v>
      </c>
      <c r="I126" t="s">
        <v>521</v>
      </c>
      <c r="J126">
        <v>8011</v>
      </c>
      <c r="K126" t="s">
        <v>145</v>
      </c>
      <c r="L126">
        <v>300</v>
      </c>
      <c r="M126" t="s">
        <v>136</v>
      </c>
      <c r="N126">
        <v>23</v>
      </c>
      <c r="O126">
        <v>1845.69</v>
      </c>
      <c r="P126">
        <v>0</v>
      </c>
      <c r="Q126" t="str">
        <f>VLOOKUP(J126,S:T,2,FALSE)</f>
        <v>G6 - OTHER</v>
      </c>
    </row>
    <row r="127" spans="1:17" x14ac:dyDescent="0.35">
      <c r="A127">
        <v>49</v>
      </c>
      <c r="B127" t="s">
        <v>420</v>
      </c>
      <c r="C127">
        <v>2019</v>
      </c>
      <c r="D127">
        <v>1</v>
      </c>
      <c r="E127" t="s">
        <v>153</v>
      </c>
      <c r="F127">
        <v>3</v>
      </c>
      <c r="G127" t="s">
        <v>135</v>
      </c>
      <c r="H127">
        <v>408</v>
      </c>
      <c r="I127" t="s">
        <v>478</v>
      </c>
      <c r="J127">
        <v>2231</v>
      </c>
      <c r="K127" t="s">
        <v>145</v>
      </c>
      <c r="L127">
        <v>300</v>
      </c>
      <c r="M127" t="s">
        <v>136</v>
      </c>
      <c r="N127">
        <v>59</v>
      </c>
      <c r="O127">
        <v>81802.350000000006</v>
      </c>
      <c r="P127">
        <v>69828.600000000006</v>
      </c>
      <c r="Q127" t="str">
        <f>VLOOKUP(J127,S:T,2,FALSE)</f>
        <v>G4 - Medium C&amp;I</v>
      </c>
    </row>
    <row r="128" spans="1:17" x14ac:dyDescent="0.35">
      <c r="A128">
        <v>49</v>
      </c>
      <c r="B128" t="s">
        <v>420</v>
      </c>
      <c r="C128">
        <v>2019</v>
      </c>
      <c r="D128">
        <v>1</v>
      </c>
      <c r="E128" t="s">
        <v>153</v>
      </c>
      <c r="F128">
        <v>3</v>
      </c>
      <c r="G128" t="s">
        <v>135</v>
      </c>
      <c r="H128">
        <v>405</v>
      </c>
      <c r="I128" t="s">
        <v>504</v>
      </c>
      <c r="J128">
        <v>2237</v>
      </c>
      <c r="K128" t="s">
        <v>145</v>
      </c>
      <c r="L128">
        <v>300</v>
      </c>
      <c r="M128" t="s">
        <v>136</v>
      </c>
      <c r="N128">
        <v>3330</v>
      </c>
      <c r="O128">
        <v>5901834.4800000004</v>
      </c>
      <c r="P128">
        <v>5197814.3600000003</v>
      </c>
      <c r="Q128" t="str">
        <f>VLOOKUP(J128,S:T,2,FALSE)</f>
        <v>G4 - Medium C&amp;I</v>
      </c>
    </row>
    <row r="129" spans="1:17" x14ac:dyDescent="0.35">
      <c r="A129">
        <v>49</v>
      </c>
      <c r="B129" t="s">
        <v>420</v>
      </c>
      <c r="C129">
        <v>2019</v>
      </c>
      <c r="D129">
        <v>2</v>
      </c>
      <c r="E129" t="s">
        <v>159</v>
      </c>
      <c r="F129">
        <v>1</v>
      </c>
      <c r="G129" t="s">
        <v>132</v>
      </c>
      <c r="H129">
        <v>1</v>
      </c>
      <c r="I129" t="s">
        <v>449</v>
      </c>
      <c r="J129" t="s">
        <v>450</v>
      </c>
      <c r="K129" t="s">
        <v>451</v>
      </c>
      <c r="L129">
        <v>200</v>
      </c>
      <c r="M129" t="s">
        <v>143</v>
      </c>
      <c r="N129">
        <v>349708</v>
      </c>
      <c r="O129">
        <v>45645696.810000002</v>
      </c>
      <c r="P129">
        <v>196248837</v>
      </c>
      <c r="Q129" t="str">
        <f>VLOOKUP(J129,S:T,2,FALSE)</f>
        <v>E1 - Residential</v>
      </c>
    </row>
    <row r="130" spans="1:17" x14ac:dyDescent="0.35">
      <c r="A130">
        <v>49</v>
      </c>
      <c r="B130" t="s">
        <v>420</v>
      </c>
      <c r="C130">
        <v>2019</v>
      </c>
      <c r="D130">
        <v>2</v>
      </c>
      <c r="E130" t="s">
        <v>159</v>
      </c>
      <c r="F130">
        <v>3</v>
      </c>
      <c r="G130" t="s">
        <v>135</v>
      </c>
      <c r="H130">
        <v>1</v>
      </c>
      <c r="I130" t="s">
        <v>449</v>
      </c>
      <c r="J130" t="s">
        <v>450</v>
      </c>
      <c r="K130" t="s">
        <v>451</v>
      </c>
      <c r="L130">
        <v>300</v>
      </c>
      <c r="M130" t="s">
        <v>136</v>
      </c>
      <c r="N130">
        <v>783</v>
      </c>
      <c r="O130">
        <v>233698.87</v>
      </c>
      <c r="P130">
        <v>1036819</v>
      </c>
      <c r="Q130" t="str">
        <f>VLOOKUP(J130,S:T,2,FALSE)</f>
        <v>E1 - Residential</v>
      </c>
    </row>
    <row r="131" spans="1:17" x14ac:dyDescent="0.35">
      <c r="A131">
        <v>49</v>
      </c>
      <c r="B131" t="s">
        <v>420</v>
      </c>
      <c r="C131">
        <v>2019</v>
      </c>
      <c r="D131">
        <v>2</v>
      </c>
      <c r="E131" t="s">
        <v>159</v>
      </c>
      <c r="F131">
        <v>5</v>
      </c>
      <c r="G131" t="s">
        <v>140</v>
      </c>
      <c r="H131">
        <v>5</v>
      </c>
      <c r="I131" t="s">
        <v>424</v>
      </c>
      <c r="J131" t="s">
        <v>425</v>
      </c>
      <c r="K131" t="s">
        <v>426</v>
      </c>
      <c r="L131">
        <v>460</v>
      </c>
      <c r="M131" t="s">
        <v>141</v>
      </c>
      <c r="N131">
        <v>819</v>
      </c>
      <c r="O131">
        <v>296006.57</v>
      </c>
      <c r="P131">
        <v>1352023</v>
      </c>
      <c r="Q131" t="str">
        <f>VLOOKUP(J131,S:T,2,FALSE)</f>
        <v>E3 - Small C&amp;I</v>
      </c>
    </row>
    <row r="132" spans="1:17" x14ac:dyDescent="0.35">
      <c r="A132">
        <v>49</v>
      </c>
      <c r="B132" t="s">
        <v>420</v>
      </c>
      <c r="C132">
        <v>2019</v>
      </c>
      <c r="D132">
        <v>2</v>
      </c>
      <c r="E132" t="s">
        <v>159</v>
      </c>
      <c r="F132">
        <v>5</v>
      </c>
      <c r="G132" t="s">
        <v>140</v>
      </c>
      <c r="H132">
        <v>954</v>
      </c>
      <c r="I132" t="s">
        <v>436</v>
      </c>
      <c r="J132" t="s">
        <v>433</v>
      </c>
      <c r="K132" t="s">
        <v>434</v>
      </c>
      <c r="L132">
        <v>4552</v>
      </c>
      <c r="M132" t="s">
        <v>156</v>
      </c>
      <c r="N132">
        <v>167</v>
      </c>
      <c r="O132">
        <v>311970.84999999998</v>
      </c>
      <c r="P132">
        <v>3433731</v>
      </c>
      <c r="Q132" t="str">
        <f>VLOOKUP(J132,S:T,2,FALSE)</f>
        <v>E4 - Medium C&amp;I</v>
      </c>
    </row>
    <row r="133" spans="1:17" x14ac:dyDescent="0.35">
      <c r="A133">
        <v>49</v>
      </c>
      <c r="B133" t="s">
        <v>420</v>
      </c>
      <c r="C133">
        <v>2019</v>
      </c>
      <c r="D133">
        <v>2</v>
      </c>
      <c r="E133" t="s">
        <v>159</v>
      </c>
      <c r="F133">
        <v>5</v>
      </c>
      <c r="G133" t="s">
        <v>140</v>
      </c>
      <c r="H133">
        <v>705</v>
      </c>
      <c r="I133" t="s">
        <v>437</v>
      </c>
      <c r="J133" t="s">
        <v>438</v>
      </c>
      <c r="K133" t="s">
        <v>439</v>
      </c>
      <c r="L133">
        <v>460</v>
      </c>
      <c r="M133" t="s">
        <v>141</v>
      </c>
      <c r="N133">
        <v>37</v>
      </c>
      <c r="O133">
        <v>640739.63</v>
      </c>
      <c r="P133">
        <v>2701446</v>
      </c>
      <c r="Q133" t="str">
        <f>VLOOKUP(J133,S:T,2,FALSE)</f>
        <v>E5 - Large C&amp;I</v>
      </c>
    </row>
    <row r="134" spans="1:17" x14ac:dyDescent="0.35">
      <c r="A134">
        <v>49</v>
      </c>
      <c r="B134" t="s">
        <v>420</v>
      </c>
      <c r="C134">
        <v>2019</v>
      </c>
      <c r="D134">
        <v>2</v>
      </c>
      <c r="E134" t="s">
        <v>159</v>
      </c>
      <c r="F134">
        <v>5</v>
      </c>
      <c r="G134" t="s">
        <v>140</v>
      </c>
      <c r="H134">
        <v>710</v>
      </c>
      <c r="I134" t="s">
        <v>448</v>
      </c>
      <c r="J134" t="s">
        <v>438</v>
      </c>
      <c r="K134" t="s">
        <v>439</v>
      </c>
      <c r="L134">
        <v>4552</v>
      </c>
      <c r="M134" t="s">
        <v>156</v>
      </c>
      <c r="N134">
        <v>97</v>
      </c>
      <c r="O134">
        <v>1394798.56</v>
      </c>
      <c r="P134">
        <v>18681837</v>
      </c>
      <c r="Q134" t="str">
        <f>VLOOKUP(J134,S:T,2,FALSE)</f>
        <v>E5 - Large C&amp;I</v>
      </c>
    </row>
    <row r="135" spans="1:17" x14ac:dyDescent="0.35">
      <c r="A135">
        <v>49</v>
      </c>
      <c r="B135" t="s">
        <v>420</v>
      </c>
      <c r="C135">
        <v>2019</v>
      </c>
      <c r="D135">
        <v>2</v>
      </c>
      <c r="E135" t="s">
        <v>159</v>
      </c>
      <c r="F135">
        <v>3</v>
      </c>
      <c r="G135" t="s">
        <v>135</v>
      </c>
      <c r="H135">
        <v>924</v>
      </c>
      <c r="I135" t="s">
        <v>443</v>
      </c>
      <c r="J135" t="s">
        <v>444</v>
      </c>
      <c r="K135" t="s">
        <v>445</v>
      </c>
      <c r="L135">
        <v>4532</v>
      </c>
      <c r="M135" t="s">
        <v>142</v>
      </c>
      <c r="N135">
        <v>1</v>
      </c>
      <c r="O135">
        <v>166396.5</v>
      </c>
      <c r="P135">
        <v>1877886</v>
      </c>
      <c r="Q135" t="str">
        <f>VLOOKUP(J135,S:T,2,FALSE)</f>
        <v>E5 - Large C&amp;I</v>
      </c>
    </row>
    <row r="136" spans="1:17" x14ac:dyDescent="0.35">
      <c r="A136">
        <v>49</v>
      </c>
      <c r="B136" t="s">
        <v>420</v>
      </c>
      <c r="C136">
        <v>2019</v>
      </c>
      <c r="D136">
        <v>2</v>
      </c>
      <c r="E136" t="s">
        <v>159</v>
      </c>
      <c r="F136">
        <v>6</v>
      </c>
      <c r="G136" t="s">
        <v>137</v>
      </c>
      <c r="H136">
        <v>610</v>
      </c>
      <c r="I136" t="s">
        <v>429</v>
      </c>
      <c r="J136" t="s">
        <v>430</v>
      </c>
      <c r="K136" t="s">
        <v>431</v>
      </c>
      <c r="L136">
        <v>700</v>
      </c>
      <c r="M136" t="s">
        <v>138</v>
      </c>
      <c r="N136">
        <v>8</v>
      </c>
      <c r="O136">
        <v>3098</v>
      </c>
      <c r="P136">
        <v>5538</v>
      </c>
      <c r="Q136" t="str">
        <f>VLOOKUP(J136,S:T,2,FALSE)</f>
        <v>E6 - OTHER</v>
      </c>
    </row>
    <row r="137" spans="1:17" x14ac:dyDescent="0.35">
      <c r="A137">
        <v>49</v>
      </c>
      <c r="B137" t="s">
        <v>420</v>
      </c>
      <c r="C137">
        <v>2019</v>
      </c>
      <c r="D137">
        <v>2</v>
      </c>
      <c r="E137" t="s">
        <v>159</v>
      </c>
      <c r="F137">
        <v>6</v>
      </c>
      <c r="G137" t="s">
        <v>137</v>
      </c>
      <c r="H137">
        <v>629</v>
      </c>
      <c r="I137" t="s">
        <v>469</v>
      </c>
      <c r="J137" t="s">
        <v>430</v>
      </c>
      <c r="K137" t="s">
        <v>431</v>
      </c>
      <c r="L137">
        <v>700</v>
      </c>
      <c r="M137" t="s">
        <v>138</v>
      </c>
      <c r="N137">
        <v>150</v>
      </c>
      <c r="O137">
        <v>78082.03</v>
      </c>
      <c r="P137">
        <v>185143</v>
      </c>
      <c r="Q137" t="str">
        <f>VLOOKUP(J137,S:T,2,FALSE)</f>
        <v>E6 - OTHER</v>
      </c>
    </row>
    <row r="138" spans="1:17" x14ac:dyDescent="0.35">
      <c r="A138">
        <v>49</v>
      </c>
      <c r="B138" t="s">
        <v>420</v>
      </c>
      <c r="C138">
        <v>2019</v>
      </c>
      <c r="D138">
        <v>2</v>
      </c>
      <c r="E138" t="s">
        <v>159</v>
      </c>
      <c r="F138">
        <v>5</v>
      </c>
      <c r="G138" t="s">
        <v>140</v>
      </c>
      <c r="H138">
        <v>616</v>
      </c>
      <c r="I138" t="s">
        <v>446</v>
      </c>
      <c r="J138" t="s">
        <v>441</v>
      </c>
      <c r="K138" t="s">
        <v>442</v>
      </c>
      <c r="L138">
        <v>4552</v>
      </c>
      <c r="M138" t="s">
        <v>156</v>
      </c>
      <c r="N138">
        <v>19</v>
      </c>
      <c r="O138">
        <v>2399.75</v>
      </c>
      <c r="P138">
        <v>14940</v>
      </c>
      <c r="Q138" t="str">
        <f>VLOOKUP(J138,S:T,2,FALSE)</f>
        <v>E6 - OTHER</v>
      </c>
    </row>
    <row r="139" spans="1:17" x14ac:dyDescent="0.35">
      <c r="A139">
        <v>49</v>
      </c>
      <c r="B139" t="s">
        <v>420</v>
      </c>
      <c r="C139">
        <v>2019</v>
      </c>
      <c r="D139">
        <v>2</v>
      </c>
      <c r="E139" t="s">
        <v>159</v>
      </c>
      <c r="F139">
        <v>3</v>
      </c>
      <c r="G139" t="s">
        <v>135</v>
      </c>
      <c r="H139">
        <v>950</v>
      </c>
      <c r="I139" t="s">
        <v>428</v>
      </c>
      <c r="J139" t="s">
        <v>425</v>
      </c>
      <c r="K139" t="s">
        <v>426</v>
      </c>
      <c r="L139">
        <v>4532</v>
      </c>
      <c r="M139" t="s">
        <v>142</v>
      </c>
      <c r="N139">
        <v>9966</v>
      </c>
      <c r="O139">
        <v>1459329.51</v>
      </c>
      <c r="P139">
        <v>13538652</v>
      </c>
      <c r="Q139" t="str">
        <f>VLOOKUP(J139,S:T,2,FALSE)</f>
        <v>E3 - Small C&amp;I</v>
      </c>
    </row>
    <row r="140" spans="1:17" x14ac:dyDescent="0.35">
      <c r="A140">
        <v>49</v>
      </c>
      <c r="B140" t="s">
        <v>420</v>
      </c>
      <c r="C140">
        <v>2019</v>
      </c>
      <c r="D140">
        <v>2</v>
      </c>
      <c r="E140" t="s">
        <v>159</v>
      </c>
      <c r="F140">
        <v>5</v>
      </c>
      <c r="G140" t="s">
        <v>140</v>
      </c>
      <c r="H140">
        <v>950</v>
      </c>
      <c r="I140" t="s">
        <v>428</v>
      </c>
      <c r="J140" t="s">
        <v>425</v>
      </c>
      <c r="K140" t="s">
        <v>426</v>
      </c>
      <c r="L140">
        <v>4552</v>
      </c>
      <c r="M140" t="s">
        <v>156</v>
      </c>
      <c r="N140">
        <v>124</v>
      </c>
      <c r="O140">
        <v>39956.82</v>
      </c>
      <c r="P140">
        <v>393038</v>
      </c>
      <c r="Q140" t="str">
        <f>VLOOKUP(J140,S:T,2,FALSE)</f>
        <v>E3 - Small C&amp;I</v>
      </c>
    </row>
    <row r="141" spans="1:17" x14ac:dyDescent="0.35">
      <c r="A141">
        <v>49</v>
      </c>
      <c r="B141" t="s">
        <v>420</v>
      </c>
      <c r="C141">
        <v>2019</v>
      </c>
      <c r="D141">
        <v>2</v>
      </c>
      <c r="E141" t="s">
        <v>159</v>
      </c>
      <c r="F141">
        <v>3</v>
      </c>
      <c r="G141" t="s">
        <v>135</v>
      </c>
      <c r="H141">
        <v>54</v>
      </c>
      <c r="I141" t="s">
        <v>476</v>
      </c>
      <c r="J141" t="s">
        <v>458</v>
      </c>
      <c r="K141" t="s">
        <v>459</v>
      </c>
      <c r="L141">
        <v>300</v>
      </c>
      <c r="M141" t="s">
        <v>136</v>
      </c>
      <c r="N141">
        <v>1</v>
      </c>
      <c r="O141">
        <v>32.74</v>
      </c>
      <c r="P141">
        <v>87</v>
      </c>
      <c r="Q141" t="str">
        <f>VLOOKUP(J141,S:T,2,FALSE)</f>
        <v>E3 - Small C&amp;I</v>
      </c>
    </row>
    <row r="142" spans="1:17" x14ac:dyDescent="0.35">
      <c r="A142">
        <v>49</v>
      </c>
      <c r="B142" t="s">
        <v>420</v>
      </c>
      <c r="C142">
        <v>2019</v>
      </c>
      <c r="D142">
        <v>2</v>
      </c>
      <c r="E142" t="s">
        <v>159</v>
      </c>
      <c r="F142">
        <v>1</v>
      </c>
      <c r="G142" t="s">
        <v>132</v>
      </c>
      <c r="H142">
        <v>954</v>
      </c>
      <c r="I142" t="s">
        <v>436</v>
      </c>
      <c r="J142" t="s">
        <v>433</v>
      </c>
      <c r="K142" t="s">
        <v>434</v>
      </c>
      <c r="L142">
        <v>4512</v>
      </c>
      <c r="M142" t="s">
        <v>133</v>
      </c>
      <c r="N142">
        <v>1</v>
      </c>
      <c r="O142">
        <v>1153.77</v>
      </c>
      <c r="P142">
        <v>12386</v>
      </c>
      <c r="Q142" t="str">
        <f>VLOOKUP(J142,S:T,2,FALSE)</f>
        <v>E4 - Medium C&amp;I</v>
      </c>
    </row>
    <row r="143" spans="1:17" x14ac:dyDescent="0.35">
      <c r="A143">
        <v>49</v>
      </c>
      <c r="B143" t="s">
        <v>420</v>
      </c>
      <c r="C143">
        <v>2019</v>
      </c>
      <c r="D143">
        <v>2</v>
      </c>
      <c r="E143" t="s">
        <v>159</v>
      </c>
      <c r="F143">
        <v>3</v>
      </c>
      <c r="G143" t="s">
        <v>135</v>
      </c>
      <c r="H143">
        <v>954</v>
      </c>
      <c r="I143" t="s">
        <v>436</v>
      </c>
      <c r="J143" t="s">
        <v>433</v>
      </c>
      <c r="K143" t="s">
        <v>434</v>
      </c>
      <c r="L143">
        <v>4532</v>
      </c>
      <c r="M143" t="s">
        <v>142</v>
      </c>
      <c r="N143">
        <v>3360</v>
      </c>
      <c r="O143">
        <v>4659954.8499999996</v>
      </c>
      <c r="P143">
        <v>55273963</v>
      </c>
      <c r="Q143" t="str">
        <f>VLOOKUP(J143,S:T,2,FALSE)</f>
        <v>E4 - Medium C&amp;I</v>
      </c>
    </row>
    <row r="144" spans="1:17" x14ac:dyDescent="0.35">
      <c r="A144">
        <v>49</v>
      </c>
      <c r="B144" t="s">
        <v>420</v>
      </c>
      <c r="C144">
        <v>2019</v>
      </c>
      <c r="D144">
        <v>2</v>
      </c>
      <c r="E144" t="s">
        <v>159</v>
      </c>
      <c r="F144">
        <v>5</v>
      </c>
      <c r="G144" t="s">
        <v>140</v>
      </c>
      <c r="H144">
        <v>943</v>
      </c>
      <c r="I144" t="s">
        <v>464</v>
      </c>
      <c r="J144" t="s">
        <v>465</v>
      </c>
      <c r="K144" t="s">
        <v>466</v>
      </c>
      <c r="L144">
        <v>4552</v>
      </c>
      <c r="M144" t="s">
        <v>156</v>
      </c>
      <c r="N144">
        <v>2</v>
      </c>
      <c r="O144">
        <v>17239.060000000001</v>
      </c>
      <c r="P144">
        <v>0</v>
      </c>
      <c r="Q144" t="str">
        <f>VLOOKUP(J144,S:T,2,FALSE)</f>
        <v>E6 - OTHER</v>
      </c>
    </row>
    <row r="145" spans="1:17" x14ac:dyDescent="0.35">
      <c r="A145">
        <v>49</v>
      </c>
      <c r="B145" t="s">
        <v>420</v>
      </c>
      <c r="C145">
        <v>2019</v>
      </c>
      <c r="D145">
        <v>2</v>
      </c>
      <c r="E145" t="s">
        <v>159</v>
      </c>
      <c r="F145">
        <v>5</v>
      </c>
      <c r="G145" t="s">
        <v>140</v>
      </c>
      <c r="H145">
        <v>1</v>
      </c>
      <c r="I145" t="s">
        <v>449</v>
      </c>
      <c r="J145" t="s">
        <v>450</v>
      </c>
      <c r="K145" t="s">
        <v>451</v>
      </c>
      <c r="L145">
        <v>460</v>
      </c>
      <c r="M145" t="s">
        <v>141</v>
      </c>
      <c r="N145">
        <v>1</v>
      </c>
      <c r="O145">
        <v>100.13</v>
      </c>
      <c r="P145">
        <v>420</v>
      </c>
      <c r="Q145" t="str">
        <f>VLOOKUP(J145,S:T,2,FALSE)</f>
        <v>E1 - Residential</v>
      </c>
    </row>
    <row r="146" spans="1:17" x14ac:dyDescent="0.35">
      <c r="A146">
        <v>49</v>
      </c>
      <c r="B146" t="s">
        <v>420</v>
      </c>
      <c r="C146">
        <v>2019</v>
      </c>
      <c r="D146">
        <v>2</v>
      </c>
      <c r="E146" t="s">
        <v>159</v>
      </c>
      <c r="F146">
        <v>3</v>
      </c>
      <c r="G146" t="s">
        <v>135</v>
      </c>
      <c r="H146">
        <v>55</v>
      </c>
      <c r="I146" t="s">
        <v>427</v>
      </c>
      <c r="J146" t="s">
        <v>425</v>
      </c>
      <c r="K146" t="s">
        <v>426</v>
      </c>
      <c r="L146">
        <v>300</v>
      </c>
      <c r="M146" t="s">
        <v>136</v>
      </c>
      <c r="N146">
        <v>44</v>
      </c>
      <c r="O146">
        <v>-44610.5</v>
      </c>
      <c r="P146">
        <v>212193</v>
      </c>
      <c r="Q146" t="str">
        <f>VLOOKUP(J146,S:T,2,FALSE)</f>
        <v>E3 - Small C&amp;I</v>
      </c>
    </row>
    <row r="147" spans="1:17" x14ac:dyDescent="0.35">
      <c r="A147">
        <v>49</v>
      </c>
      <c r="B147" t="s">
        <v>420</v>
      </c>
      <c r="C147">
        <v>2019</v>
      </c>
      <c r="D147">
        <v>2</v>
      </c>
      <c r="E147" t="s">
        <v>159</v>
      </c>
      <c r="F147">
        <v>1</v>
      </c>
      <c r="G147" t="s">
        <v>132</v>
      </c>
      <c r="H147">
        <v>34</v>
      </c>
      <c r="I147" t="s">
        <v>463</v>
      </c>
      <c r="J147" t="s">
        <v>458</v>
      </c>
      <c r="K147" t="s">
        <v>459</v>
      </c>
      <c r="L147">
        <v>200</v>
      </c>
      <c r="M147" t="s">
        <v>143</v>
      </c>
      <c r="N147">
        <v>1</v>
      </c>
      <c r="O147">
        <v>11.37</v>
      </c>
      <c r="P147">
        <v>0</v>
      </c>
      <c r="Q147" t="str">
        <f>VLOOKUP(J147,S:T,2,FALSE)</f>
        <v>E3 - Small C&amp;I</v>
      </c>
    </row>
    <row r="148" spans="1:17" x14ac:dyDescent="0.35">
      <c r="A148">
        <v>49</v>
      </c>
      <c r="B148" t="s">
        <v>420</v>
      </c>
      <c r="C148">
        <v>2019</v>
      </c>
      <c r="D148">
        <v>2</v>
      </c>
      <c r="E148" t="s">
        <v>159</v>
      </c>
      <c r="F148">
        <v>6</v>
      </c>
      <c r="G148" t="s">
        <v>137</v>
      </c>
      <c r="H148">
        <v>34</v>
      </c>
      <c r="I148" t="s">
        <v>463</v>
      </c>
      <c r="J148" t="s">
        <v>458</v>
      </c>
      <c r="K148" t="s">
        <v>459</v>
      </c>
      <c r="L148">
        <v>700</v>
      </c>
      <c r="M148" t="s">
        <v>138</v>
      </c>
      <c r="N148">
        <v>152</v>
      </c>
      <c r="O148">
        <v>21257.82</v>
      </c>
      <c r="P148">
        <v>91719</v>
      </c>
      <c r="Q148" t="str">
        <f>VLOOKUP(J148,S:T,2,FALSE)</f>
        <v>E3 - Small C&amp;I</v>
      </c>
    </row>
    <row r="149" spans="1:17" x14ac:dyDescent="0.35">
      <c r="A149">
        <v>49</v>
      </c>
      <c r="B149" t="s">
        <v>420</v>
      </c>
      <c r="C149">
        <v>2019</v>
      </c>
      <c r="D149">
        <v>2</v>
      </c>
      <c r="E149" t="s">
        <v>159</v>
      </c>
      <c r="F149">
        <v>3</v>
      </c>
      <c r="G149" t="s">
        <v>135</v>
      </c>
      <c r="H149">
        <v>951</v>
      </c>
      <c r="I149" t="s">
        <v>457</v>
      </c>
      <c r="J149" t="s">
        <v>458</v>
      </c>
      <c r="K149" t="s">
        <v>459</v>
      </c>
      <c r="L149">
        <v>4532</v>
      </c>
      <c r="M149" t="s">
        <v>142</v>
      </c>
      <c r="N149">
        <v>112</v>
      </c>
      <c r="O149">
        <v>8038.44</v>
      </c>
      <c r="P149">
        <v>63220</v>
      </c>
      <c r="Q149" t="str">
        <f>VLOOKUP(J149,S:T,2,FALSE)</f>
        <v>E3 - Small C&amp;I</v>
      </c>
    </row>
    <row r="150" spans="1:17" x14ac:dyDescent="0.35">
      <c r="A150">
        <v>49</v>
      </c>
      <c r="B150" t="s">
        <v>420</v>
      </c>
      <c r="C150">
        <v>2019</v>
      </c>
      <c r="D150">
        <v>2</v>
      </c>
      <c r="E150" t="s">
        <v>159</v>
      </c>
      <c r="F150">
        <v>3</v>
      </c>
      <c r="G150" t="s">
        <v>135</v>
      </c>
      <c r="H150">
        <v>53</v>
      </c>
      <c r="I150" t="s">
        <v>435</v>
      </c>
      <c r="J150" t="s">
        <v>433</v>
      </c>
      <c r="K150" t="s">
        <v>434</v>
      </c>
      <c r="L150">
        <v>300</v>
      </c>
      <c r="M150" t="s">
        <v>136</v>
      </c>
      <c r="N150">
        <v>162</v>
      </c>
      <c r="O150">
        <v>512829.3</v>
      </c>
      <c r="P150">
        <v>2431619</v>
      </c>
      <c r="Q150" t="str">
        <f>VLOOKUP(J150,S:T,2,FALSE)</f>
        <v>E4 - Medium C&amp;I</v>
      </c>
    </row>
    <row r="151" spans="1:17" x14ac:dyDescent="0.35">
      <c r="A151">
        <v>49</v>
      </c>
      <c r="B151" t="s">
        <v>420</v>
      </c>
      <c r="C151">
        <v>2019</v>
      </c>
      <c r="D151">
        <v>2</v>
      </c>
      <c r="E151" t="s">
        <v>159</v>
      </c>
      <c r="F151">
        <v>5</v>
      </c>
      <c r="G151" t="s">
        <v>140</v>
      </c>
      <c r="H151">
        <v>13</v>
      </c>
      <c r="I151" t="s">
        <v>432</v>
      </c>
      <c r="J151" t="s">
        <v>433</v>
      </c>
      <c r="K151" t="s">
        <v>434</v>
      </c>
      <c r="L151">
        <v>460</v>
      </c>
      <c r="M151" t="s">
        <v>141</v>
      </c>
      <c r="N151">
        <v>330</v>
      </c>
      <c r="O151">
        <v>987503.67</v>
      </c>
      <c r="P151">
        <v>4034897</v>
      </c>
      <c r="Q151" t="str">
        <f>VLOOKUP(J151,S:T,2,FALSE)</f>
        <v>E4 - Medium C&amp;I</v>
      </c>
    </row>
    <row r="152" spans="1:17" x14ac:dyDescent="0.35">
      <c r="A152">
        <v>49</v>
      </c>
      <c r="B152" t="s">
        <v>420</v>
      </c>
      <c r="C152">
        <v>2019</v>
      </c>
      <c r="D152">
        <v>2</v>
      </c>
      <c r="E152" t="s">
        <v>159</v>
      </c>
      <c r="F152">
        <v>3</v>
      </c>
      <c r="G152" t="s">
        <v>135</v>
      </c>
      <c r="H152">
        <v>700</v>
      </c>
      <c r="I152" t="s">
        <v>447</v>
      </c>
      <c r="J152" t="s">
        <v>438</v>
      </c>
      <c r="K152" t="s">
        <v>439</v>
      </c>
      <c r="L152">
        <v>300</v>
      </c>
      <c r="M152" t="s">
        <v>136</v>
      </c>
      <c r="N152">
        <v>82</v>
      </c>
      <c r="O152">
        <v>1883576.75</v>
      </c>
      <c r="P152">
        <v>8088030</v>
      </c>
      <c r="Q152" t="str">
        <f>VLOOKUP(J152,S:T,2,FALSE)</f>
        <v>E5 - Large C&amp;I</v>
      </c>
    </row>
    <row r="153" spans="1:17" x14ac:dyDescent="0.35">
      <c r="A153">
        <v>49</v>
      </c>
      <c r="B153" t="s">
        <v>420</v>
      </c>
      <c r="C153">
        <v>2019</v>
      </c>
      <c r="D153">
        <v>2</v>
      </c>
      <c r="E153" t="s">
        <v>159</v>
      </c>
      <c r="F153">
        <v>3</v>
      </c>
      <c r="G153" t="s">
        <v>135</v>
      </c>
      <c r="H153">
        <v>605</v>
      </c>
      <c r="I153" t="s">
        <v>467</v>
      </c>
      <c r="J153" t="s">
        <v>441</v>
      </c>
      <c r="K153" t="s">
        <v>442</v>
      </c>
      <c r="L153">
        <v>300</v>
      </c>
      <c r="M153" t="s">
        <v>136</v>
      </c>
      <c r="N153">
        <v>15</v>
      </c>
      <c r="O153">
        <v>1029.43</v>
      </c>
      <c r="P153">
        <v>3663</v>
      </c>
      <c r="Q153" t="str">
        <f>VLOOKUP(J153,S:T,2,FALSE)</f>
        <v>E6 - OTHER</v>
      </c>
    </row>
    <row r="154" spans="1:17" x14ac:dyDescent="0.35">
      <c r="A154">
        <v>49</v>
      </c>
      <c r="B154" t="s">
        <v>420</v>
      </c>
      <c r="C154">
        <v>2019</v>
      </c>
      <c r="D154">
        <v>2</v>
      </c>
      <c r="E154" t="s">
        <v>159</v>
      </c>
      <c r="F154">
        <v>3</v>
      </c>
      <c r="G154" t="s">
        <v>135</v>
      </c>
      <c r="H154">
        <v>628</v>
      </c>
      <c r="I154" t="s">
        <v>440</v>
      </c>
      <c r="J154" t="s">
        <v>441</v>
      </c>
      <c r="K154" t="s">
        <v>442</v>
      </c>
      <c r="L154">
        <v>300</v>
      </c>
      <c r="M154" t="s">
        <v>136</v>
      </c>
      <c r="N154">
        <v>1152</v>
      </c>
      <c r="O154">
        <v>108742.95</v>
      </c>
      <c r="P154">
        <v>349751</v>
      </c>
      <c r="Q154" t="str">
        <f>VLOOKUP(J154,S:T,2,FALSE)</f>
        <v>E6 - OTHER</v>
      </c>
    </row>
    <row r="155" spans="1:17" x14ac:dyDescent="0.35">
      <c r="A155">
        <v>49</v>
      </c>
      <c r="B155" t="s">
        <v>420</v>
      </c>
      <c r="C155">
        <v>2019</v>
      </c>
      <c r="D155">
        <v>2</v>
      </c>
      <c r="E155" t="s">
        <v>159</v>
      </c>
      <c r="F155">
        <v>1</v>
      </c>
      <c r="G155" t="s">
        <v>132</v>
      </c>
      <c r="H155">
        <v>616</v>
      </c>
      <c r="I155" t="s">
        <v>446</v>
      </c>
      <c r="J155" t="s">
        <v>441</v>
      </c>
      <c r="K155" t="s">
        <v>442</v>
      </c>
      <c r="L155">
        <v>4512</v>
      </c>
      <c r="M155" t="s">
        <v>133</v>
      </c>
      <c r="N155">
        <v>44</v>
      </c>
      <c r="O155">
        <v>3744.81</v>
      </c>
      <c r="P155">
        <v>18341</v>
      </c>
      <c r="Q155" t="str">
        <f>VLOOKUP(J155,S:T,2,FALSE)</f>
        <v>E6 - OTHER</v>
      </c>
    </row>
    <row r="156" spans="1:17" x14ac:dyDescent="0.35">
      <c r="A156">
        <v>49</v>
      </c>
      <c r="B156" t="s">
        <v>420</v>
      </c>
      <c r="C156">
        <v>2019</v>
      </c>
      <c r="D156">
        <v>2</v>
      </c>
      <c r="E156" t="s">
        <v>159</v>
      </c>
      <c r="F156">
        <v>10</v>
      </c>
      <c r="G156" t="s">
        <v>149</v>
      </c>
      <c r="H156">
        <v>903</v>
      </c>
      <c r="I156" t="s">
        <v>453</v>
      </c>
      <c r="J156" t="s">
        <v>450</v>
      </c>
      <c r="K156" t="s">
        <v>451</v>
      </c>
      <c r="L156">
        <v>4513</v>
      </c>
      <c r="M156" t="s">
        <v>150</v>
      </c>
      <c r="N156">
        <v>1850</v>
      </c>
      <c r="O156">
        <v>278663.69</v>
      </c>
      <c r="P156">
        <v>2532289</v>
      </c>
      <c r="Q156" t="str">
        <f>VLOOKUP(J156,S:T,2,FALSE)</f>
        <v>E1 - Residential</v>
      </c>
    </row>
    <row r="157" spans="1:17" x14ac:dyDescent="0.35">
      <c r="A157">
        <v>49</v>
      </c>
      <c r="B157" t="s">
        <v>420</v>
      </c>
      <c r="C157">
        <v>2019</v>
      </c>
      <c r="D157">
        <v>2</v>
      </c>
      <c r="E157" t="s">
        <v>159</v>
      </c>
      <c r="F157">
        <v>1</v>
      </c>
      <c r="G157" t="s">
        <v>132</v>
      </c>
      <c r="H157">
        <v>6</v>
      </c>
      <c r="I157" t="s">
        <v>421</v>
      </c>
      <c r="J157" t="s">
        <v>422</v>
      </c>
      <c r="K157" t="s">
        <v>423</v>
      </c>
      <c r="L157">
        <v>200</v>
      </c>
      <c r="M157" t="s">
        <v>143</v>
      </c>
      <c r="N157">
        <v>26329</v>
      </c>
      <c r="O157">
        <v>2563301.6800000002</v>
      </c>
      <c r="P157">
        <v>15352603</v>
      </c>
      <c r="Q157" t="str">
        <f>VLOOKUP(J157,S:T,2,FALSE)</f>
        <v>E2 - Low Income Residential</v>
      </c>
    </row>
    <row r="158" spans="1:17" x14ac:dyDescent="0.35">
      <c r="A158">
        <v>49</v>
      </c>
      <c r="B158" t="s">
        <v>420</v>
      </c>
      <c r="C158">
        <v>2019</v>
      </c>
      <c r="D158">
        <v>2</v>
      </c>
      <c r="E158" t="s">
        <v>159</v>
      </c>
      <c r="F158">
        <v>3</v>
      </c>
      <c r="G158" t="s">
        <v>135</v>
      </c>
      <c r="H158">
        <v>117</v>
      </c>
      <c r="I158" t="s">
        <v>477</v>
      </c>
      <c r="J158" t="s">
        <v>461</v>
      </c>
      <c r="K158" t="s">
        <v>462</v>
      </c>
      <c r="L158">
        <v>300</v>
      </c>
      <c r="M158" t="s">
        <v>136</v>
      </c>
      <c r="N158">
        <v>3</v>
      </c>
      <c r="O158">
        <v>12189.38</v>
      </c>
      <c r="P158">
        <v>25437</v>
      </c>
      <c r="Q158" t="str">
        <f>VLOOKUP(J158,S:T,2,FALSE)</f>
        <v>E5 - Large C&amp;I</v>
      </c>
    </row>
    <row r="159" spans="1:17" x14ac:dyDescent="0.35">
      <c r="A159">
        <v>49</v>
      </c>
      <c r="B159" t="s">
        <v>420</v>
      </c>
      <c r="C159">
        <v>2019</v>
      </c>
      <c r="D159">
        <v>2</v>
      </c>
      <c r="E159" t="s">
        <v>159</v>
      </c>
      <c r="F159">
        <v>3</v>
      </c>
      <c r="G159" t="s">
        <v>135</v>
      </c>
      <c r="H159">
        <v>122</v>
      </c>
      <c r="I159" t="s">
        <v>460</v>
      </c>
      <c r="J159" t="s">
        <v>461</v>
      </c>
      <c r="K159" t="s">
        <v>462</v>
      </c>
      <c r="L159">
        <v>300</v>
      </c>
      <c r="M159" t="s">
        <v>136</v>
      </c>
      <c r="N159">
        <v>1</v>
      </c>
      <c r="O159">
        <v>38583.46</v>
      </c>
      <c r="P159">
        <v>386962</v>
      </c>
      <c r="Q159" t="str">
        <f>VLOOKUP(J159,S:T,2,FALSE)</f>
        <v>E5 - Large C&amp;I</v>
      </c>
    </row>
    <row r="160" spans="1:17" x14ac:dyDescent="0.35">
      <c r="A160">
        <v>49</v>
      </c>
      <c r="B160" t="s">
        <v>420</v>
      </c>
      <c r="C160">
        <v>2019</v>
      </c>
      <c r="D160">
        <v>2</v>
      </c>
      <c r="E160" t="s">
        <v>159</v>
      </c>
      <c r="F160">
        <v>1</v>
      </c>
      <c r="G160" t="s">
        <v>132</v>
      </c>
      <c r="H160">
        <v>13</v>
      </c>
      <c r="I160" t="s">
        <v>432</v>
      </c>
      <c r="J160" t="s">
        <v>433</v>
      </c>
      <c r="K160" t="s">
        <v>434</v>
      </c>
      <c r="L160">
        <v>200</v>
      </c>
      <c r="M160" t="s">
        <v>143</v>
      </c>
      <c r="N160">
        <v>5</v>
      </c>
      <c r="O160">
        <v>17643.29</v>
      </c>
      <c r="P160">
        <v>85405</v>
      </c>
      <c r="Q160" t="str">
        <f>VLOOKUP(J160,S:T,2,FALSE)</f>
        <v>E4 - Medium C&amp;I</v>
      </c>
    </row>
    <row r="161" spans="1:17" x14ac:dyDescent="0.35">
      <c r="A161">
        <v>49</v>
      </c>
      <c r="B161" t="s">
        <v>420</v>
      </c>
      <c r="C161">
        <v>2019</v>
      </c>
      <c r="D161">
        <v>2</v>
      </c>
      <c r="E161" t="s">
        <v>159</v>
      </c>
      <c r="F161">
        <v>3</v>
      </c>
      <c r="G161" t="s">
        <v>135</v>
      </c>
      <c r="H161">
        <v>629</v>
      </c>
      <c r="I161" t="s">
        <v>469</v>
      </c>
      <c r="J161" t="s">
        <v>430</v>
      </c>
      <c r="K161" t="s">
        <v>431</v>
      </c>
      <c r="L161">
        <v>300</v>
      </c>
      <c r="M161" t="s">
        <v>136</v>
      </c>
      <c r="N161">
        <v>9</v>
      </c>
      <c r="O161">
        <v>408.54</v>
      </c>
      <c r="P161">
        <v>1317</v>
      </c>
      <c r="Q161" t="str">
        <f>VLOOKUP(J161,S:T,2,FALSE)</f>
        <v>E6 - OTHER</v>
      </c>
    </row>
    <row r="162" spans="1:17" x14ac:dyDescent="0.35">
      <c r="A162">
        <v>49</v>
      </c>
      <c r="B162" t="s">
        <v>420</v>
      </c>
      <c r="C162">
        <v>2019</v>
      </c>
      <c r="D162">
        <v>2</v>
      </c>
      <c r="E162" t="s">
        <v>159</v>
      </c>
      <c r="F162">
        <v>1</v>
      </c>
      <c r="G162" t="s">
        <v>132</v>
      </c>
      <c r="H162">
        <v>628</v>
      </c>
      <c r="I162" t="s">
        <v>440</v>
      </c>
      <c r="J162" t="s">
        <v>441</v>
      </c>
      <c r="K162" t="s">
        <v>442</v>
      </c>
      <c r="L162">
        <v>200</v>
      </c>
      <c r="M162" t="s">
        <v>143</v>
      </c>
      <c r="N162">
        <v>252</v>
      </c>
      <c r="O162">
        <v>16898.349999999999</v>
      </c>
      <c r="P162">
        <v>37025</v>
      </c>
      <c r="Q162" t="str">
        <f>VLOOKUP(J162,S:T,2,FALSE)</f>
        <v>E6 - OTHER</v>
      </c>
    </row>
    <row r="163" spans="1:17" x14ac:dyDescent="0.35">
      <c r="A163">
        <v>49</v>
      </c>
      <c r="B163" t="s">
        <v>420</v>
      </c>
      <c r="C163">
        <v>2019</v>
      </c>
      <c r="D163">
        <v>2</v>
      </c>
      <c r="E163" t="s">
        <v>159</v>
      </c>
      <c r="F163">
        <v>3</v>
      </c>
      <c r="G163" t="s">
        <v>135</v>
      </c>
      <c r="H163">
        <v>616</v>
      </c>
      <c r="I163" t="s">
        <v>446</v>
      </c>
      <c r="J163" t="s">
        <v>441</v>
      </c>
      <c r="K163" t="s">
        <v>442</v>
      </c>
      <c r="L163">
        <v>4532</v>
      </c>
      <c r="M163" t="s">
        <v>142</v>
      </c>
      <c r="N163">
        <v>307</v>
      </c>
      <c r="O163">
        <v>17605.79</v>
      </c>
      <c r="P163">
        <v>114665</v>
      </c>
      <c r="Q163" t="str">
        <f>VLOOKUP(J163,S:T,2,FALSE)</f>
        <v>E6 - OTHER</v>
      </c>
    </row>
    <row r="164" spans="1:17" x14ac:dyDescent="0.35">
      <c r="A164">
        <v>49</v>
      </c>
      <c r="B164" t="s">
        <v>420</v>
      </c>
      <c r="C164">
        <v>2019</v>
      </c>
      <c r="D164">
        <v>2</v>
      </c>
      <c r="E164" t="s">
        <v>159</v>
      </c>
      <c r="F164">
        <v>1</v>
      </c>
      <c r="G164" t="s">
        <v>132</v>
      </c>
      <c r="H164">
        <v>5</v>
      </c>
      <c r="I164" t="s">
        <v>424</v>
      </c>
      <c r="J164" t="s">
        <v>425</v>
      </c>
      <c r="K164" t="s">
        <v>426</v>
      </c>
      <c r="L164">
        <v>200</v>
      </c>
      <c r="M164" t="s">
        <v>143</v>
      </c>
      <c r="N164">
        <v>668</v>
      </c>
      <c r="O164">
        <v>71803.09</v>
      </c>
      <c r="P164">
        <v>301982</v>
      </c>
      <c r="Q164" t="str">
        <f>VLOOKUP(J164,S:T,2,FALSE)</f>
        <v>E3 - Small C&amp;I</v>
      </c>
    </row>
    <row r="165" spans="1:17" x14ac:dyDescent="0.35">
      <c r="A165">
        <v>49</v>
      </c>
      <c r="B165" t="s">
        <v>420</v>
      </c>
      <c r="C165">
        <v>2019</v>
      </c>
      <c r="D165">
        <v>2</v>
      </c>
      <c r="E165" t="s">
        <v>159</v>
      </c>
      <c r="F165">
        <v>3</v>
      </c>
      <c r="G165" t="s">
        <v>135</v>
      </c>
      <c r="H165">
        <v>711</v>
      </c>
      <c r="I165" t="s">
        <v>452</v>
      </c>
      <c r="J165" t="s">
        <v>438</v>
      </c>
      <c r="K165" t="s">
        <v>439</v>
      </c>
      <c r="L165">
        <v>4532</v>
      </c>
      <c r="M165" t="s">
        <v>142</v>
      </c>
      <c r="N165">
        <v>307</v>
      </c>
      <c r="O165">
        <v>4386560.83</v>
      </c>
      <c r="P165">
        <v>64030532</v>
      </c>
      <c r="Q165" t="str">
        <f>VLOOKUP(J165,S:T,2,FALSE)</f>
        <v>E5 - Large C&amp;I</v>
      </c>
    </row>
    <row r="166" spans="1:17" x14ac:dyDescent="0.35">
      <c r="A166">
        <v>49</v>
      </c>
      <c r="B166" t="s">
        <v>420</v>
      </c>
      <c r="C166">
        <v>2019</v>
      </c>
      <c r="D166">
        <v>2</v>
      </c>
      <c r="E166" t="s">
        <v>159</v>
      </c>
      <c r="F166">
        <v>3</v>
      </c>
      <c r="G166" t="s">
        <v>135</v>
      </c>
      <c r="H166">
        <v>617</v>
      </c>
      <c r="I166" t="s">
        <v>470</v>
      </c>
      <c r="J166" t="s">
        <v>430</v>
      </c>
      <c r="K166" t="s">
        <v>431</v>
      </c>
      <c r="L166">
        <v>4532</v>
      </c>
      <c r="M166" t="s">
        <v>142</v>
      </c>
      <c r="N166">
        <v>1</v>
      </c>
      <c r="O166">
        <v>836.48</v>
      </c>
      <c r="P166">
        <v>5147</v>
      </c>
      <c r="Q166" t="str">
        <f>VLOOKUP(J166,S:T,2,FALSE)</f>
        <v>E6 - OTHER</v>
      </c>
    </row>
    <row r="167" spans="1:17" x14ac:dyDescent="0.35">
      <c r="A167">
        <v>49</v>
      </c>
      <c r="B167" t="s">
        <v>420</v>
      </c>
      <c r="C167">
        <v>2019</v>
      </c>
      <c r="D167">
        <v>2</v>
      </c>
      <c r="E167" t="s">
        <v>159</v>
      </c>
      <c r="F167">
        <v>10</v>
      </c>
      <c r="G167" t="s">
        <v>149</v>
      </c>
      <c r="H167">
        <v>628</v>
      </c>
      <c r="I167" t="s">
        <v>440</v>
      </c>
      <c r="J167" t="s">
        <v>441</v>
      </c>
      <c r="K167" t="s">
        <v>442</v>
      </c>
      <c r="L167">
        <v>207</v>
      </c>
      <c r="M167" t="s">
        <v>151</v>
      </c>
      <c r="N167">
        <v>7</v>
      </c>
      <c r="O167">
        <v>215.77</v>
      </c>
      <c r="P167">
        <v>659</v>
      </c>
      <c r="Q167" t="str">
        <f>VLOOKUP(J167,S:T,2,FALSE)</f>
        <v>E6 - OTHER</v>
      </c>
    </row>
    <row r="168" spans="1:17" x14ac:dyDescent="0.35">
      <c r="A168">
        <v>49</v>
      </c>
      <c r="B168" t="s">
        <v>420</v>
      </c>
      <c r="C168">
        <v>2019</v>
      </c>
      <c r="D168">
        <v>2</v>
      </c>
      <c r="E168" t="s">
        <v>159</v>
      </c>
      <c r="F168">
        <v>6</v>
      </c>
      <c r="G168" t="s">
        <v>137</v>
      </c>
      <c r="H168">
        <v>628</v>
      </c>
      <c r="I168" t="s">
        <v>440</v>
      </c>
      <c r="J168" t="s">
        <v>441</v>
      </c>
      <c r="K168" t="s">
        <v>442</v>
      </c>
      <c r="L168">
        <v>700</v>
      </c>
      <c r="M168" t="s">
        <v>138</v>
      </c>
      <c r="N168">
        <v>235</v>
      </c>
      <c r="O168">
        <v>23913.17</v>
      </c>
      <c r="P168">
        <v>80739</v>
      </c>
      <c r="Q168" t="str">
        <f>VLOOKUP(J168,S:T,2,FALSE)</f>
        <v>E6 - OTHER</v>
      </c>
    </row>
    <row r="169" spans="1:17" x14ac:dyDescent="0.35">
      <c r="A169">
        <v>49</v>
      </c>
      <c r="B169" t="s">
        <v>420</v>
      </c>
      <c r="C169">
        <v>2019</v>
      </c>
      <c r="D169">
        <v>2</v>
      </c>
      <c r="E169" t="s">
        <v>159</v>
      </c>
      <c r="F169">
        <v>10</v>
      </c>
      <c r="G169" t="s">
        <v>149</v>
      </c>
      <c r="H169">
        <v>1</v>
      </c>
      <c r="I169" t="s">
        <v>449</v>
      </c>
      <c r="J169" t="s">
        <v>450</v>
      </c>
      <c r="K169" t="s">
        <v>451</v>
      </c>
      <c r="L169">
        <v>207</v>
      </c>
      <c r="M169" t="s">
        <v>151</v>
      </c>
      <c r="N169">
        <v>14823</v>
      </c>
      <c r="O169">
        <v>3973631.88</v>
      </c>
      <c r="P169">
        <v>17638181</v>
      </c>
      <c r="Q169" t="str">
        <f>VLOOKUP(J169,S:T,2,FALSE)</f>
        <v>E1 - Residential</v>
      </c>
    </row>
    <row r="170" spans="1:17" x14ac:dyDescent="0.35">
      <c r="A170">
        <v>49</v>
      </c>
      <c r="B170" t="s">
        <v>420</v>
      </c>
      <c r="C170">
        <v>2019</v>
      </c>
      <c r="D170">
        <v>2</v>
      </c>
      <c r="E170" t="s">
        <v>159</v>
      </c>
      <c r="F170">
        <v>3</v>
      </c>
      <c r="G170" t="s">
        <v>135</v>
      </c>
      <c r="H170">
        <v>903</v>
      </c>
      <c r="I170" t="s">
        <v>453</v>
      </c>
      <c r="J170" t="s">
        <v>450</v>
      </c>
      <c r="K170" t="s">
        <v>451</v>
      </c>
      <c r="L170">
        <v>4532</v>
      </c>
      <c r="M170" t="s">
        <v>142</v>
      </c>
      <c r="N170">
        <v>100</v>
      </c>
      <c r="O170">
        <v>21701.45</v>
      </c>
      <c r="P170">
        <v>200468</v>
      </c>
      <c r="Q170" t="str">
        <f>VLOOKUP(J170,S:T,2,FALSE)</f>
        <v>E1 - Residential</v>
      </c>
    </row>
    <row r="171" spans="1:17" x14ac:dyDescent="0.35">
      <c r="A171">
        <v>49</v>
      </c>
      <c r="B171" t="s">
        <v>420</v>
      </c>
      <c r="C171">
        <v>2019</v>
      </c>
      <c r="D171">
        <v>2</v>
      </c>
      <c r="E171" t="s">
        <v>159</v>
      </c>
      <c r="F171">
        <v>1</v>
      </c>
      <c r="G171" t="s">
        <v>132</v>
      </c>
      <c r="H171">
        <v>905</v>
      </c>
      <c r="I171" t="s">
        <v>454</v>
      </c>
      <c r="J171" t="s">
        <v>422</v>
      </c>
      <c r="K171" t="s">
        <v>423</v>
      </c>
      <c r="L171">
        <v>4512</v>
      </c>
      <c r="M171" t="s">
        <v>133</v>
      </c>
      <c r="N171">
        <v>5541</v>
      </c>
      <c r="O171">
        <v>116509.07</v>
      </c>
      <c r="P171">
        <v>2519729</v>
      </c>
      <c r="Q171" t="str">
        <f>VLOOKUP(J171,S:T,2,FALSE)</f>
        <v>E2 - Low Income Residential</v>
      </c>
    </row>
    <row r="172" spans="1:17" x14ac:dyDescent="0.35">
      <c r="A172">
        <v>49</v>
      </c>
      <c r="B172" t="s">
        <v>420</v>
      </c>
      <c r="C172">
        <v>2019</v>
      </c>
      <c r="D172">
        <v>2</v>
      </c>
      <c r="E172" t="s">
        <v>159</v>
      </c>
      <c r="F172">
        <v>6</v>
      </c>
      <c r="G172" t="s">
        <v>137</v>
      </c>
      <c r="H172">
        <v>605</v>
      </c>
      <c r="I172" t="s">
        <v>467</v>
      </c>
      <c r="J172" t="s">
        <v>441</v>
      </c>
      <c r="K172" t="s">
        <v>442</v>
      </c>
      <c r="L172">
        <v>700</v>
      </c>
      <c r="M172" t="s">
        <v>138</v>
      </c>
      <c r="N172">
        <v>14</v>
      </c>
      <c r="O172">
        <v>1189.47</v>
      </c>
      <c r="P172">
        <v>4283</v>
      </c>
      <c r="Q172" t="str">
        <f>VLOOKUP(J172,S:T,2,FALSE)</f>
        <v>E6 - OTHER</v>
      </c>
    </row>
    <row r="173" spans="1:17" x14ac:dyDescent="0.35">
      <c r="A173">
        <v>49</v>
      </c>
      <c r="B173" t="s">
        <v>420</v>
      </c>
      <c r="C173">
        <v>2019</v>
      </c>
      <c r="D173">
        <v>2</v>
      </c>
      <c r="E173" t="s">
        <v>159</v>
      </c>
      <c r="F173">
        <v>6</v>
      </c>
      <c r="G173" t="s">
        <v>137</v>
      </c>
      <c r="H173">
        <v>619</v>
      </c>
      <c r="I173" t="s">
        <v>474</v>
      </c>
      <c r="J173" t="s">
        <v>157</v>
      </c>
      <c r="K173" t="s">
        <v>145</v>
      </c>
      <c r="L173">
        <v>4562</v>
      </c>
      <c r="M173" t="s">
        <v>144</v>
      </c>
      <c r="N173">
        <v>94</v>
      </c>
      <c r="O173">
        <v>920454</v>
      </c>
      <c r="P173">
        <v>8284291</v>
      </c>
      <c r="Q173" t="str">
        <f>VLOOKUP(J173,S:T,2,FALSE)</f>
        <v>E6 - OTHER</v>
      </c>
    </row>
    <row r="174" spans="1:17" x14ac:dyDescent="0.35">
      <c r="A174">
        <v>49</v>
      </c>
      <c r="B174" t="s">
        <v>420</v>
      </c>
      <c r="C174">
        <v>2019</v>
      </c>
      <c r="D174">
        <v>2</v>
      </c>
      <c r="E174" t="s">
        <v>159</v>
      </c>
      <c r="F174">
        <v>6</v>
      </c>
      <c r="G174" t="s">
        <v>137</v>
      </c>
      <c r="H174">
        <v>626</v>
      </c>
      <c r="I174" t="s">
        <v>456</v>
      </c>
      <c r="J174" t="s">
        <v>84</v>
      </c>
      <c r="K174" t="s">
        <v>145</v>
      </c>
      <c r="L174">
        <v>700</v>
      </c>
      <c r="M174" t="s">
        <v>138</v>
      </c>
      <c r="N174">
        <v>2</v>
      </c>
      <c r="O174">
        <v>604.1</v>
      </c>
      <c r="P174">
        <v>440</v>
      </c>
      <c r="Q174" t="str">
        <f>VLOOKUP(J174,S:T,2,FALSE)</f>
        <v>E6 - OTHER</v>
      </c>
    </row>
    <row r="175" spans="1:17" x14ac:dyDescent="0.35">
      <c r="A175">
        <v>49</v>
      </c>
      <c r="B175" t="s">
        <v>420</v>
      </c>
      <c r="C175">
        <v>2019</v>
      </c>
      <c r="D175">
        <v>2</v>
      </c>
      <c r="E175" t="s">
        <v>159</v>
      </c>
      <c r="F175">
        <v>10</v>
      </c>
      <c r="G175" t="s">
        <v>149</v>
      </c>
      <c r="H175">
        <v>905</v>
      </c>
      <c r="I175" t="s">
        <v>454</v>
      </c>
      <c r="J175" t="s">
        <v>422</v>
      </c>
      <c r="K175" t="s">
        <v>423</v>
      </c>
      <c r="L175">
        <v>4513</v>
      </c>
      <c r="M175" t="s">
        <v>150</v>
      </c>
      <c r="N175">
        <v>147</v>
      </c>
      <c r="O175">
        <v>5739.08</v>
      </c>
      <c r="P175">
        <v>131658</v>
      </c>
      <c r="Q175" t="str">
        <f>VLOOKUP(J175,S:T,2,FALSE)</f>
        <v>E2 - Low Income Residential</v>
      </c>
    </row>
    <row r="176" spans="1:17" x14ac:dyDescent="0.35">
      <c r="A176">
        <v>49</v>
      </c>
      <c r="B176" t="s">
        <v>420</v>
      </c>
      <c r="C176">
        <v>2019</v>
      </c>
      <c r="D176">
        <v>2</v>
      </c>
      <c r="E176" t="s">
        <v>159</v>
      </c>
      <c r="F176">
        <v>3</v>
      </c>
      <c r="G176" t="s">
        <v>135</v>
      </c>
      <c r="H176">
        <v>5</v>
      </c>
      <c r="I176" t="s">
        <v>424</v>
      </c>
      <c r="J176" t="s">
        <v>425</v>
      </c>
      <c r="K176" t="s">
        <v>426</v>
      </c>
      <c r="L176">
        <v>300</v>
      </c>
      <c r="M176" t="s">
        <v>136</v>
      </c>
      <c r="N176">
        <v>39220</v>
      </c>
      <c r="O176">
        <v>7295945.7599999998</v>
      </c>
      <c r="P176">
        <v>41052740</v>
      </c>
      <c r="Q176" t="str">
        <f>VLOOKUP(J176,S:T,2,FALSE)</f>
        <v>E3 - Small C&amp;I</v>
      </c>
    </row>
    <row r="177" spans="1:17" x14ac:dyDescent="0.35">
      <c r="A177">
        <v>49</v>
      </c>
      <c r="B177" t="s">
        <v>420</v>
      </c>
      <c r="C177">
        <v>2019</v>
      </c>
      <c r="D177">
        <v>2</v>
      </c>
      <c r="E177" t="s">
        <v>159</v>
      </c>
      <c r="F177">
        <v>1</v>
      </c>
      <c r="G177" t="s">
        <v>132</v>
      </c>
      <c r="H177">
        <v>950</v>
      </c>
      <c r="I177" t="s">
        <v>428</v>
      </c>
      <c r="J177" t="s">
        <v>425</v>
      </c>
      <c r="K177" t="s">
        <v>426</v>
      </c>
      <c r="L177">
        <v>4512</v>
      </c>
      <c r="M177" t="s">
        <v>133</v>
      </c>
      <c r="N177">
        <v>82</v>
      </c>
      <c r="O177">
        <v>9262.81</v>
      </c>
      <c r="P177">
        <v>83464</v>
      </c>
      <c r="Q177" t="str">
        <f>VLOOKUP(J177,S:T,2,FALSE)</f>
        <v>E3 - Small C&amp;I</v>
      </c>
    </row>
    <row r="178" spans="1:17" x14ac:dyDescent="0.35">
      <c r="A178">
        <v>49</v>
      </c>
      <c r="B178" t="s">
        <v>420</v>
      </c>
      <c r="C178">
        <v>2019</v>
      </c>
      <c r="D178">
        <v>2</v>
      </c>
      <c r="E178" t="s">
        <v>159</v>
      </c>
      <c r="F178">
        <v>3</v>
      </c>
      <c r="G178" t="s">
        <v>135</v>
      </c>
      <c r="H178">
        <v>34</v>
      </c>
      <c r="I178" t="s">
        <v>463</v>
      </c>
      <c r="J178" t="s">
        <v>458</v>
      </c>
      <c r="K178" t="s">
        <v>459</v>
      </c>
      <c r="L178">
        <v>300</v>
      </c>
      <c r="M178" t="s">
        <v>136</v>
      </c>
      <c r="N178">
        <v>121</v>
      </c>
      <c r="O178">
        <v>16298.93</v>
      </c>
      <c r="P178">
        <v>70099</v>
      </c>
      <c r="Q178" t="str">
        <f>VLOOKUP(J178,S:T,2,FALSE)</f>
        <v>E3 - Small C&amp;I</v>
      </c>
    </row>
    <row r="179" spans="1:17" x14ac:dyDescent="0.35">
      <c r="A179">
        <v>49</v>
      </c>
      <c r="B179" t="s">
        <v>420</v>
      </c>
      <c r="C179">
        <v>2019</v>
      </c>
      <c r="D179">
        <v>2</v>
      </c>
      <c r="E179" t="s">
        <v>159</v>
      </c>
      <c r="F179">
        <v>3</v>
      </c>
      <c r="G179" t="s">
        <v>135</v>
      </c>
      <c r="H179">
        <v>13</v>
      </c>
      <c r="I179" t="s">
        <v>432</v>
      </c>
      <c r="J179" t="s">
        <v>433</v>
      </c>
      <c r="K179" t="s">
        <v>434</v>
      </c>
      <c r="L179">
        <v>300</v>
      </c>
      <c r="M179" t="s">
        <v>136</v>
      </c>
      <c r="N179">
        <v>4063</v>
      </c>
      <c r="O179">
        <v>8945461.1300000008</v>
      </c>
      <c r="P179">
        <v>36486423</v>
      </c>
      <c r="Q179" t="str">
        <f>VLOOKUP(J179,S:T,2,FALSE)</f>
        <v>E4 - Medium C&amp;I</v>
      </c>
    </row>
    <row r="180" spans="1:17" x14ac:dyDescent="0.35">
      <c r="A180">
        <v>49</v>
      </c>
      <c r="B180" t="s">
        <v>420</v>
      </c>
      <c r="C180">
        <v>2019</v>
      </c>
      <c r="D180">
        <v>2</v>
      </c>
      <c r="E180" t="s">
        <v>159</v>
      </c>
      <c r="F180">
        <v>5</v>
      </c>
      <c r="G180" t="s">
        <v>140</v>
      </c>
      <c r="H180">
        <v>53</v>
      </c>
      <c r="I180" t="s">
        <v>435</v>
      </c>
      <c r="J180" t="s">
        <v>433</v>
      </c>
      <c r="K180" t="s">
        <v>434</v>
      </c>
      <c r="L180">
        <v>460</v>
      </c>
      <c r="M180" t="s">
        <v>141</v>
      </c>
      <c r="N180">
        <v>7</v>
      </c>
      <c r="O180">
        <v>15349.66</v>
      </c>
      <c r="P180">
        <v>64566</v>
      </c>
      <c r="Q180" t="str">
        <f>VLOOKUP(J180,S:T,2,FALSE)</f>
        <v>E4 - Medium C&amp;I</v>
      </c>
    </row>
    <row r="181" spans="1:17" x14ac:dyDescent="0.35">
      <c r="A181">
        <v>49</v>
      </c>
      <c r="B181" t="s">
        <v>420</v>
      </c>
      <c r="C181">
        <v>2019</v>
      </c>
      <c r="D181">
        <v>2</v>
      </c>
      <c r="E181" t="s">
        <v>159</v>
      </c>
      <c r="F181">
        <v>3</v>
      </c>
      <c r="G181" t="s">
        <v>135</v>
      </c>
      <c r="H181">
        <v>705</v>
      </c>
      <c r="I181" t="s">
        <v>437</v>
      </c>
      <c r="J181" t="s">
        <v>438</v>
      </c>
      <c r="K181" t="s">
        <v>439</v>
      </c>
      <c r="L181">
        <v>300</v>
      </c>
      <c r="M181" t="s">
        <v>136</v>
      </c>
      <c r="N181">
        <v>104</v>
      </c>
      <c r="O181">
        <v>2002701.13</v>
      </c>
      <c r="P181">
        <v>7894908</v>
      </c>
      <c r="Q181" t="str">
        <f>VLOOKUP(J181,S:T,2,FALSE)</f>
        <v>E5 - Large C&amp;I</v>
      </c>
    </row>
    <row r="182" spans="1:17" x14ac:dyDescent="0.35">
      <c r="A182">
        <v>49</v>
      </c>
      <c r="B182" t="s">
        <v>420</v>
      </c>
      <c r="C182">
        <v>2019</v>
      </c>
      <c r="D182">
        <v>2</v>
      </c>
      <c r="E182" t="s">
        <v>159</v>
      </c>
      <c r="F182">
        <v>5</v>
      </c>
      <c r="G182" t="s">
        <v>140</v>
      </c>
      <c r="H182">
        <v>711</v>
      </c>
      <c r="I182" t="s">
        <v>452</v>
      </c>
      <c r="J182" t="s">
        <v>438</v>
      </c>
      <c r="K182" t="s">
        <v>439</v>
      </c>
      <c r="L182">
        <v>4552</v>
      </c>
      <c r="M182" t="s">
        <v>156</v>
      </c>
      <c r="N182">
        <v>72</v>
      </c>
      <c r="O182">
        <v>895725.8</v>
      </c>
      <c r="P182">
        <v>12255372</v>
      </c>
      <c r="Q182" t="str">
        <f>VLOOKUP(J182,S:T,2,FALSE)</f>
        <v>E5 - Large C&amp;I</v>
      </c>
    </row>
    <row r="183" spans="1:17" x14ac:dyDescent="0.35">
      <c r="A183">
        <v>49</v>
      </c>
      <c r="B183" t="s">
        <v>420</v>
      </c>
      <c r="C183">
        <v>2019</v>
      </c>
      <c r="D183">
        <v>2</v>
      </c>
      <c r="E183" t="s">
        <v>159</v>
      </c>
      <c r="F183">
        <v>5</v>
      </c>
      <c r="G183" t="s">
        <v>140</v>
      </c>
      <c r="H183">
        <v>944</v>
      </c>
      <c r="I183" t="s">
        <v>471</v>
      </c>
      <c r="J183" t="s">
        <v>472</v>
      </c>
      <c r="K183" t="s">
        <v>473</v>
      </c>
      <c r="L183">
        <v>4552</v>
      </c>
      <c r="M183" t="s">
        <v>156</v>
      </c>
      <c r="N183">
        <v>1</v>
      </c>
      <c r="O183">
        <v>9809.52</v>
      </c>
      <c r="P183">
        <v>531403</v>
      </c>
      <c r="Q183" t="str">
        <f>VLOOKUP(J183,S:T,2,FALSE)</f>
        <v>E6 - OTHER</v>
      </c>
    </row>
    <row r="184" spans="1:17" x14ac:dyDescent="0.35">
      <c r="A184">
        <v>49</v>
      </c>
      <c r="B184" t="s">
        <v>420</v>
      </c>
      <c r="C184">
        <v>2019</v>
      </c>
      <c r="D184">
        <v>2</v>
      </c>
      <c r="E184" t="s">
        <v>159</v>
      </c>
      <c r="F184">
        <v>5</v>
      </c>
      <c r="G184" t="s">
        <v>140</v>
      </c>
      <c r="H184">
        <v>628</v>
      </c>
      <c r="I184" t="s">
        <v>440</v>
      </c>
      <c r="J184" t="s">
        <v>441</v>
      </c>
      <c r="K184" t="s">
        <v>442</v>
      </c>
      <c r="L184">
        <v>460</v>
      </c>
      <c r="M184" t="s">
        <v>141</v>
      </c>
      <c r="N184">
        <v>58</v>
      </c>
      <c r="O184">
        <v>10972.92</v>
      </c>
      <c r="P184">
        <v>36778</v>
      </c>
      <c r="Q184" t="str">
        <f>VLOOKUP(J184,S:T,2,FALSE)</f>
        <v>E6 - OTHER</v>
      </c>
    </row>
    <row r="185" spans="1:17" x14ac:dyDescent="0.35">
      <c r="A185">
        <v>49</v>
      </c>
      <c r="B185" t="s">
        <v>420</v>
      </c>
      <c r="C185">
        <v>2019</v>
      </c>
      <c r="D185">
        <v>2</v>
      </c>
      <c r="E185" t="s">
        <v>159</v>
      </c>
      <c r="F185">
        <v>6</v>
      </c>
      <c r="G185" t="s">
        <v>137</v>
      </c>
      <c r="H185">
        <v>616</v>
      </c>
      <c r="I185" t="s">
        <v>446</v>
      </c>
      <c r="J185" t="s">
        <v>441</v>
      </c>
      <c r="K185" t="s">
        <v>442</v>
      </c>
      <c r="L185">
        <v>4562</v>
      </c>
      <c r="M185" t="s">
        <v>144</v>
      </c>
      <c r="N185">
        <v>70</v>
      </c>
      <c r="O185">
        <v>4271.13</v>
      </c>
      <c r="P185">
        <v>28722</v>
      </c>
      <c r="Q185" t="str">
        <f>VLOOKUP(J185,S:T,2,FALSE)</f>
        <v>E6 - OTHER</v>
      </c>
    </row>
    <row r="186" spans="1:17" x14ac:dyDescent="0.35">
      <c r="A186">
        <v>49</v>
      </c>
      <c r="B186" t="s">
        <v>420</v>
      </c>
      <c r="C186">
        <v>2019</v>
      </c>
      <c r="D186">
        <v>2</v>
      </c>
      <c r="E186" t="s">
        <v>159</v>
      </c>
      <c r="F186">
        <v>6</v>
      </c>
      <c r="G186" t="s">
        <v>137</v>
      </c>
      <c r="H186">
        <v>631</v>
      </c>
      <c r="I186" t="s">
        <v>475</v>
      </c>
      <c r="J186" t="s">
        <v>157</v>
      </c>
      <c r="K186" t="s">
        <v>145</v>
      </c>
      <c r="L186">
        <v>700</v>
      </c>
      <c r="M186" t="s">
        <v>138</v>
      </c>
      <c r="N186">
        <v>9</v>
      </c>
      <c r="O186">
        <v>631.63</v>
      </c>
      <c r="P186">
        <v>2590</v>
      </c>
      <c r="Q186" t="str">
        <f>VLOOKUP(J186,S:T,2,FALSE)</f>
        <v>E6 - OTHER</v>
      </c>
    </row>
    <row r="187" spans="1:17" x14ac:dyDescent="0.35">
      <c r="A187">
        <v>49</v>
      </c>
      <c r="B187" t="s">
        <v>420</v>
      </c>
      <c r="C187">
        <v>2019</v>
      </c>
      <c r="D187">
        <v>2</v>
      </c>
      <c r="E187" t="s">
        <v>159</v>
      </c>
      <c r="F187">
        <v>1</v>
      </c>
      <c r="G187" t="s">
        <v>132</v>
      </c>
      <c r="H187">
        <v>903</v>
      </c>
      <c r="I187" t="s">
        <v>453</v>
      </c>
      <c r="J187" t="s">
        <v>450</v>
      </c>
      <c r="K187" t="s">
        <v>451</v>
      </c>
      <c r="L187">
        <v>4512</v>
      </c>
      <c r="M187" t="s">
        <v>133</v>
      </c>
      <c r="N187">
        <v>41796</v>
      </c>
      <c r="O187">
        <v>2668480.9900000002</v>
      </c>
      <c r="P187">
        <v>22615329</v>
      </c>
      <c r="Q187" t="str">
        <f>VLOOKUP(J187,S:T,2,FALSE)</f>
        <v>E1 - Residential</v>
      </c>
    </row>
    <row r="188" spans="1:17" x14ac:dyDescent="0.35">
      <c r="A188">
        <v>49</v>
      </c>
      <c r="B188" t="s">
        <v>420</v>
      </c>
      <c r="C188">
        <v>2019</v>
      </c>
      <c r="D188">
        <v>2</v>
      </c>
      <c r="E188" t="s">
        <v>159</v>
      </c>
      <c r="F188">
        <v>10</v>
      </c>
      <c r="G188" t="s">
        <v>149</v>
      </c>
      <c r="H188">
        <v>6</v>
      </c>
      <c r="I188" t="s">
        <v>421</v>
      </c>
      <c r="J188" t="s">
        <v>422</v>
      </c>
      <c r="K188" t="s">
        <v>423</v>
      </c>
      <c r="L188">
        <v>207</v>
      </c>
      <c r="M188" t="s">
        <v>151</v>
      </c>
      <c r="N188">
        <v>973</v>
      </c>
      <c r="O188">
        <v>193618.45</v>
      </c>
      <c r="P188">
        <v>1173928</v>
      </c>
      <c r="Q188" t="str">
        <f>VLOOKUP(J188,S:T,2,FALSE)</f>
        <v>E2 - Low Income Residential</v>
      </c>
    </row>
    <row r="189" spans="1:17" x14ac:dyDescent="0.35">
      <c r="A189">
        <v>49</v>
      </c>
      <c r="B189" t="s">
        <v>420</v>
      </c>
      <c r="C189">
        <v>2019</v>
      </c>
      <c r="D189">
        <v>2</v>
      </c>
      <c r="E189" t="s">
        <v>159</v>
      </c>
      <c r="F189">
        <v>3</v>
      </c>
      <c r="G189" t="s">
        <v>135</v>
      </c>
      <c r="H189">
        <v>6</v>
      </c>
      <c r="I189" t="s">
        <v>421</v>
      </c>
      <c r="J189" t="s">
        <v>422</v>
      </c>
      <c r="K189" t="s">
        <v>423</v>
      </c>
      <c r="L189">
        <v>300</v>
      </c>
      <c r="M189" t="s">
        <v>136</v>
      </c>
      <c r="N189">
        <v>3</v>
      </c>
      <c r="O189">
        <v>161.56</v>
      </c>
      <c r="P189">
        <v>940</v>
      </c>
      <c r="Q189" t="str">
        <f>VLOOKUP(J189,S:T,2,FALSE)</f>
        <v>E2 - Low Income Residential</v>
      </c>
    </row>
    <row r="190" spans="1:17" x14ac:dyDescent="0.35">
      <c r="A190">
        <v>49</v>
      </c>
      <c r="B190" t="s">
        <v>420</v>
      </c>
      <c r="C190">
        <v>2019</v>
      </c>
      <c r="D190">
        <v>2</v>
      </c>
      <c r="E190" t="s">
        <v>159</v>
      </c>
      <c r="F190">
        <v>1</v>
      </c>
      <c r="G190" t="s">
        <v>132</v>
      </c>
      <c r="H190">
        <v>55</v>
      </c>
      <c r="I190" t="s">
        <v>427</v>
      </c>
      <c r="J190" t="s">
        <v>425</v>
      </c>
      <c r="K190" t="s">
        <v>426</v>
      </c>
      <c r="L190">
        <v>200</v>
      </c>
      <c r="M190" t="s">
        <v>143</v>
      </c>
      <c r="N190">
        <v>1</v>
      </c>
      <c r="O190">
        <v>23.11</v>
      </c>
      <c r="P190">
        <v>42</v>
      </c>
      <c r="Q190" t="str">
        <f>VLOOKUP(J190,S:T,2,FALSE)</f>
        <v>E3 - Small C&amp;I</v>
      </c>
    </row>
    <row r="191" spans="1:17" x14ac:dyDescent="0.35">
      <c r="A191">
        <v>49</v>
      </c>
      <c r="B191" t="s">
        <v>420</v>
      </c>
      <c r="C191">
        <v>2019</v>
      </c>
      <c r="D191">
        <v>2</v>
      </c>
      <c r="E191" t="s">
        <v>159</v>
      </c>
      <c r="F191">
        <v>6</v>
      </c>
      <c r="G191" t="s">
        <v>137</v>
      </c>
      <c r="H191">
        <v>951</v>
      </c>
      <c r="I191" t="s">
        <v>457</v>
      </c>
      <c r="J191" t="s">
        <v>458</v>
      </c>
      <c r="K191" t="s">
        <v>459</v>
      </c>
      <c r="L191">
        <v>4562</v>
      </c>
      <c r="M191" t="s">
        <v>144</v>
      </c>
      <c r="N191">
        <v>216</v>
      </c>
      <c r="O191">
        <v>9130.82</v>
      </c>
      <c r="P191">
        <v>67567</v>
      </c>
      <c r="Q191" t="str">
        <f>VLOOKUP(J191,S:T,2,FALSE)</f>
        <v>E3 - Small C&amp;I</v>
      </c>
    </row>
    <row r="192" spans="1:17" x14ac:dyDescent="0.35">
      <c r="A192">
        <v>49</v>
      </c>
      <c r="B192" t="s">
        <v>420</v>
      </c>
      <c r="C192">
        <v>2019</v>
      </c>
      <c r="D192">
        <v>2</v>
      </c>
      <c r="E192" t="s">
        <v>159</v>
      </c>
      <c r="F192">
        <v>5</v>
      </c>
      <c r="G192" t="s">
        <v>140</v>
      </c>
      <c r="H192">
        <v>700</v>
      </c>
      <c r="I192" t="s">
        <v>447</v>
      </c>
      <c r="J192" t="s">
        <v>438</v>
      </c>
      <c r="K192" t="s">
        <v>439</v>
      </c>
      <c r="L192">
        <v>460</v>
      </c>
      <c r="M192" t="s">
        <v>141</v>
      </c>
      <c r="N192">
        <v>46</v>
      </c>
      <c r="O192">
        <v>779071.46</v>
      </c>
      <c r="P192">
        <v>3275233</v>
      </c>
      <c r="Q192" t="str">
        <f>VLOOKUP(J192,S:T,2,FALSE)</f>
        <v>E5 - Large C&amp;I</v>
      </c>
    </row>
    <row r="193" spans="1:17" x14ac:dyDescent="0.35">
      <c r="A193">
        <v>49</v>
      </c>
      <c r="B193" t="s">
        <v>420</v>
      </c>
      <c r="C193">
        <v>2019</v>
      </c>
      <c r="D193">
        <v>2</v>
      </c>
      <c r="E193" t="s">
        <v>159</v>
      </c>
      <c r="F193">
        <v>3</v>
      </c>
      <c r="G193" t="s">
        <v>135</v>
      </c>
      <c r="H193">
        <v>710</v>
      </c>
      <c r="I193" t="s">
        <v>448</v>
      </c>
      <c r="J193" t="s">
        <v>438</v>
      </c>
      <c r="K193" t="s">
        <v>439</v>
      </c>
      <c r="L193">
        <v>4532</v>
      </c>
      <c r="M193" t="s">
        <v>142</v>
      </c>
      <c r="N193">
        <v>285</v>
      </c>
      <c r="O193">
        <v>4074158.25</v>
      </c>
      <c r="P193">
        <v>58438492</v>
      </c>
      <c r="Q193" t="str">
        <f>VLOOKUP(J193,S:T,2,FALSE)</f>
        <v>E5 - Large C&amp;I</v>
      </c>
    </row>
    <row r="194" spans="1:17" x14ac:dyDescent="0.35">
      <c r="A194">
        <v>49</v>
      </c>
      <c r="B194" t="s">
        <v>420</v>
      </c>
      <c r="C194">
        <v>2019</v>
      </c>
      <c r="D194">
        <v>2</v>
      </c>
      <c r="E194" t="s">
        <v>159</v>
      </c>
      <c r="F194">
        <v>6</v>
      </c>
      <c r="G194" t="s">
        <v>137</v>
      </c>
      <c r="H194">
        <v>617</v>
      </c>
      <c r="I194" t="s">
        <v>470</v>
      </c>
      <c r="J194" t="s">
        <v>430</v>
      </c>
      <c r="K194" t="s">
        <v>431</v>
      </c>
      <c r="L194">
        <v>4562</v>
      </c>
      <c r="M194" t="s">
        <v>144</v>
      </c>
      <c r="N194">
        <v>126</v>
      </c>
      <c r="O194">
        <v>485891.31</v>
      </c>
      <c r="P194">
        <v>1708997</v>
      </c>
      <c r="Q194" t="str">
        <f>VLOOKUP(J194,S:T,2,FALSE)</f>
        <v>E6 - OTHER</v>
      </c>
    </row>
    <row r="195" spans="1:17" x14ac:dyDescent="0.35">
      <c r="A195">
        <v>49</v>
      </c>
      <c r="B195" t="s">
        <v>420</v>
      </c>
      <c r="C195">
        <v>2019</v>
      </c>
      <c r="D195">
        <v>2</v>
      </c>
      <c r="E195" t="s">
        <v>159</v>
      </c>
      <c r="F195">
        <v>3</v>
      </c>
      <c r="G195" t="s">
        <v>135</v>
      </c>
      <c r="H195">
        <v>431</v>
      </c>
      <c r="I195" t="s">
        <v>514</v>
      </c>
      <c r="J195" t="s">
        <v>515</v>
      </c>
      <c r="K195" t="s">
        <v>145</v>
      </c>
      <c r="L195">
        <v>1673</v>
      </c>
      <c r="M195" t="s">
        <v>516</v>
      </c>
      <c r="N195">
        <v>4</v>
      </c>
      <c r="O195">
        <v>-609375.31000000006</v>
      </c>
      <c r="P195">
        <v>0</v>
      </c>
      <c r="Q195" t="str">
        <f>VLOOKUP(J195,S:T,2,FALSE)</f>
        <v>G6 - OTHER</v>
      </c>
    </row>
    <row r="196" spans="1:17" x14ac:dyDescent="0.35">
      <c r="A196">
        <v>49</v>
      </c>
      <c r="B196" t="s">
        <v>420</v>
      </c>
      <c r="C196">
        <v>2019</v>
      </c>
      <c r="D196">
        <v>2</v>
      </c>
      <c r="E196" t="s">
        <v>159</v>
      </c>
      <c r="F196">
        <v>3</v>
      </c>
      <c r="G196" t="s">
        <v>135</v>
      </c>
      <c r="H196">
        <v>439</v>
      </c>
      <c r="I196" t="s">
        <v>487</v>
      </c>
      <c r="J196" t="s">
        <v>488</v>
      </c>
      <c r="K196" t="s">
        <v>145</v>
      </c>
      <c r="L196">
        <v>300</v>
      </c>
      <c r="M196" t="s">
        <v>136</v>
      </c>
      <c r="N196">
        <v>1</v>
      </c>
      <c r="O196">
        <v>271189.53999999998</v>
      </c>
      <c r="P196">
        <v>215435.83</v>
      </c>
      <c r="Q196" t="str">
        <f>VLOOKUP(J196,S:T,2,FALSE)</f>
        <v>G5 - Large C&amp;I</v>
      </c>
    </row>
    <row r="197" spans="1:17" x14ac:dyDescent="0.35">
      <c r="A197">
        <v>49</v>
      </c>
      <c r="B197" t="s">
        <v>420</v>
      </c>
      <c r="C197">
        <v>2019</v>
      </c>
      <c r="D197">
        <v>2</v>
      </c>
      <c r="E197" t="s">
        <v>159</v>
      </c>
      <c r="F197">
        <v>3</v>
      </c>
      <c r="G197" t="s">
        <v>135</v>
      </c>
      <c r="H197">
        <v>407</v>
      </c>
      <c r="I197" t="s">
        <v>496</v>
      </c>
      <c r="J197" t="s">
        <v>497</v>
      </c>
      <c r="K197" t="s">
        <v>145</v>
      </c>
      <c r="L197">
        <v>1670</v>
      </c>
      <c r="M197" t="s">
        <v>491</v>
      </c>
      <c r="N197">
        <v>327</v>
      </c>
      <c r="O197">
        <v>331773.53000000003</v>
      </c>
      <c r="P197">
        <v>932949.37</v>
      </c>
      <c r="Q197" t="str">
        <f>VLOOKUP(J197,S:T,2,FALSE)</f>
        <v>G4 - Medium C&amp;I</v>
      </c>
    </row>
    <row r="198" spans="1:17" x14ac:dyDescent="0.35">
      <c r="A198">
        <v>49</v>
      </c>
      <c r="B198" t="s">
        <v>420</v>
      </c>
      <c r="C198">
        <v>2019</v>
      </c>
      <c r="D198">
        <v>2</v>
      </c>
      <c r="E198" t="s">
        <v>159</v>
      </c>
      <c r="F198">
        <v>5</v>
      </c>
      <c r="G198" t="s">
        <v>140</v>
      </c>
      <c r="H198">
        <v>419</v>
      </c>
      <c r="I198" t="s">
        <v>519</v>
      </c>
      <c r="J198" t="s">
        <v>520</v>
      </c>
      <c r="K198" t="s">
        <v>145</v>
      </c>
      <c r="L198">
        <v>1671</v>
      </c>
      <c r="M198" t="s">
        <v>484</v>
      </c>
      <c r="N198">
        <v>55</v>
      </c>
      <c r="O198">
        <v>147924.66</v>
      </c>
      <c r="P198">
        <v>495873.93</v>
      </c>
      <c r="Q198" t="str">
        <f>VLOOKUP(J198,S:T,2,FALSE)</f>
        <v>G5 - Large C&amp;I</v>
      </c>
    </row>
    <row r="199" spans="1:17" x14ac:dyDescent="0.35">
      <c r="A199">
        <v>49</v>
      </c>
      <c r="B199" t="s">
        <v>420</v>
      </c>
      <c r="C199">
        <v>2019</v>
      </c>
      <c r="D199">
        <v>2</v>
      </c>
      <c r="E199" t="s">
        <v>159</v>
      </c>
      <c r="F199">
        <v>5</v>
      </c>
      <c r="G199" t="s">
        <v>140</v>
      </c>
      <c r="H199">
        <v>422</v>
      </c>
      <c r="I199" t="s">
        <v>500</v>
      </c>
      <c r="J199">
        <v>2421</v>
      </c>
      <c r="K199" t="s">
        <v>145</v>
      </c>
      <c r="L199">
        <v>1671</v>
      </c>
      <c r="M199" t="s">
        <v>484</v>
      </c>
      <c r="N199">
        <v>12</v>
      </c>
      <c r="O199">
        <v>71141.740000000005</v>
      </c>
      <c r="P199">
        <v>413761.87</v>
      </c>
      <c r="Q199" t="str">
        <f>VLOOKUP(J199,S:T,2,FALSE)</f>
        <v>G5 - Large C&amp;I</v>
      </c>
    </row>
    <row r="200" spans="1:17" x14ac:dyDescent="0.35">
      <c r="A200">
        <v>49</v>
      </c>
      <c r="B200" t="s">
        <v>420</v>
      </c>
      <c r="C200">
        <v>2019</v>
      </c>
      <c r="D200">
        <v>2</v>
      </c>
      <c r="E200" t="s">
        <v>159</v>
      </c>
      <c r="F200">
        <v>5</v>
      </c>
      <c r="G200" t="s">
        <v>140</v>
      </c>
      <c r="H200">
        <v>411</v>
      </c>
      <c r="I200" t="s">
        <v>489</v>
      </c>
      <c r="J200" t="s">
        <v>490</v>
      </c>
      <c r="K200" t="s">
        <v>145</v>
      </c>
      <c r="L200">
        <v>1670</v>
      </c>
      <c r="M200" t="s">
        <v>491</v>
      </c>
      <c r="N200">
        <v>6</v>
      </c>
      <c r="O200">
        <v>27265.29</v>
      </c>
      <c r="P200">
        <v>77714.53</v>
      </c>
      <c r="Q200" t="str">
        <f>VLOOKUP(J200,S:T,2,FALSE)</f>
        <v>G5 - Large C&amp;I</v>
      </c>
    </row>
    <row r="201" spans="1:17" x14ac:dyDescent="0.35">
      <c r="A201">
        <v>49</v>
      </c>
      <c r="B201" t="s">
        <v>420</v>
      </c>
      <c r="C201">
        <v>2019</v>
      </c>
      <c r="D201">
        <v>2</v>
      </c>
      <c r="E201" t="s">
        <v>159</v>
      </c>
      <c r="F201">
        <v>3</v>
      </c>
      <c r="G201" t="s">
        <v>135</v>
      </c>
      <c r="H201">
        <v>410</v>
      </c>
      <c r="I201" t="s">
        <v>513</v>
      </c>
      <c r="J201">
        <v>3321</v>
      </c>
      <c r="K201" t="s">
        <v>145</v>
      </c>
      <c r="L201">
        <v>1670</v>
      </c>
      <c r="M201" t="s">
        <v>491</v>
      </c>
      <c r="N201">
        <v>208</v>
      </c>
      <c r="O201">
        <v>852357.05</v>
      </c>
      <c r="P201">
        <v>2344226.61</v>
      </c>
      <c r="Q201" t="str">
        <f>VLOOKUP(J201,S:T,2,FALSE)</f>
        <v>G5 - Large C&amp;I</v>
      </c>
    </row>
    <row r="202" spans="1:17" x14ac:dyDescent="0.35">
      <c r="A202">
        <v>49</v>
      </c>
      <c r="B202" t="s">
        <v>420</v>
      </c>
      <c r="C202">
        <v>2019</v>
      </c>
      <c r="D202">
        <v>2</v>
      </c>
      <c r="E202" t="s">
        <v>159</v>
      </c>
      <c r="F202">
        <v>5</v>
      </c>
      <c r="G202" t="s">
        <v>140</v>
      </c>
      <c r="H202">
        <v>410</v>
      </c>
      <c r="I202" t="s">
        <v>513</v>
      </c>
      <c r="J202">
        <v>3321</v>
      </c>
      <c r="K202" t="s">
        <v>145</v>
      </c>
      <c r="L202">
        <v>1670</v>
      </c>
      <c r="M202" t="s">
        <v>491</v>
      </c>
      <c r="N202">
        <v>18</v>
      </c>
      <c r="O202">
        <v>74693.42</v>
      </c>
      <c r="P202">
        <v>204947.08</v>
      </c>
      <c r="Q202" t="str">
        <f>VLOOKUP(J202,S:T,2,FALSE)</f>
        <v>G5 - Large C&amp;I</v>
      </c>
    </row>
    <row r="203" spans="1:17" x14ac:dyDescent="0.35">
      <c r="A203">
        <v>49</v>
      </c>
      <c r="B203" t="s">
        <v>420</v>
      </c>
      <c r="C203">
        <v>2019</v>
      </c>
      <c r="D203">
        <v>2</v>
      </c>
      <c r="E203" t="s">
        <v>159</v>
      </c>
      <c r="F203">
        <v>3</v>
      </c>
      <c r="G203" t="s">
        <v>135</v>
      </c>
      <c r="H203">
        <v>432</v>
      </c>
      <c r="I203" t="s">
        <v>507</v>
      </c>
      <c r="J203" t="s">
        <v>508</v>
      </c>
      <c r="K203" t="s">
        <v>145</v>
      </c>
      <c r="L203">
        <v>1674</v>
      </c>
      <c r="M203" t="s">
        <v>509</v>
      </c>
      <c r="N203">
        <v>5</v>
      </c>
      <c r="O203">
        <v>887381.17</v>
      </c>
      <c r="P203">
        <v>0</v>
      </c>
      <c r="Q203" t="str">
        <f>VLOOKUP(J203,S:T,2,FALSE)</f>
        <v>G6 - OTHER</v>
      </c>
    </row>
    <row r="204" spans="1:17" x14ac:dyDescent="0.35">
      <c r="A204">
        <v>49</v>
      </c>
      <c r="B204" t="s">
        <v>420</v>
      </c>
      <c r="C204">
        <v>2019</v>
      </c>
      <c r="D204">
        <v>2</v>
      </c>
      <c r="E204" t="s">
        <v>159</v>
      </c>
      <c r="F204">
        <v>1</v>
      </c>
      <c r="G204" t="s">
        <v>132</v>
      </c>
      <c r="H204">
        <v>401</v>
      </c>
      <c r="I204" t="s">
        <v>525</v>
      </c>
      <c r="J204">
        <v>1012</v>
      </c>
      <c r="K204" t="s">
        <v>145</v>
      </c>
      <c r="L204">
        <v>200</v>
      </c>
      <c r="M204" t="s">
        <v>143</v>
      </c>
      <c r="N204">
        <v>18040</v>
      </c>
      <c r="O204">
        <v>950587.75</v>
      </c>
      <c r="P204">
        <v>559675.93999999994</v>
      </c>
      <c r="Q204" t="str">
        <f>VLOOKUP(J204,S:T,2,FALSE)</f>
        <v>G1 - Residential</v>
      </c>
    </row>
    <row r="205" spans="1:17" x14ac:dyDescent="0.35">
      <c r="A205">
        <v>49</v>
      </c>
      <c r="B205" t="s">
        <v>420</v>
      </c>
      <c r="C205">
        <v>2019</v>
      </c>
      <c r="D205">
        <v>2</v>
      </c>
      <c r="E205" t="s">
        <v>159</v>
      </c>
      <c r="F205">
        <v>10</v>
      </c>
      <c r="G205" t="s">
        <v>149</v>
      </c>
      <c r="H205">
        <v>402</v>
      </c>
      <c r="I205" t="s">
        <v>486</v>
      </c>
      <c r="J205">
        <v>1301</v>
      </c>
      <c r="K205" t="s">
        <v>145</v>
      </c>
      <c r="L205">
        <v>207</v>
      </c>
      <c r="M205" t="s">
        <v>151</v>
      </c>
      <c r="N205">
        <v>18712</v>
      </c>
      <c r="O205">
        <v>3136475.1</v>
      </c>
      <c r="P205">
        <v>2955618.75</v>
      </c>
      <c r="Q205" t="str">
        <f>VLOOKUP(J205,S:T,2,FALSE)</f>
        <v>G2 - Low Income Residential</v>
      </c>
    </row>
    <row r="206" spans="1:17" x14ac:dyDescent="0.35">
      <c r="A206">
        <v>49</v>
      </c>
      <c r="B206" t="s">
        <v>420</v>
      </c>
      <c r="C206">
        <v>2019</v>
      </c>
      <c r="D206">
        <v>2</v>
      </c>
      <c r="E206" t="s">
        <v>159</v>
      </c>
      <c r="F206">
        <v>5</v>
      </c>
      <c r="G206" t="s">
        <v>140</v>
      </c>
      <c r="H206">
        <v>409</v>
      </c>
      <c r="I206" t="s">
        <v>517</v>
      </c>
      <c r="J206">
        <v>3367</v>
      </c>
      <c r="K206" t="s">
        <v>145</v>
      </c>
      <c r="L206">
        <v>400</v>
      </c>
      <c r="M206" t="s">
        <v>140</v>
      </c>
      <c r="N206">
        <v>8</v>
      </c>
      <c r="O206">
        <v>52416.82</v>
      </c>
      <c r="P206">
        <v>46093.53</v>
      </c>
      <c r="Q206" t="str">
        <f>VLOOKUP(J206,S:T,2,FALSE)</f>
        <v>G5 - Large C&amp;I</v>
      </c>
    </row>
    <row r="207" spans="1:17" x14ac:dyDescent="0.35">
      <c r="A207">
        <v>49</v>
      </c>
      <c r="B207" t="s">
        <v>420</v>
      </c>
      <c r="C207">
        <v>2019</v>
      </c>
      <c r="D207">
        <v>2</v>
      </c>
      <c r="E207" t="s">
        <v>159</v>
      </c>
      <c r="F207">
        <v>3</v>
      </c>
      <c r="G207" t="s">
        <v>135</v>
      </c>
      <c r="H207">
        <v>414</v>
      </c>
      <c r="I207" t="s">
        <v>505</v>
      </c>
      <c r="J207">
        <v>3421</v>
      </c>
      <c r="K207" t="s">
        <v>145</v>
      </c>
      <c r="L207">
        <v>1670</v>
      </c>
      <c r="M207" t="s">
        <v>491</v>
      </c>
      <c r="N207">
        <v>1</v>
      </c>
      <c r="O207">
        <v>3672.14</v>
      </c>
      <c r="P207">
        <v>18427.73</v>
      </c>
      <c r="Q207" t="str">
        <f>VLOOKUP(J207,S:T,2,FALSE)</f>
        <v>G5 - Large C&amp;I</v>
      </c>
    </row>
    <row r="208" spans="1:17" x14ac:dyDescent="0.35">
      <c r="A208">
        <v>49</v>
      </c>
      <c r="B208" t="s">
        <v>420</v>
      </c>
      <c r="C208">
        <v>2019</v>
      </c>
      <c r="D208">
        <v>2</v>
      </c>
      <c r="E208" t="s">
        <v>159</v>
      </c>
      <c r="F208">
        <v>3</v>
      </c>
      <c r="G208" t="s">
        <v>135</v>
      </c>
      <c r="H208">
        <v>440</v>
      </c>
      <c r="I208" t="s">
        <v>522</v>
      </c>
      <c r="J208" t="s">
        <v>523</v>
      </c>
      <c r="K208" t="s">
        <v>145</v>
      </c>
      <c r="L208">
        <v>1672</v>
      </c>
      <c r="M208" t="s">
        <v>524</v>
      </c>
      <c r="N208">
        <v>1</v>
      </c>
      <c r="O208">
        <v>50934.14</v>
      </c>
      <c r="P208">
        <v>375724.43</v>
      </c>
      <c r="Q208" t="str">
        <f>VLOOKUP(J208,S:T,2,FALSE)</f>
        <v>G5 - Large C&amp;I</v>
      </c>
    </row>
    <row r="209" spans="1:17" x14ac:dyDescent="0.35">
      <c r="A209">
        <v>49</v>
      </c>
      <c r="B209" t="s">
        <v>420</v>
      </c>
      <c r="C209">
        <v>2019</v>
      </c>
      <c r="D209">
        <v>2</v>
      </c>
      <c r="E209" t="s">
        <v>159</v>
      </c>
      <c r="F209">
        <v>3</v>
      </c>
      <c r="G209" t="s">
        <v>135</v>
      </c>
      <c r="H209">
        <v>441</v>
      </c>
      <c r="I209" t="s">
        <v>526</v>
      </c>
      <c r="J209" t="s">
        <v>527</v>
      </c>
      <c r="K209" t="s">
        <v>145</v>
      </c>
      <c r="L209">
        <v>300</v>
      </c>
      <c r="M209" t="s">
        <v>136</v>
      </c>
      <c r="N209">
        <v>1</v>
      </c>
      <c r="O209">
        <v>625</v>
      </c>
      <c r="P209">
        <v>0</v>
      </c>
      <c r="Q209" t="str">
        <f>VLOOKUP(J209,S:T,2,FALSE)</f>
        <v>G5 - Large C&amp;I</v>
      </c>
    </row>
    <row r="210" spans="1:17" x14ac:dyDescent="0.35">
      <c r="A210">
        <v>49</v>
      </c>
      <c r="B210" t="s">
        <v>420</v>
      </c>
      <c r="C210">
        <v>2019</v>
      </c>
      <c r="D210">
        <v>2</v>
      </c>
      <c r="E210" t="s">
        <v>159</v>
      </c>
      <c r="F210">
        <v>3</v>
      </c>
      <c r="G210" t="s">
        <v>135</v>
      </c>
      <c r="H210">
        <v>419</v>
      </c>
      <c r="I210" t="s">
        <v>519</v>
      </c>
      <c r="J210" t="s">
        <v>520</v>
      </c>
      <c r="K210" t="s">
        <v>145</v>
      </c>
      <c r="L210">
        <v>1671</v>
      </c>
      <c r="M210" t="s">
        <v>484</v>
      </c>
      <c r="N210">
        <v>9</v>
      </c>
      <c r="O210">
        <v>15821.42</v>
      </c>
      <c r="P210">
        <v>52984.23</v>
      </c>
      <c r="Q210" t="str">
        <f>VLOOKUP(J210,S:T,2,FALSE)</f>
        <v>G5 - Large C&amp;I</v>
      </c>
    </row>
    <row r="211" spans="1:17" x14ac:dyDescent="0.35">
      <c r="A211">
        <v>49</v>
      </c>
      <c r="B211" t="s">
        <v>420</v>
      </c>
      <c r="C211">
        <v>2019</v>
      </c>
      <c r="D211">
        <v>2</v>
      </c>
      <c r="E211" t="s">
        <v>159</v>
      </c>
      <c r="F211">
        <v>5</v>
      </c>
      <c r="G211" t="s">
        <v>140</v>
      </c>
      <c r="H211">
        <v>417</v>
      </c>
      <c r="I211" t="s">
        <v>499</v>
      </c>
      <c r="J211">
        <v>2367</v>
      </c>
      <c r="K211" t="s">
        <v>145</v>
      </c>
      <c r="L211">
        <v>400</v>
      </c>
      <c r="M211" t="s">
        <v>140</v>
      </c>
      <c r="N211">
        <v>30</v>
      </c>
      <c r="O211">
        <v>164435.79</v>
      </c>
      <c r="P211">
        <v>175765.64</v>
      </c>
      <c r="Q211" t="str">
        <f>VLOOKUP(J211,S:T,2,FALSE)</f>
        <v>G5 - Large C&amp;I</v>
      </c>
    </row>
    <row r="212" spans="1:17" x14ac:dyDescent="0.35">
      <c r="A212">
        <v>49</v>
      </c>
      <c r="B212" t="s">
        <v>420</v>
      </c>
      <c r="C212">
        <v>2019</v>
      </c>
      <c r="D212">
        <v>2</v>
      </c>
      <c r="E212" t="s">
        <v>159</v>
      </c>
      <c r="F212">
        <v>5</v>
      </c>
      <c r="G212" t="s">
        <v>140</v>
      </c>
      <c r="H212">
        <v>421</v>
      </c>
      <c r="I212" t="s">
        <v>485</v>
      </c>
      <c r="J212">
        <v>2496</v>
      </c>
      <c r="K212" t="s">
        <v>145</v>
      </c>
      <c r="L212">
        <v>400</v>
      </c>
      <c r="M212" t="s">
        <v>140</v>
      </c>
      <c r="N212">
        <v>2</v>
      </c>
      <c r="O212">
        <v>33989.599999999999</v>
      </c>
      <c r="P212">
        <v>41117.599999999999</v>
      </c>
      <c r="Q212" t="str">
        <f>VLOOKUP(J212,S:T,2,FALSE)</f>
        <v>G5 - Large C&amp;I</v>
      </c>
    </row>
    <row r="213" spans="1:17" x14ac:dyDescent="0.35">
      <c r="A213">
        <v>49</v>
      </c>
      <c r="B213" t="s">
        <v>420</v>
      </c>
      <c r="C213">
        <v>2019</v>
      </c>
      <c r="D213">
        <v>2</v>
      </c>
      <c r="E213" t="s">
        <v>159</v>
      </c>
      <c r="F213">
        <v>5</v>
      </c>
      <c r="G213" t="s">
        <v>140</v>
      </c>
      <c r="H213">
        <v>415</v>
      </c>
      <c r="I213" t="s">
        <v>501</v>
      </c>
      <c r="J213" t="s">
        <v>502</v>
      </c>
      <c r="K213" t="s">
        <v>145</v>
      </c>
      <c r="L213">
        <v>1670</v>
      </c>
      <c r="M213" t="s">
        <v>491</v>
      </c>
      <c r="N213">
        <v>3</v>
      </c>
      <c r="O213">
        <v>18376.79</v>
      </c>
      <c r="P213">
        <v>123656.65</v>
      </c>
      <c r="Q213" t="str">
        <f>VLOOKUP(J213,S:T,2,FALSE)</f>
        <v>G5 - Large C&amp;I</v>
      </c>
    </row>
    <row r="214" spans="1:17" x14ac:dyDescent="0.35">
      <c r="A214">
        <v>49</v>
      </c>
      <c r="B214" t="s">
        <v>420</v>
      </c>
      <c r="C214">
        <v>2019</v>
      </c>
      <c r="D214">
        <v>2</v>
      </c>
      <c r="E214" t="s">
        <v>159</v>
      </c>
      <c r="F214">
        <v>3</v>
      </c>
      <c r="G214" t="s">
        <v>135</v>
      </c>
      <c r="H214">
        <v>442</v>
      </c>
      <c r="I214" t="s">
        <v>531</v>
      </c>
      <c r="J214" t="s">
        <v>532</v>
      </c>
      <c r="K214" t="s">
        <v>145</v>
      </c>
      <c r="L214">
        <v>1672</v>
      </c>
      <c r="M214" t="s">
        <v>524</v>
      </c>
      <c r="N214">
        <v>8</v>
      </c>
      <c r="O214">
        <v>63708.93</v>
      </c>
      <c r="P214">
        <v>502556.57</v>
      </c>
      <c r="Q214" t="str">
        <f>VLOOKUP(J214,S:T,2,FALSE)</f>
        <v>G5 - Large C&amp;I</v>
      </c>
    </row>
    <row r="215" spans="1:17" x14ac:dyDescent="0.35">
      <c r="A215">
        <v>49</v>
      </c>
      <c r="B215" t="s">
        <v>420</v>
      </c>
      <c r="C215">
        <v>2019</v>
      </c>
      <c r="D215">
        <v>2</v>
      </c>
      <c r="E215" t="s">
        <v>159</v>
      </c>
      <c r="F215">
        <v>5</v>
      </c>
      <c r="G215" t="s">
        <v>140</v>
      </c>
      <c r="H215">
        <v>407</v>
      </c>
      <c r="I215" t="s">
        <v>496</v>
      </c>
      <c r="J215" t="s">
        <v>497</v>
      </c>
      <c r="K215" t="s">
        <v>145</v>
      </c>
      <c r="L215">
        <v>1670</v>
      </c>
      <c r="M215" t="s">
        <v>491</v>
      </c>
      <c r="N215">
        <v>5</v>
      </c>
      <c r="O215">
        <v>4405.26</v>
      </c>
      <c r="P215">
        <v>11430.94</v>
      </c>
      <c r="Q215" t="str">
        <f>VLOOKUP(J215,S:T,2,FALSE)</f>
        <v>G4 - Medium C&amp;I</v>
      </c>
    </row>
    <row r="216" spans="1:17" x14ac:dyDescent="0.35">
      <c r="A216">
        <v>49</v>
      </c>
      <c r="B216" t="s">
        <v>420</v>
      </c>
      <c r="C216">
        <v>2019</v>
      </c>
      <c r="D216">
        <v>2</v>
      </c>
      <c r="E216" t="s">
        <v>159</v>
      </c>
      <c r="F216">
        <v>5</v>
      </c>
      <c r="G216" t="s">
        <v>140</v>
      </c>
      <c r="H216">
        <v>405</v>
      </c>
      <c r="I216" t="s">
        <v>504</v>
      </c>
      <c r="J216">
        <v>2237</v>
      </c>
      <c r="K216" t="s">
        <v>145</v>
      </c>
      <c r="L216">
        <v>400</v>
      </c>
      <c r="M216" t="s">
        <v>140</v>
      </c>
      <c r="N216">
        <v>15</v>
      </c>
      <c r="O216">
        <v>54139.31</v>
      </c>
      <c r="P216">
        <v>50329.83</v>
      </c>
      <c r="Q216" t="str">
        <f>VLOOKUP(J216,S:T,2,FALSE)</f>
        <v>G4 - Medium C&amp;I</v>
      </c>
    </row>
    <row r="217" spans="1:17" x14ac:dyDescent="0.35">
      <c r="A217">
        <v>49</v>
      </c>
      <c r="B217" t="s">
        <v>420</v>
      </c>
      <c r="C217">
        <v>2019</v>
      </c>
      <c r="D217">
        <v>2</v>
      </c>
      <c r="E217" t="s">
        <v>159</v>
      </c>
      <c r="F217">
        <v>3</v>
      </c>
      <c r="G217" t="s">
        <v>135</v>
      </c>
      <c r="H217">
        <v>423</v>
      </c>
      <c r="I217" t="s">
        <v>482</v>
      </c>
      <c r="J217" t="s">
        <v>483</v>
      </c>
      <c r="K217" t="s">
        <v>145</v>
      </c>
      <c r="L217">
        <v>1671</v>
      </c>
      <c r="M217" t="s">
        <v>484</v>
      </c>
      <c r="N217">
        <v>12</v>
      </c>
      <c r="O217">
        <v>150349.71</v>
      </c>
      <c r="P217">
        <v>1140723.97</v>
      </c>
      <c r="Q217" t="str">
        <f>VLOOKUP(J217,S:T,2,FALSE)</f>
        <v>G5 - Large C&amp;I</v>
      </c>
    </row>
    <row r="218" spans="1:17" x14ac:dyDescent="0.35">
      <c r="A218">
        <v>49</v>
      </c>
      <c r="B218" t="s">
        <v>420</v>
      </c>
      <c r="C218">
        <v>2019</v>
      </c>
      <c r="D218">
        <v>2</v>
      </c>
      <c r="E218" t="s">
        <v>159</v>
      </c>
      <c r="F218">
        <v>5</v>
      </c>
      <c r="G218" t="s">
        <v>140</v>
      </c>
      <c r="H218">
        <v>424</v>
      </c>
      <c r="I218" t="s">
        <v>518</v>
      </c>
      <c r="J218">
        <v>2431</v>
      </c>
      <c r="K218" t="s">
        <v>145</v>
      </c>
      <c r="L218">
        <v>400</v>
      </c>
      <c r="M218" t="s">
        <v>140</v>
      </c>
      <c r="N218">
        <v>1</v>
      </c>
      <c r="O218">
        <v>9674.08</v>
      </c>
      <c r="P218">
        <v>4783.32</v>
      </c>
      <c r="Q218" t="str">
        <f>VLOOKUP(J218,S:T,2,FALSE)</f>
        <v>G5 - Large C&amp;I</v>
      </c>
    </row>
    <row r="219" spans="1:17" x14ac:dyDescent="0.35">
      <c r="A219">
        <v>49</v>
      </c>
      <c r="B219" t="s">
        <v>420</v>
      </c>
      <c r="C219">
        <v>2019</v>
      </c>
      <c r="D219">
        <v>2</v>
      </c>
      <c r="E219" t="s">
        <v>159</v>
      </c>
      <c r="F219">
        <v>3</v>
      </c>
      <c r="G219" t="s">
        <v>135</v>
      </c>
      <c r="H219">
        <v>412</v>
      </c>
      <c r="I219" t="s">
        <v>533</v>
      </c>
      <c r="J219">
        <v>3331</v>
      </c>
      <c r="K219" t="s">
        <v>145</v>
      </c>
      <c r="L219">
        <v>300</v>
      </c>
      <c r="M219" t="s">
        <v>136</v>
      </c>
      <c r="N219">
        <v>1</v>
      </c>
      <c r="O219">
        <v>12211.73</v>
      </c>
      <c r="P219">
        <v>11203.31</v>
      </c>
      <c r="Q219" t="str">
        <f>VLOOKUP(J219,S:T,2,FALSE)</f>
        <v>G5 - Large C&amp;I</v>
      </c>
    </row>
    <row r="220" spans="1:17" x14ac:dyDescent="0.35">
      <c r="A220">
        <v>49</v>
      </c>
      <c r="B220" t="s">
        <v>420</v>
      </c>
      <c r="C220">
        <v>2019</v>
      </c>
      <c r="D220">
        <v>2</v>
      </c>
      <c r="E220" t="s">
        <v>159</v>
      </c>
      <c r="F220">
        <v>5</v>
      </c>
      <c r="G220" t="s">
        <v>140</v>
      </c>
      <c r="H220">
        <v>414</v>
      </c>
      <c r="I220" t="s">
        <v>505</v>
      </c>
      <c r="J220">
        <v>3421</v>
      </c>
      <c r="K220" t="s">
        <v>145</v>
      </c>
      <c r="L220">
        <v>1670</v>
      </c>
      <c r="M220" t="s">
        <v>491</v>
      </c>
      <c r="N220">
        <v>1</v>
      </c>
      <c r="O220">
        <v>5481.42</v>
      </c>
      <c r="P220">
        <v>35705.980000000003</v>
      </c>
      <c r="Q220" t="str">
        <f>VLOOKUP(J220,S:T,2,FALSE)</f>
        <v>G5 - Large C&amp;I</v>
      </c>
    </row>
    <row r="221" spans="1:17" x14ac:dyDescent="0.35">
      <c r="A221">
        <v>49</v>
      </c>
      <c r="B221" t="s">
        <v>420</v>
      </c>
      <c r="C221">
        <v>2019</v>
      </c>
      <c r="D221">
        <v>2</v>
      </c>
      <c r="E221" t="s">
        <v>159</v>
      </c>
      <c r="F221">
        <v>5</v>
      </c>
      <c r="G221" t="s">
        <v>140</v>
      </c>
      <c r="H221">
        <v>425</v>
      </c>
      <c r="I221" t="s">
        <v>479</v>
      </c>
      <c r="J221" t="s">
        <v>480</v>
      </c>
      <c r="K221" t="s">
        <v>145</v>
      </c>
      <c r="L221">
        <v>1675</v>
      </c>
      <c r="M221" t="s">
        <v>481</v>
      </c>
      <c r="N221">
        <v>1</v>
      </c>
      <c r="O221">
        <v>23542.04</v>
      </c>
      <c r="P221">
        <v>13593.94</v>
      </c>
      <c r="Q221" t="str">
        <f>VLOOKUP(J221,S:T,2,FALSE)</f>
        <v>G5 - Large C&amp;I</v>
      </c>
    </row>
    <row r="222" spans="1:17" x14ac:dyDescent="0.35">
      <c r="A222">
        <v>49</v>
      </c>
      <c r="B222" t="s">
        <v>420</v>
      </c>
      <c r="C222">
        <v>2019</v>
      </c>
      <c r="D222">
        <v>2</v>
      </c>
      <c r="E222" t="s">
        <v>159</v>
      </c>
      <c r="F222">
        <v>3</v>
      </c>
      <c r="G222" t="s">
        <v>135</v>
      </c>
      <c r="H222">
        <v>446</v>
      </c>
      <c r="I222" t="s">
        <v>521</v>
      </c>
      <c r="J222">
        <v>8011</v>
      </c>
      <c r="K222" t="s">
        <v>145</v>
      </c>
      <c r="L222">
        <v>300</v>
      </c>
      <c r="M222" t="s">
        <v>136</v>
      </c>
      <c r="N222">
        <v>23</v>
      </c>
      <c r="O222">
        <v>1845.69</v>
      </c>
      <c r="P222">
        <v>0</v>
      </c>
      <c r="Q222" t="str">
        <f>VLOOKUP(J222,S:T,2,FALSE)</f>
        <v>G6 - OTHER</v>
      </c>
    </row>
    <row r="223" spans="1:17" x14ac:dyDescent="0.35">
      <c r="A223">
        <v>49</v>
      </c>
      <c r="B223" t="s">
        <v>420</v>
      </c>
      <c r="C223">
        <v>2019</v>
      </c>
      <c r="D223">
        <v>2</v>
      </c>
      <c r="E223" t="s">
        <v>159</v>
      </c>
      <c r="F223">
        <v>10</v>
      </c>
      <c r="G223" t="s">
        <v>149</v>
      </c>
      <c r="H223">
        <v>401</v>
      </c>
      <c r="I223" t="s">
        <v>525</v>
      </c>
      <c r="J223">
        <v>1012</v>
      </c>
      <c r="K223" t="s">
        <v>145</v>
      </c>
      <c r="L223">
        <v>200</v>
      </c>
      <c r="M223" t="s">
        <v>143</v>
      </c>
      <c r="N223">
        <v>7</v>
      </c>
      <c r="O223">
        <v>2078.9</v>
      </c>
      <c r="P223">
        <v>1595.47</v>
      </c>
      <c r="Q223" t="str">
        <f>VLOOKUP(J223,S:T,2,FALSE)</f>
        <v>G1 - Residential</v>
      </c>
    </row>
    <row r="224" spans="1:17" x14ac:dyDescent="0.35">
      <c r="A224">
        <v>49</v>
      </c>
      <c r="B224" t="s">
        <v>420</v>
      </c>
      <c r="C224">
        <v>2019</v>
      </c>
      <c r="D224">
        <v>2</v>
      </c>
      <c r="E224" t="s">
        <v>159</v>
      </c>
      <c r="F224">
        <v>10</v>
      </c>
      <c r="G224" t="s">
        <v>149</v>
      </c>
      <c r="H224">
        <v>400</v>
      </c>
      <c r="I224" t="s">
        <v>510</v>
      </c>
      <c r="J224">
        <v>1247</v>
      </c>
      <c r="K224" t="s">
        <v>145</v>
      </c>
      <c r="L224">
        <v>207</v>
      </c>
      <c r="M224" t="s">
        <v>151</v>
      </c>
      <c r="N224">
        <v>210103</v>
      </c>
      <c r="O224">
        <v>48135788.009999998</v>
      </c>
      <c r="P224">
        <v>33529802.760000002</v>
      </c>
      <c r="Q224" t="str">
        <f>VLOOKUP(J224,S:T,2,FALSE)</f>
        <v>G1 - Residential</v>
      </c>
    </row>
    <row r="225" spans="1:17" x14ac:dyDescent="0.35">
      <c r="A225">
        <v>49</v>
      </c>
      <c r="B225" t="s">
        <v>420</v>
      </c>
      <c r="C225">
        <v>2019</v>
      </c>
      <c r="D225">
        <v>2</v>
      </c>
      <c r="E225" t="s">
        <v>159</v>
      </c>
      <c r="F225">
        <v>5</v>
      </c>
      <c r="G225" t="s">
        <v>140</v>
      </c>
      <c r="H225">
        <v>404</v>
      </c>
      <c r="I225" t="s">
        <v>506</v>
      </c>
      <c r="J225">
        <v>2107</v>
      </c>
      <c r="K225" t="s">
        <v>145</v>
      </c>
      <c r="L225">
        <v>400</v>
      </c>
      <c r="M225" t="s">
        <v>140</v>
      </c>
      <c r="N225">
        <v>7</v>
      </c>
      <c r="O225">
        <v>6881.71</v>
      </c>
      <c r="P225">
        <v>5435.31</v>
      </c>
      <c r="Q225" t="str">
        <f>VLOOKUP(J225,S:T,2,FALSE)</f>
        <v>G3 - Small C&amp;I</v>
      </c>
    </row>
    <row r="226" spans="1:17" x14ac:dyDescent="0.35">
      <c r="A226">
        <v>49</v>
      </c>
      <c r="B226" t="s">
        <v>420</v>
      </c>
      <c r="C226">
        <v>2019</v>
      </c>
      <c r="D226">
        <v>2</v>
      </c>
      <c r="E226" t="s">
        <v>159</v>
      </c>
      <c r="F226">
        <v>5</v>
      </c>
      <c r="G226" t="s">
        <v>140</v>
      </c>
      <c r="H226">
        <v>443</v>
      </c>
      <c r="I226" t="s">
        <v>494</v>
      </c>
      <c r="J226">
        <v>2121</v>
      </c>
      <c r="K226" t="s">
        <v>145</v>
      </c>
      <c r="L226">
        <v>1670</v>
      </c>
      <c r="M226" t="s">
        <v>491</v>
      </c>
      <c r="N226">
        <v>2</v>
      </c>
      <c r="O226">
        <v>618.63</v>
      </c>
      <c r="P226">
        <v>1114.46</v>
      </c>
      <c r="Q226" t="str">
        <f>VLOOKUP(J226,S:T,2,FALSE)</f>
        <v>G3 - Small C&amp;I</v>
      </c>
    </row>
    <row r="227" spans="1:17" x14ac:dyDescent="0.35">
      <c r="A227">
        <v>49</v>
      </c>
      <c r="B227" t="s">
        <v>420</v>
      </c>
      <c r="C227">
        <v>2019</v>
      </c>
      <c r="D227">
        <v>2</v>
      </c>
      <c r="E227" t="s">
        <v>159</v>
      </c>
      <c r="F227">
        <v>3</v>
      </c>
      <c r="G227" t="s">
        <v>135</v>
      </c>
      <c r="H227">
        <v>405</v>
      </c>
      <c r="I227" t="s">
        <v>504</v>
      </c>
      <c r="J227">
        <v>2237</v>
      </c>
      <c r="K227" t="s">
        <v>145</v>
      </c>
      <c r="L227">
        <v>300</v>
      </c>
      <c r="M227" t="s">
        <v>136</v>
      </c>
      <c r="N227">
        <v>3382</v>
      </c>
      <c r="O227">
        <v>6258025.46</v>
      </c>
      <c r="P227">
        <v>5631446.6500000004</v>
      </c>
      <c r="Q227" t="str">
        <f>VLOOKUP(J227,S:T,2,FALSE)</f>
        <v>G4 - Medium C&amp;I</v>
      </c>
    </row>
    <row r="228" spans="1:17" x14ac:dyDescent="0.35">
      <c r="A228">
        <v>49</v>
      </c>
      <c r="B228" t="s">
        <v>420</v>
      </c>
      <c r="C228">
        <v>2019</v>
      </c>
      <c r="D228">
        <v>2</v>
      </c>
      <c r="E228" t="s">
        <v>159</v>
      </c>
      <c r="F228">
        <v>5</v>
      </c>
      <c r="G228" t="s">
        <v>140</v>
      </c>
      <c r="H228">
        <v>420</v>
      </c>
      <c r="I228" t="s">
        <v>498</v>
      </c>
      <c r="J228">
        <v>2331</v>
      </c>
      <c r="K228" t="s">
        <v>145</v>
      </c>
      <c r="L228">
        <v>400</v>
      </c>
      <c r="M228" t="s">
        <v>140</v>
      </c>
      <c r="N228">
        <v>1</v>
      </c>
      <c r="O228">
        <v>10101.9</v>
      </c>
      <c r="P228">
        <v>10769.68</v>
      </c>
      <c r="Q228" t="str">
        <f>VLOOKUP(J228,S:T,2,FALSE)</f>
        <v>G5 - Large C&amp;I</v>
      </c>
    </row>
    <row r="229" spans="1:17" x14ac:dyDescent="0.35">
      <c r="A229">
        <v>49</v>
      </c>
      <c r="B229" t="s">
        <v>420</v>
      </c>
      <c r="C229">
        <v>2019</v>
      </c>
      <c r="D229">
        <v>2</v>
      </c>
      <c r="E229" t="s">
        <v>159</v>
      </c>
      <c r="F229">
        <v>5</v>
      </c>
      <c r="G229" t="s">
        <v>140</v>
      </c>
      <c r="H229">
        <v>423</v>
      </c>
      <c r="I229" t="s">
        <v>482</v>
      </c>
      <c r="J229" t="s">
        <v>483</v>
      </c>
      <c r="K229" t="s">
        <v>145</v>
      </c>
      <c r="L229">
        <v>1671</v>
      </c>
      <c r="M229" t="s">
        <v>484</v>
      </c>
      <c r="N229">
        <v>52</v>
      </c>
      <c r="O229">
        <v>681609.31</v>
      </c>
      <c r="P229">
        <v>4662416.54</v>
      </c>
      <c r="Q229" t="str">
        <f>VLOOKUP(J229,S:T,2,FALSE)</f>
        <v>G5 - Large C&amp;I</v>
      </c>
    </row>
    <row r="230" spans="1:17" x14ac:dyDescent="0.35">
      <c r="A230">
        <v>49</v>
      </c>
      <c r="B230" t="s">
        <v>420</v>
      </c>
      <c r="C230">
        <v>2019</v>
      </c>
      <c r="D230">
        <v>2</v>
      </c>
      <c r="E230" t="s">
        <v>159</v>
      </c>
      <c r="F230">
        <v>3</v>
      </c>
      <c r="G230" t="s">
        <v>135</v>
      </c>
      <c r="H230">
        <v>422</v>
      </c>
      <c r="I230" t="s">
        <v>500</v>
      </c>
      <c r="J230">
        <v>2421</v>
      </c>
      <c r="K230" t="s">
        <v>145</v>
      </c>
      <c r="L230">
        <v>1671</v>
      </c>
      <c r="M230" t="s">
        <v>484</v>
      </c>
      <c r="N230">
        <v>3</v>
      </c>
      <c r="O230">
        <v>11211.22</v>
      </c>
      <c r="P230">
        <v>51301.21</v>
      </c>
      <c r="Q230" t="str">
        <f>VLOOKUP(J230,S:T,2,FALSE)</f>
        <v>G5 - Large C&amp;I</v>
      </c>
    </row>
    <row r="231" spans="1:17" x14ac:dyDescent="0.35">
      <c r="A231">
        <v>49</v>
      </c>
      <c r="B231" t="s">
        <v>420</v>
      </c>
      <c r="C231">
        <v>2019</v>
      </c>
      <c r="D231">
        <v>2</v>
      </c>
      <c r="E231" t="s">
        <v>159</v>
      </c>
      <c r="F231">
        <v>3</v>
      </c>
      <c r="G231" t="s">
        <v>135</v>
      </c>
      <c r="H231">
        <v>409</v>
      </c>
      <c r="I231" t="s">
        <v>517</v>
      </c>
      <c r="J231">
        <v>3367</v>
      </c>
      <c r="K231" t="s">
        <v>145</v>
      </c>
      <c r="L231">
        <v>300</v>
      </c>
      <c r="M231" t="s">
        <v>136</v>
      </c>
      <c r="N231">
        <v>112</v>
      </c>
      <c r="O231">
        <v>1296966.3799999999</v>
      </c>
      <c r="P231">
        <v>1184921.4099999999</v>
      </c>
      <c r="Q231" t="str">
        <f>VLOOKUP(J231,S:T,2,FALSE)</f>
        <v>G5 - Large C&amp;I</v>
      </c>
    </row>
    <row r="232" spans="1:17" x14ac:dyDescent="0.35">
      <c r="A232">
        <v>49</v>
      </c>
      <c r="B232" t="s">
        <v>420</v>
      </c>
      <c r="C232">
        <v>2019</v>
      </c>
      <c r="D232">
        <v>2</v>
      </c>
      <c r="E232" t="s">
        <v>159</v>
      </c>
      <c r="F232">
        <v>3</v>
      </c>
      <c r="G232" t="s">
        <v>135</v>
      </c>
      <c r="H232">
        <v>425</v>
      </c>
      <c r="I232" t="s">
        <v>479</v>
      </c>
      <c r="J232" t="s">
        <v>480</v>
      </c>
      <c r="K232" t="s">
        <v>145</v>
      </c>
      <c r="L232">
        <v>1675</v>
      </c>
      <c r="M232" t="s">
        <v>481</v>
      </c>
      <c r="N232">
        <v>3</v>
      </c>
      <c r="O232">
        <v>68365.210000000006</v>
      </c>
      <c r="P232">
        <v>39664.269999999997</v>
      </c>
      <c r="Q232" t="str">
        <f>VLOOKUP(J232,S:T,2,FALSE)</f>
        <v>G5 - Large C&amp;I</v>
      </c>
    </row>
    <row r="233" spans="1:17" x14ac:dyDescent="0.35">
      <c r="A233">
        <v>49</v>
      </c>
      <c r="B233" t="s">
        <v>420</v>
      </c>
      <c r="C233">
        <v>2019</v>
      </c>
      <c r="D233">
        <v>2</v>
      </c>
      <c r="E233" t="s">
        <v>159</v>
      </c>
      <c r="F233">
        <v>3</v>
      </c>
      <c r="G233" t="s">
        <v>135</v>
      </c>
      <c r="H233">
        <v>428</v>
      </c>
      <c r="I233" t="s">
        <v>529</v>
      </c>
      <c r="J233" t="s">
        <v>530</v>
      </c>
      <c r="K233" t="s">
        <v>145</v>
      </c>
      <c r="L233">
        <v>1675</v>
      </c>
      <c r="M233" t="s">
        <v>481</v>
      </c>
      <c r="N233">
        <v>1</v>
      </c>
      <c r="O233">
        <v>69389.850000000006</v>
      </c>
      <c r="P233">
        <v>44918.3</v>
      </c>
      <c r="Q233" t="str">
        <f>VLOOKUP(J233,S:T,2,FALSE)</f>
        <v>G5 - Large C&amp;I</v>
      </c>
    </row>
    <row r="234" spans="1:17" x14ac:dyDescent="0.35">
      <c r="A234">
        <v>49</v>
      </c>
      <c r="B234" t="s">
        <v>420</v>
      </c>
      <c r="C234">
        <v>2019</v>
      </c>
      <c r="D234">
        <v>2</v>
      </c>
      <c r="E234" t="s">
        <v>159</v>
      </c>
      <c r="F234">
        <v>1</v>
      </c>
      <c r="G234" t="s">
        <v>132</v>
      </c>
      <c r="H234">
        <v>400</v>
      </c>
      <c r="I234" t="s">
        <v>510</v>
      </c>
      <c r="J234">
        <v>1247</v>
      </c>
      <c r="K234" t="s">
        <v>145</v>
      </c>
      <c r="L234">
        <v>207</v>
      </c>
      <c r="M234" t="s">
        <v>151</v>
      </c>
      <c r="N234">
        <v>9</v>
      </c>
      <c r="O234">
        <v>2084.19</v>
      </c>
      <c r="P234">
        <v>1443.03</v>
      </c>
      <c r="Q234" t="str">
        <f>VLOOKUP(J234,S:T,2,FALSE)</f>
        <v>G1 - Residential</v>
      </c>
    </row>
    <row r="235" spans="1:17" x14ac:dyDescent="0.35">
      <c r="A235">
        <v>49</v>
      </c>
      <c r="B235" t="s">
        <v>420</v>
      </c>
      <c r="C235">
        <v>2019</v>
      </c>
      <c r="D235">
        <v>2</v>
      </c>
      <c r="E235" t="s">
        <v>159</v>
      </c>
      <c r="F235">
        <v>3</v>
      </c>
      <c r="G235" t="s">
        <v>135</v>
      </c>
      <c r="H235">
        <v>406</v>
      </c>
      <c r="I235" t="s">
        <v>503</v>
      </c>
      <c r="J235">
        <v>2221</v>
      </c>
      <c r="K235" t="s">
        <v>145</v>
      </c>
      <c r="L235">
        <v>1670</v>
      </c>
      <c r="M235" t="s">
        <v>491</v>
      </c>
      <c r="N235">
        <v>1456</v>
      </c>
      <c r="O235">
        <v>1163486.74</v>
      </c>
      <c r="P235">
        <v>3110480.54</v>
      </c>
      <c r="Q235" t="str">
        <f>VLOOKUP(J235,S:T,2,FALSE)</f>
        <v>G4 - Medium C&amp;I</v>
      </c>
    </row>
    <row r="236" spans="1:17" x14ac:dyDescent="0.35">
      <c r="A236">
        <v>49</v>
      </c>
      <c r="B236" t="s">
        <v>420</v>
      </c>
      <c r="C236">
        <v>2019</v>
      </c>
      <c r="D236">
        <v>2</v>
      </c>
      <c r="E236" t="s">
        <v>159</v>
      </c>
      <c r="F236">
        <v>5</v>
      </c>
      <c r="G236" t="s">
        <v>140</v>
      </c>
      <c r="H236">
        <v>408</v>
      </c>
      <c r="I236" t="s">
        <v>478</v>
      </c>
      <c r="J236">
        <v>2231</v>
      </c>
      <c r="K236" t="s">
        <v>145</v>
      </c>
      <c r="L236">
        <v>400</v>
      </c>
      <c r="M236" t="s">
        <v>140</v>
      </c>
      <c r="N236">
        <v>2</v>
      </c>
      <c r="O236">
        <v>4793.9799999999996</v>
      </c>
      <c r="P236">
        <v>4361.0200000000004</v>
      </c>
      <c r="Q236" t="str">
        <f>VLOOKUP(J236,S:T,2,FALSE)</f>
        <v>G4 - Medium C&amp;I</v>
      </c>
    </row>
    <row r="237" spans="1:17" x14ac:dyDescent="0.35">
      <c r="A237">
        <v>49</v>
      </c>
      <c r="B237" t="s">
        <v>420</v>
      </c>
      <c r="C237">
        <v>2019</v>
      </c>
      <c r="D237">
        <v>2</v>
      </c>
      <c r="E237" t="s">
        <v>159</v>
      </c>
      <c r="F237">
        <v>3</v>
      </c>
      <c r="G237" t="s">
        <v>135</v>
      </c>
      <c r="H237">
        <v>420</v>
      </c>
      <c r="I237" t="s">
        <v>498</v>
      </c>
      <c r="J237">
        <v>2331</v>
      </c>
      <c r="K237" t="s">
        <v>145</v>
      </c>
      <c r="L237">
        <v>300</v>
      </c>
      <c r="M237" t="s">
        <v>136</v>
      </c>
      <c r="N237">
        <v>1</v>
      </c>
      <c r="O237">
        <v>6329.28</v>
      </c>
      <c r="P237">
        <v>6859.8</v>
      </c>
      <c r="Q237" t="str">
        <f>VLOOKUP(J237,S:T,2,FALSE)</f>
        <v>G5 - Large C&amp;I</v>
      </c>
    </row>
    <row r="238" spans="1:17" x14ac:dyDescent="0.35">
      <c r="A238">
        <v>49</v>
      </c>
      <c r="B238" t="s">
        <v>420</v>
      </c>
      <c r="C238">
        <v>2019</v>
      </c>
      <c r="D238">
        <v>2</v>
      </c>
      <c r="E238" t="s">
        <v>159</v>
      </c>
      <c r="F238">
        <v>3</v>
      </c>
      <c r="G238" t="s">
        <v>135</v>
      </c>
      <c r="H238">
        <v>417</v>
      </c>
      <c r="I238" t="s">
        <v>499</v>
      </c>
      <c r="J238">
        <v>2367</v>
      </c>
      <c r="K238" t="s">
        <v>145</v>
      </c>
      <c r="L238">
        <v>300</v>
      </c>
      <c r="M238" t="s">
        <v>136</v>
      </c>
      <c r="N238">
        <v>29</v>
      </c>
      <c r="O238">
        <v>177945.1</v>
      </c>
      <c r="P238">
        <v>193386.89</v>
      </c>
      <c r="Q238" t="str">
        <f>VLOOKUP(J238,S:T,2,FALSE)</f>
        <v>G5 - Large C&amp;I</v>
      </c>
    </row>
    <row r="239" spans="1:17" x14ac:dyDescent="0.35">
      <c r="A239">
        <v>49</v>
      </c>
      <c r="B239" t="s">
        <v>420</v>
      </c>
      <c r="C239">
        <v>2019</v>
      </c>
      <c r="D239">
        <v>2</v>
      </c>
      <c r="E239" t="s">
        <v>159</v>
      </c>
      <c r="F239">
        <v>3</v>
      </c>
      <c r="G239" t="s">
        <v>135</v>
      </c>
      <c r="H239">
        <v>421</v>
      </c>
      <c r="I239" t="s">
        <v>485</v>
      </c>
      <c r="J239">
        <v>2496</v>
      </c>
      <c r="K239" t="s">
        <v>145</v>
      </c>
      <c r="L239">
        <v>300</v>
      </c>
      <c r="M239" t="s">
        <v>136</v>
      </c>
      <c r="N239">
        <v>1</v>
      </c>
      <c r="O239">
        <v>15876.62</v>
      </c>
      <c r="P239">
        <v>19565.88</v>
      </c>
      <c r="Q239" t="str">
        <f>VLOOKUP(J239,S:T,2,FALSE)</f>
        <v>G5 - Large C&amp;I</v>
      </c>
    </row>
    <row r="240" spans="1:17" x14ac:dyDescent="0.35">
      <c r="A240">
        <v>49</v>
      </c>
      <c r="B240" t="s">
        <v>420</v>
      </c>
      <c r="C240">
        <v>2019</v>
      </c>
      <c r="D240">
        <v>2</v>
      </c>
      <c r="E240" t="s">
        <v>159</v>
      </c>
      <c r="F240">
        <v>3</v>
      </c>
      <c r="G240" t="s">
        <v>135</v>
      </c>
      <c r="H240">
        <v>411</v>
      </c>
      <c r="I240" t="s">
        <v>489</v>
      </c>
      <c r="J240" t="s">
        <v>490</v>
      </c>
      <c r="K240" t="s">
        <v>145</v>
      </c>
      <c r="L240">
        <v>1670</v>
      </c>
      <c r="M240" t="s">
        <v>491</v>
      </c>
      <c r="N240">
        <v>111</v>
      </c>
      <c r="O240">
        <v>490055.14</v>
      </c>
      <c r="P240">
        <v>1392492.47</v>
      </c>
      <c r="Q240" t="str">
        <f>VLOOKUP(J240,S:T,2,FALSE)</f>
        <v>G5 - Large C&amp;I</v>
      </c>
    </row>
    <row r="241" spans="1:17" x14ac:dyDescent="0.35">
      <c r="A241">
        <v>49</v>
      </c>
      <c r="B241" t="s">
        <v>420</v>
      </c>
      <c r="C241">
        <v>2019</v>
      </c>
      <c r="D241">
        <v>2</v>
      </c>
      <c r="E241" t="s">
        <v>159</v>
      </c>
      <c r="F241">
        <v>1</v>
      </c>
      <c r="G241" t="s">
        <v>132</v>
      </c>
      <c r="H241">
        <v>403</v>
      </c>
      <c r="I241" t="s">
        <v>512</v>
      </c>
      <c r="J241">
        <v>1101</v>
      </c>
      <c r="K241" t="s">
        <v>145</v>
      </c>
      <c r="L241">
        <v>200</v>
      </c>
      <c r="M241" t="s">
        <v>143</v>
      </c>
      <c r="N241">
        <v>423</v>
      </c>
      <c r="O241">
        <v>25662.38</v>
      </c>
      <c r="P241">
        <v>23418.080000000002</v>
      </c>
      <c r="Q241" t="str">
        <f>VLOOKUP(J241,S:T,2,FALSE)</f>
        <v>G2 - Low Income Residential</v>
      </c>
    </row>
    <row r="242" spans="1:17" x14ac:dyDescent="0.35">
      <c r="A242">
        <v>49</v>
      </c>
      <c r="B242" t="s">
        <v>420</v>
      </c>
      <c r="C242">
        <v>2019</v>
      </c>
      <c r="D242">
        <v>2</v>
      </c>
      <c r="E242" t="s">
        <v>159</v>
      </c>
      <c r="F242">
        <v>3</v>
      </c>
      <c r="G242" t="s">
        <v>135</v>
      </c>
      <c r="H242">
        <v>404</v>
      </c>
      <c r="I242" t="s">
        <v>506</v>
      </c>
      <c r="J242">
        <v>2107</v>
      </c>
      <c r="K242" t="s">
        <v>145</v>
      </c>
      <c r="L242">
        <v>300</v>
      </c>
      <c r="M242" t="s">
        <v>136</v>
      </c>
      <c r="N242">
        <v>18541</v>
      </c>
      <c r="O242">
        <v>6271096.4699999997</v>
      </c>
      <c r="P242">
        <v>4690303.75</v>
      </c>
      <c r="Q242" t="str">
        <f>VLOOKUP(J242,S:T,2,FALSE)</f>
        <v>G3 - Small C&amp;I</v>
      </c>
    </row>
    <row r="243" spans="1:17" x14ac:dyDescent="0.35">
      <c r="A243">
        <v>49</v>
      </c>
      <c r="B243" t="s">
        <v>420</v>
      </c>
      <c r="C243">
        <v>2019</v>
      </c>
      <c r="D243">
        <v>2</v>
      </c>
      <c r="E243" t="s">
        <v>159</v>
      </c>
      <c r="F243">
        <v>3</v>
      </c>
      <c r="G243" t="s">
        <v>135</v>
      </c>
      <c r="H243">
        <v>443</v>
      </c>
      <c r="I243" t="s">
        <v>494</v>
      </c>
      <c r="J243">
        <v>2121</v>
      </c>
      <c r="K243" t="s">
        <v>145</v>
      </c>
      <c r="L243">
        <v>1670</v>
      </c>
      <c r="M243" t="s">
        <v>491</v>
      </c>
      <c r="N243">
        <v>719</v>
      </c>
      <c r="O243">
        <v>173571.34</v>
      </c>
      <c r="P243">
        <v>304671.69</v>
      </c>
      <c r="Q243" t="str">
        <f>VLOOKUP(J243,S:T,2,FALSE)</f>
        <v>G3 - Small C&amp;I</v>
      </c>
    </row>
    <row r="244" spans="1:17" x14ac:dyDescent="0.35">
      <c r="A244">
        <v>49</v>
      </c>
      <c r="B244" t="s">
        <v>420</v>
      </c>
      <c r="C244">
        <v>2019</v>
      </c>
      <c r="D244">
        <v>2</v>
      </c>
      <c r="E244" t="s">
        <v>159</v>
      </c>
      <c r="F244">
        <v>3</v>
      </c>
      <c r="G244" t="s">
        <v>135</v>
      </c>
      <c r="H244">
        <v>444</v>
      </c>
      <c r="I244" t="s">
        <v>495</v>
      </c>
      <c r="J244">
        <v>2131</v>
      </c>
      <c r="K244" t="s">
        <v>145</v>
      </c>
      <c r="L244">
        <v>300</v>
      </c>
      <c r="M244" t="s">
        <v>136</v>
      </c>
      <c r="N244">
        <v>27</v>
      </c>
      <c r="O244">
        <v>37368.629999999997</v>
      </c>
      <c r="P244">
        <v>29272.7</v>
      </c>
      <c r="Q244" t="str">
        <f>VLOOKUP(J244,S:T,2,FALSE)</f>
        <v>G3 - Small C&amp;I</v>
      </c>
    </row>
    <row r="245" spans="1:17" x14ac:dyDescent="0.35">
      <c r="A245">
        <v>49</v>
      </c>
      <c r="B245" t="s">
        <v>420</v>
      </c>
      <c r="C245">
        <v>2019</v>
      </c>
      <c r="D245">
        <v>2</v>
      </c>
      <c r="E245" t="s">
        <v>159</v>
      </c>
      <c r="F245">
        <v>3</v>
      </c>
      <c r="G245" t="s">
        <v>135</v>
      </c>
      <c r="H245">
        <v>418</v>
      </c>
      <c r="I245" t="s">
        <v>528</v>
      </c>
      <c r="J245">
        <v>2321</v>
      </c>
      <c r="K245" t="s">
        <v>145</v>
      </c>
      <c r="L245">
        <v>1671</v>
      </c>
      <c r="M245" t="s">
        <v>484</v>
      </c>
      <c r="N245">
        <v>34</v>
      </c>
      <c r="O245">
        <v>88413.9</v>
      </c>
      <c r="P245">
        <v>296665.31</v>
      </c>
      <c r="Q245" t="str">
        <f>VLOOKUP(J245,S:T,2,FALSE)</f>
        <v>G5 - Large C&amp;I</v>
      </c>
    </row>
    <row r="246" spans="1:17" x14ac:dyDescent="0.35">
      <c r="A246">
        <v>49</v>
      </c>
      <c r="B246" t="s">
        <v>420</v>
      </c>
      <c r="C246">
        <v>2019</v>
      </c>
      <c r="D246">
        <v>2</v>
      </c>
      <c r="E246" t="s">
        <v>159</v>
      </c>
      <c r="F246">
        <v>10</v>
      </c>
      <c r="G246" t="s">
        <v>149</v>
      </c>
      <c r="H246">
        <v>404</v>
      </c>
      <c r="I246" t="s">
        <v>506</v>
      </c>
      <c r="J246">
        <v>0</v>
      </c>
      <c r="K246" t="s">
        <v>145</v>
      </c>
      <c r="L246">
        <v>0</v>
      </c>
      <c r="M246" t="s">
        <v>145</v>
      </c>
      <c r="N246">
        <v>1</v>
      </c>
      <c r="O246">
        <v>102.1</v>
      </c>
      <c r="P246">
        <v>61.8</v>
      </c>
      <c r="Q246" t="str">
        <f>VLOOKUP(J246,S:T,2,FALSE)</f>
        <v>G6 - OTHER</v>
      </c>
    </row>
    <row r="247" spans="1:17" x14ac:dyDescent="0.35">
      <c r="A247">
        <v>49</v>
      </c>
      <c r="B247" t="s">
        <v>420</v>
      </c>
      <c r="C247">
        <v>2019</v>
      </c>
      <c r="D247">
        <v>2</v>
      </c>
      <c r="E247" t="s">
        <v>159</v>
      </c>
      <c r="F247">
        <v>5</v>
      </c>
      <c r="G247" t="s">
        <v>140</v>
      </c>
      <c r="H247">
        <v>406</v>
      </c>
      <c r="I247" t="s">
        <v>503</v>
      </c>
      <c r="J247">
        <v>2221</v>
      </c>
      <c r="K247" t="s">
        <v>145</v>
      </c>
      <c r="L247">
        <v>1670</v>
      </c>
      <c r="M247" t="s">
        <v>491</v>
      </c>
      <c r="N247">
        <v>19</v>
      </c>
      <c r="O247">
        <v>25636.52</v>
      </c>
      <c r="P247">
        <v>70747.58</v>
      </c>
      <c r="Q247" t="str">
        <f>VLOOKUP(J247,S:T,2,FALSE)</f>
        <v>G4 - Medium C&amp;I</v>
      </c>
    </row>
    <row r="248" spans="1:17" x14ac:dyDescent="0.35">
      <c r="A248">
        <v>49</v>
      </c>
      <c r="B248" t="s">
        <v>420</v>
      </c>
      <c r="C248">
        <v>2019</v>
      </c>
      <c r="D248">
        <v>2</v>
      </c>
      <c r="E248" t="s">
        <v>159</v>
      </c>
      <c r="F248">
        <v>3</v>
      </c>
      <c r="G248" t="s">
        <v>135</v>
      </c>
      <c r="H248">
        <v>408</v>
      </c>
      <c r="I248" t="s">
        <v>478</v>
      </c>
      <c r="J248">
        <v>2231</v>
      </c>
      <c r="K248" t="s">
        <v>145</v>
      </c>
      <c r="L248">
        <v>300</v>
      </c>
      <c r="M248" t="s">
        <v>136</v>
      </c>
      <c r="N248">
        <v>64</v>
      </c>
      <c r="O248">
        <v>131031.91</v>
      </c>
      <c r="P248">
        <v>117747.02</v>
      </c>
      <c r="Q248" t="str">
        <f>VLOOKUP(J248,S:T,2,FALSE)</f>
        <v>G4 - Medium C&amp;I</v>
      </c>
    </row>
    <row r="249" spans="1:17" x14ac:dyDescent="0.35">
      <c r="A249">
        <v>49</v>
      </c>
      <c r="B249" t="s">
        <v>420</v>
      </c>
      <c r="C249">
        <v>2019</v>
      </c>
      <c r="D249">
        <v>2</v>
      </c>
      <c r="E249" t="s">
        <v>159</v>
      </c>
      <c r="F249">
        <v>5</v>
      </c>
      <c r="G249" t="s">
        <v>140</v>
      </c>
      <c r="H249">
        <v>418</v>
      </c>
      <c r="I249" t="s">
        <v>528</v>
      </c>
      <c r="J249">
        <v>2321</v>
      </c>
      <c r="K249" t="s">
        <v>145</v>
      </c>
      <c r="L249">
        <v>1671</v>
      </c>
      <c r="M249" t="s">
        <v>484</v>
      </c>
      <c r="N249">
        <v>55</v>
      </c>
      <c r="O249">
        <v>129679.98</v>
      </c>
      <c r="P249">
        <v>426849.57</v>
      </c>
      <c r="Q249" t="str">
        <f>VLOOKUP(J249,S:T,2,FALSE)</f>
        <v>G5 - Large C&amp;I</v>
      </c>
    </row>
    <row r="250" spans="1:17" x14ac:dyDescent="0.35">
      <c r="A250">
        <v>49</v>
      </c>
      <c r="B250" t="s">
        <v>420</v>
      </c>
      <c r="C250">
        <v>2019</v>
      </c>
      <c r="D250">
        <v>2</v>
      </c>
      <c r="E250" t="s">
        <v>159</v>
      </c>
      <c r="F250">
        <v>3</v>
      </c>
      <c r="G250" t="s">
        <v>135</v>
      </c>
      <c r="H250">
        <v>424</v>
      </c>
      <c r="I250" t="s">
        <v>518</v>
      </c>
      <c r="J250">
        <v>2431</v>
      </c>
      <c r="K250" t="s">
        <v>145</v>
      </c>
      <c r="L250">
        <v>300</v>
      </c>
      <c r="M250" t="s">
        <v>136</v>
      </c>
      <c r="N250">
        <v>1</v>
      </c>
      <c r="O250">
        <v>5331.07</v>
      </c>
      <c r="P250">
        <v>608.73</v>
      </c>
      <c r="Q250" t="str">
        <f>VLOOKUP(J250,S:T,2,FALSE)</f>
        <v>G5 - Large C&amp;I</v>
      </c>
    </row>
    <row r="251" spans="1:17" x14ac:dyDescent="0.35">
      <c r="A251">
        <v>49</v>
      </c>
      <c r="B251" t="s">
        <v>420</v>
      </c>
      <c r="C251">
        <v>2019</v>
      </c>
      <c r="D251">
        <v>2</v>
      </c>
      <c r="E251" t="s">
        <v>159</v>
      </c>
      <c r="F251">
        <v>3</v>
      </c>
      <c r="G251" t="s">
        <v>135</v>
      </c>
      <c r="H251">
        <v>415</v>
      </c>
      <c r="I251" t="s">
        <v>501</v>
      </c>
      <c r="J251" t="s">
        <v>502</v>
      </c>
      <c r="K251" t="s">
        <v>145</v>
      </c>
      <c r="L251">
        <v>1670</v>
      </c>
      <c r="M251" t="s">
        <v>491</v>
      </c>
      <c r="N251">
        <v>26</v>
      </c>
      <c r="O251">
        <v>292772.06</v>
      </c>
      <c r="P251">
        <v>2089827.98</v>
      </c>
      <c r="Q251" t="str">
        <f>VLOOKUP(J251,S:T,2,FALSE)</f>
        <v>G5 - Large C&amp;I</v>
      </c>
    </row>
    <row r="252" spans="1:17" x14ac:dyDescent="0.35">
      <c r="A252">
        <v>49</v>
      </c>
      <c r="B252" t="s">
        <v>420</v>
      </c>
      <c r="C252">
        <v>2019</v>
      </c>
      <c r="D252">
        <v>2</v>
      </c>
      <c r="E252" t="s">
        <v>159</v>
      </c>
      <c r="F252">
        <v>3</v>
      </c>
      <c r="G252" t="s">
        <v>135</v>
      </c>
      <c r="H252">
        <v>413</v>
      </c>
      <c r="I252" t="s">
        <v>511</v>
      </c>
      <c r="J252">
        <v>3496</v>
      </c>
      <c r="K252" t="s">
        <v>145</v>
      </c>
      <c r="L252">
        <v>300</v>
      </c>
      <c r="M252" t="s">
        <v>136</v>
      </c>
      <c r="N252">
        <v>4</v>
      </c>
      <c r="O252">
        <v>108499.55</v>
      </c>
      <c r="P252">
        <v>123320.84</v>
      </c>
      <c r="Q252" t="str">
        <f>VLOOKUP(J252,S:T,2,FALSE)</f>
        <v>G5 - Large C&amp;I</v>
      </c>
    </row>
    <row r="253" spans="1:17" x14ac:dyDescent="0.35">
      <c r="A253">
        <v>49</v>
      </c>
      <c r="B253" t="s">
        <v>420</v>
      </c>
      <c r="C253">
        <v>2019</v>
      </c>
      <c r="D253">
        <v>2</v>
      </c>
      <c r="E253" t="s">
        <v>159</v>
      </c>
      <c r="F253">
        <v>5</v>
      </c>
      <c r="G253" t="s">
        <v>140</v>
      </c>
      <c r="H253">
        <v>426</v>
      </c>
      <c r="I253" t="s">
        <v>534</v>
      </c>
      <c r="J253" t="s">
        <v>535</v>
      </c>
      <c r="K253" t="s">
        <v>145</v>
      </c>
      <c r="L253">
        <v>1675</v>
      </c>
      <c r="M253" t="s">
        <v>481</v>
      </c>
      <c r="N253">
        <v>1</v>
      </c>
      <c r="O253">
        <v>20594.93</v>
      </c>
      <c r="P253">
        <v>12347.64</v>
      </c>
      <c r="Q253" t="str">
        <f>VLOOKUP(J253,S:T,2,FALSE)</f>
        <v>G5 - Large C&amp;I</v>
      </c>
    </row>
    <row r="254" spans="1:17" x14ac:dyDescent="0.35">
      <c r="A254">
        <v>49</v>
      </c>
      <c r="B254" t="s">
        <v>420</v>
      </c>
      <c r="C254">
        <v>2019</v>
      </c>
      <c r="D254">
        <v>3</v>
      </c>
      <c r="E254" t="s">
        <v>152</v>
      </c>
      <c r="F254">
        <v>3</v>
      </c>
      <c r="G254" t="s">
        <v>135</v>
      </c>
      <c r="H254">
        <v>710</v>
      </c>
      <c r="I254" t="s">
        <v>448</v>
      </c>
      <c r="J254" t="s">
        <v>438</v>
      </c>
      <c r="K254" t="s">
        <v>439</v>
      </c>
      <c r="L254">
        <v>4532</v>
      </c>
      <c r="M254" t="s">
        <v>142</v>
      </c>
      <c r="N254">
        <v>292</v>
      </c>
      <c r="O254">
        <v>3960771.88</v>
      </c>
      <c r="P254">
        <v>57554697</v>
      </c>
      <c r="Q254" t="str">
        <f>VLOOKUP(J254,S:T,2,FALSE)</f>
        <v>E5 - Large C&amp;I</v>
      </c>
    </row>
    <row r="255" spans="1:17" x14ac:dyDescent="0.35">
      <c r="A255">
        <v>49</v>
      </c>
      <c r="B255" t="s">
        <v>420</v>
      </c>
      <c r="C255">
        <v>2019</v>
      </c>
      <c r="D255">
        <v>3</v>
      </c>
      <c r="E255" t="s">
        <v>152</v>
      </c>
      <c r="F255">
        <v>5</v>
      </c>
      <c r="G255" t="s">
        <v>140</v>
      </c>
      <c r="H255">
        <v>53</v>
      </c>
      <c r="I255" t="s">
        <v>435</v>
      </c>
      <c r="J255" t="s">
        <v>433</v>
      </c>
      <c r="K255" t="s">
        <v>434</v>
      </c>
      <c r="L255">
        <v>460</v>
      </c>
      <c r="M255" t="s">
        <v>141</v>
      </c>
      <c r="N255">
        <v>8</v>
      </c>
      <c r="O255">
        <v>17813.93</v>
      </c>
      <c r="P255">
        <v>75018</v>
      </c>
      <c r="Q255" t="str">
        <f>VLOOKUP(J255,S:T,2,FALSE)</f>
        <v>E4 - Medium C&amp;I</v>
      </c>
    </row>
    <row r="256" spans="1:17" x14ac:dyDescent="0.35">
      <c r="A256">
        <v>49</v>
      </c>
      <c r="B256" t="s">
        <v>420</v>
      </c>
      <c r="C256">
        <v>2019</v>
      </c>
      <c r="D256">
        <v>3</v>
      </c>
      <c r="E256" t="s">
        <v>152</v>
      </c>
      <c r="F256">
        <v>10</v>
      </c>
      <c r="G256" t="s">
        <v>149</v>
      </c>
      <c r="H256">
        <v>628</v>
      </c>
      <c r="I256" t="s">
        <v>440</v>
      </c>
      <c r="J256" t="s">
        <v>441</v>
      </c>
      <c r="K256" t="s">
        <v>442</v>
      </c>
      <c r="L256">
        <v>207</v>
      </c>
      <c r="M256" t="s">
        <v>151</v>
      </c>
      <c r="N256">
        <v>7</v>
      </c>
      <c r="O256">
        <v>198.54</v>
      </c>
      <c r="P256">
        <v>633</v>
      </c>
      <c r="Q256" t="str">
        <f>VLOOKUP(J256,S:T,2,FALSE)</f>
        <v>E6 - OTHER</v>
      </c>
    </row>
    <row r="257" spans="1:17" x14ac:dyDescent="0.35">
      <c r="A257">
        <v>49</v>
      </c>
      <c r="B257" t="s">
        <v>420</v>
      </c>
      <c r="C257">
        <v>2019</v>
      </c>
      <c r="D257">
        <v>3</v>
      </c>
      <c r="E257" t="s">
        <v>152</v>
      </c>
      <c r="F257">
        <v>1</v>
      </c>
      <c r="G257" t="s">
        <v>132</v>
      </c>
      <c r="H257">
        <v>950</v>
      </c>
      <c r="I257" t="s">
        <v>428</v>
      </c>
      <c r="J257" t="s">
        <v>425</v>
      </c>
      <c r="K257" t="s">
        <v>426</v>
      </c>
      <c r="L257">
        <v>4512</v>
      </c>
      <c r="M257" t="s">
        <v>133</v>
      </c>
      <c r="N257">
        <v>83</v>
      </c>
      <c r="O257">
        <v>8612.43</v>
      </c>
      <c r="P257">
        <v>76619</v>
      </c>
      <c r="Q257" t="str">
        <f>VLOOKUP(J257,S:T,2,FALSE)</f>
        <v>E3 - Small C&amp;I</v>
      </c>
    </row>
    <row r="258" spans="1:17" x14ac:dyDescent="0.35">
      <c r="A258">
        <v>49</v>
      </c>
      <c r="B258" t="s">
        <v>420</v>
      </c>
      <c r="C258">
        <v>2019</v>
      </c>
      <c r="D258">
        <v>3</v>
      </c>
      <c r="E258" t="s">
        <v>152</v>
      </c>
      <c r="F258">
        <v>5</v>
      </c>
      <c r="G258" t="s">
        <v>140</v>
      </c>
      <c r="H258">
        <v>1</v>
      </c>
      <c r="I258" t="s">
        <v>449</v>
      </c>
      <c r="J258" t="s">
        <v>450</v>
      </c>
      <c r="K258" t="s">
        <v>451</v>
      </c>
      <c r="L258">
        <v>460</v>
      </c>
      <c r="M258" t="s">
        <v>141</v>
      </c>
      <c r="N258">
        <v>1</v>
      </c>
      <c r="O258">
        <v>66.56</v>
      </c>
      <c r="P258">
        <v>267</v>
      </c>
      <c r="Q258" t="str">
        <f>VLOOKUP(J258,S:T,2,FALSE)</f>
        <v>E1 - Residential</v>
      </c>
    </row>
    <row r="259" spans="1:17" x14ac:dyDescent="0.35">
      <c r="A259">
        <v>49</v>
      </c>
      <c r="B259" t="s">
        <v>420</v>
      </c>
      <c r="C259">
        <v>2019</v>
      </c>
      <c r="D259">
        <v>3</v>
      </c>
      <c r="E259" t="s">
        <v>152</v>
      </c>
      <c r="F259">
        <v>10</v>
      </c>
      <c r="G259" t="s">
        <v>149</v>
      </c>
      <c r="H259">
        <v>905</v>
      </c>
      <c r="I259" t="s">
        <v>454</v>
      </c>
      <c r="J259" t="s">
        <v>422</v>
      </c>
      <c r="K259" t="s">
        <v>423</v>
      </c>
      <c r="L259">
        <v>4513</v>
      </c>
      <c r="M259" t="s">
        <v>150</v>
      </c>
      <c r="N259">
        <v>144</v>
      </c>
      <c r="O259">
        <v>5879.67</v>
      </c>
      <c r="P259">
        <v>129949</v>
      </c>
      <c r="Q259" t="str">
        <f>VLOOKUP(J259,S:T,2,FALSE)</f>
        <v>E2 - Low Income Residential</v>
      </c>
    </row>
    <row r="260" spans="1:17" x14ac:dyDescent="0.35">
      <c r="A260">
        <v>49</v>
      </c>
      <c r="B260" t="s">
        <v>420</v>
      </c>
      <c r="C260">
        <v>2019</v>
      </c>
      <c r="D260">
        <v>3</v>
      </c>
      <c r="E260" t="s">
        <v>152</v>
      </c>
      <c r="F260">
        <v>3</v>
      </c>
      <c r="G260" t="s">
        <v>135</v>
      </c>
      <c r="H260">
        <v>122</v>
      </c>
      <c r="I260" t="s">
        <v>460</v>
      </c>
      <c r="J260" t="s">
        <v>461</v>
      </c>
      <c r="K260" t="s">
        <v>462</v>
      </c>
      <c r="L260">
        <v>300</v>
      </c>
      <c r="M260" t="s">
        <v>136</v>
      </c>
      <c r="N260">
        <v>1</v>
      </c>
      <c r="O260">
        <v>27239.39</v>
      </c>
      <c r="P260">
        <v>203600</v>
      </c>
      <c r="Q260" t="str">
        <f>VLOOKUP(J260,S:T,2,FALSE)</f>
        <v>E5 - Large C&amp;I</v>
      </c>
    </row>
    <row r="261" spans="1:17" x14ac:dyDescent="0.35">
      <c r="A261">
        <v>49</v>
      </c>
      <c r="B261" t="s">
        <v>420</v>
      </c>
      <c r="C261">
        <v>2019</v>
      </c>
      <c r="D261">
        <v>3</v>
      </c>
      <c r="E261" t="s">
        <v>152</v>
      </c>
      <c r="F261">
        <v>3</v>
      </c>
      <c r="G261" t="s">
        <v>135</v>
      </c>
      <c r="H261">
        <v>924</v>
      </c>
      <c r="I261" t="s">
        <v>443</v>
      </c>
      <c r="J261" t="s">
        <v>444</v>
      </c>
      <c r="K261" t="s">
        <v>445</v>
      </c>
      <c r="L261">
        <v>4532</v>
      </c>
      <c r="M261" t="s">
        <v>142</v>
      </c>
      <c r="N261">
        <v>1</v>
      </c>
      <c r="O261">
        <v>162276.38</v>
      </c>
      <c r="P261">
        <v>1855729</v>
      </c>
      <c r="Q261" t="str">
        <f>VLOOKUP(J261,S:T,2,FALSE)</f>
        <v>E5 - Large C&amp;I</v>
      </c>
    </row>
    <row r="262" spans="1:17" x14ac:dyDescent="0.35">
      <c r="A262">
        <v>49</v>
      </c>
      <c r="B262" t="s">
        <v>420</v>
      </c>
      <c r="C262">
        <v>2019</v>
      </c>
      <c r="D262">
        <v>3</v>
      </c>
      <c r="E262" t="s">
        <v>152</v>
      </c>
      <c r="F262">
        <v>3</v>
      </c>
      <c r="G262" t="s">
        <v>135</v>
      </c>
      <c r="H262">
        <v>13</v>
      </c>
      <c r="I262" t="s">
        <v>432</v>
      </c>
      <c r="J262" t="s">
        <v>433</v>
      </c>
      <c r="K262" t="s">
        <v>434</v>
      </c>
      <c r="L262">
        <v>300</v>
      </c>
      <c r="M262" t="s">
        <v>136</v>
      </c>
      <c r="N262">
        <v>4158</v>
      </c>
      <c r="O262">
        <v>8907961.9800000004</v>
      </c>
      <c r="P262">
        <v>38316927</v>
      </c>
      <c r="Q262" t="str">
        <f>VLOOKUP(J262,S:T,2,FALSE)</f>
        <v>E4 - Medium C&amp;I</v>
      </c>
    </row>
    <row r="263" spans="1:17" x14ac:dyDescent="0.35">
      <c r="A263">
        <v>49</v>
      </c>
      <c r="B263" t="s">
        <v>420</v>
      </c>
      <c r="C263">
        <v>2019</v>
      </c>
      <c r="D263">
        <v>3</v>
      </c>
      <c r="E263" t="s">
        <v>152</v>
      </c>
      <c r="F263">
        <v>6</v>
      </c>
      <c r="G263" t="s">
        <v>137</v>
      </c>
      <c r="H263">
        <v>610</v>
      </c>
      <c r="I263" t="s">
        <v>429</v>
      </c>
      <c r="J263" t="s">
        <v>430</v>
      </c>
      <c r="K263" t="s">
        <v>431</v>
      </c>
      <c r="L263">
        <v>700</v>
      </c>
      <c r="M263" t="s">
        <v>138</v>
      </c>
      <c r="N263">
        <v>8</v>
      </c>
      <c r="O263">
        <v>3199.35</v>
      </c>
      <c r="P263">
        <v>5300</v>
      </c>
      <c r="Q263" t="str">
        <f>VLOOKUP(J263,S:T,2,FALSE)</f>
        <v>E6 - OTHER</v>
      </c>
    </row>
    <row r="264" spans="1:17" x14ac:dyDescent="0.35">
      <c r="A264">
        <v>49</v>
      </c>
      <c r="B264" t="s">
        <v>420</v>
      </c>
      <c r="C264">
        <v>2019</v>
      </c>
      <c r="D264">
        <v>3</v>
      </c>
      <c r="E264" t="s">
        <v>152</v>
      </c>
      <c r="F264">
        <v>6</v>
      </c>
      <c r="G264" t="s">
        <v>137</v>
      </c>
      <c r="H264">
        <v>629</v>
      </c>
      <c r="I264" t="s">
        <v>469</v>
      </c>
      <c r="J264" t="s">
        <v>430</v>
      </c>
      <c r="K264" t="s">
        <v>431</v>
      </c>
      <c r="L264">
        <v>700</v>
      </c>
      <c r="M264" t="s">
        <v>138</v>
      </c>
      <c r="N264">
        <v>151</v>
      </c>
      <c r="O264">
        <v>74362.070000000007</v>
      </c>
      <c r="P264">
        <v>177393</v>
      </c>
      <c r="Q264" t="str">
        <f>VLOOKUP(J264,S:T,2,FALSE)</f>
        <v>E6 - OTHER</v>
      </c>
    </row>
    <row r="265" spans="1:17" x14ac:dyDescent="0.35">
      <c r="A265">
        <v>49</v>
      </c>
      <c r="B265" t="s">
        <v>420</v>
      </c>
      <c r="C265">
        <v>2019</v>
      </c>
      <c r="D265">
        <v>3</v>
      </c>
      <c r="E265" t="s">
        <v>152</v>
      </c>
      <c r="F265">
        <v>3</v>
      </c>
      <c r="G265" t="s">
        <v>135</v>
      </c>
      <c r="H265">
        <v>55</v>
      </c>
      <c r="I265" t="s">
        <v>427</v>
      </c>
      <c r="J265" t="s">
        <v>425</v>
      </c>
      <c r="K265" t="s">
        <v>426</v>
      </c>
      <c r="L265">
        <v>300</v>
      </c>
      <c r="M265" t="s">
        <v>136</v>
      </c>
      <c r="N265">
        <v>44</v>
      </c>
      <c r="O265">
        <v>-23953.21</v>
      </c>
      <c r="P265">
        <v>185750</v>
      </c>
      <c r="Q265" t="str">
        <f>VLOOKUP(J265,S:T,2,FALSE)</f>
        <v>E3 - Small C&amp;I</v>
      </c>
    </row>
    <row r="266" spans="1:17" x14ac:dyDescent="0.35">
      <c r="A266">
        <v>49</v>
      </c>
      <c r="B266" t="s">
        <v>420</v>
      </c>
      <c r="C266">
        <v>2019</v>
      </c>
      <c r="D266">
        <v>3</v>
      </c>
      <c r="E266" t="s">
        <v>152</v>
      </c>
      <c r="F266">
        <v>1</v>
      </c>
      <c r="G266" t="s">
        <v>132</v>
      </c>
      <c r="H266">
        <v>1</v>
      </c>
      <c r="I266" t="s">
        <v>449</v>
      </c>
      <c r="J266" t="s">
        <v>450</v>
      </c>
      <c r="K266" t="s">
        <v>451</v>
      </c>
      <c r="L266">
        <v>200</v>
      </c>
      <c r="M266" t="s">
        <v>143</v>
      </c>
      <c r="N266">
        <v>349601</v>
      </c>
      <c r="O266">
        <v>41893941.789999999</v>
      </c>
      <c r="P266">
        <v>179527045</v>
      </c>
      <c r="Q266" t="str">
        <f>VLOOKUP(J266,S:T,2,FALSE)</f>
        <v>E1 - Residential</v>
      </c>
    </row>
    <row r="267" spans="1:17" x14ac:dyDescent="0.35">
      <c r="A267">
        <v>49</v>
      </c>
      <c r="B267" t="s">
        <v>420</v>
      </c>
      <c r="C267">
        <v>2019</v>
      </c>
      <c r="D267">
        <v>3</v>
      </c>
      <c r="E267" t="s">
        <v>152</v>
      </c>
      <c r="F267">
        <v>3</v>
      </c>
      <c r="G267" t="s">
        <v>135</v>
      </c>
      <c r="H267">
        <v>950</v>
      </c>
      <c r="I267" t="s">
        <v>428</v>
      </c>
      <c r="J267" t="s">
        <v>425</v>
      </c>
      <c r="K267" t="s">
        <v>426</v>
      </c>
      <c r="L267">
        <v>4532</v>
      </c>
      <c r="M267" t="s">
        <v>142</v>
      </c>
      <c r="N267">
        <v>10052</v>
      </c>
      <c r="O267">
        <v>1445422.14</v>
      </c>
      <c r="P267">
        <v>13329911</v>
      </c>
      <c r="Q267" t="str">
        <f>VLOOKUP(J267,S:T,2,FALSE)</f>
        <v>E3 - Small C&amp;I</v>
      </c>
    </row>
    <row r="268" spans="1:17" x14ac:dyDescent="0.35">
      <c r="A268">
        <v>49</v>
      </c>
      <c r="B268" t="s">
        <v>420</v>
      </c>
      <c r="C268">
        <v>2019</v>
      </c>
      <c r="D268">
        <v>3</v>
      </c>
      <c r="E268" t="s">
        <v>152</v>
      </c>
      <c r="F268">
        <v>1</v>
      </c>
      <c r="G268" t="s">
        <v>132</v>
      </c>
      <c r="H268">
        <v>34</v>
      </c>
      <c r="I268" t="s">
        <v>463</v>
      </c>
      <c r="J268" t="s">
        <v>458</v>
      </c>
      <c r="K268" t="s">
        <v>459</v>
      </c>
      <c r="L268">
        <v>200</v>
      </c>
      <c r="M268" t="s">
        <v>143</v>
      </c>
      <c r="N268">
        <v>1</v>
      </c>
      <c r="O268">
        <v>11.37</v>
      </c>
      <c r="P268">
        <v>0</v>
      </c>
      <c r="Q268" t="str">
        <f>VLOOKUP(J268,S:T,2,FALSE)</f>
        <v>E3 - Small C&amp;I</v>
      </c>
    </row>
    <row r="269" spans="1:17" x14ac:dyDescent="0.35">
      <c r="A269">
        <v>49</v>
      </c>
      <c r="B269" t="s">
        <v>420</v>
      </c>
      <c r="C269">
        <v>2019</v>
      </c>
      <c r="D269">
        <v>3</v>
      </c>
      <c r="E269" t="s">
        <v>152</v>
      </c>
      <c r="F269">
        <v>3</v>
      </c>
      <c r="G269" t="s">
        <v>135</v>
      </c>
      <c r="H269">
        <v>711</v>
      </c>
      <c r="I269" t="s">
        <v>452</v>
      </c>
      <c r="J269" t="s">
        <v>438</v>
      </c>
      <c r="K269" t="s">
        <v>439</v>
      </c>
      <c r="L269">
        <v>4532</v>
      </c>
      <c r="M269" t="s">
        <v>142</v>
      </c>
      <c r="N269">
        <v>313</v>
      </c>
      <c r="O269">
        <v>4344067.1100000003</v>
      </c>
      <c r="P269">
        <v>63673588</v>
      </c>
      <c r="Q269" t="str">
        <f>VLOOKUP(J269,S:T,2,FALSE)</f>
        <v>E5 - Large C&amp;I</v>
      </c>
    </row>
    <row r="270" spans="1:17" x14ac:dyDescent="0.35">
      <c r="A270">
        <v>49</v>
      </c>
      <c r="B270" t="s">
        <v>420</v>
      </c>
      <c r="C270">
        <v>2019</v>
      </c>
      <c r="D270">
        <v>3</v>
      </c>
      <c r="E270" t="s">
        <v>152</v>
      </c>
      <c r="F270">
        <v>3</v>
      </c>
      <c r="G270" t="s">
        <v>135</v>
      </c>
      <c r="H270">
        <v>1</v>
      </c>
      <c r="I270" t="s">
        <v>449</v>
      </c>
      <c r="J270" t="s">
        <v>450</v>
      </c>
      <c r="K270" t="s">
        <v>451</v>
      </c>
      <c r="L270">
        <v>300</v>
      </c>
      <c r="M270" t="s">
        <v>136</v>
      </c>
      <c r="N270">
        <v>744</v>
      </c>
      <c r="O270">
        <v>237915.76</v>
      </c>
      <c r="P270">
        <v>1057194</v>
      </c>
      <c r="Q270" t="str">
        <f>VLOOKUP(J270,S:T,2,FALSE)</f>
        <v>E1 - Residential</v>
      </c>
    </row>
    <row r="271" spans="1:17" x14ac:dyDescent="0.35">
      <c r="A271">
        <v>49</v>
      </c>
      <c r="B271" t="s">
        <v>420</v>
      </c>
      <c r="C271">
        <v>2019</v>
      </c>
      <c r="D271">
        <v>3</v>
      </c>
      <c r="E271" t="s">
        <v>152</v>
      </c>
      <c r="F271">
        <v>1</v>
      </c>
      <c r="G271" t="s">
        <v>132</v>
      </c>
      <c r="H271">
        <v>903</v>
      </c>
      <c r="I271" t="s">
        <v>453</v>
      </c>
      <c r="J271" t="s">
        <v>450</v>
      </c>
      <c r="K271" t="s">
        <v>451</v>
      </c>
      <c r="L271">
        <v>4512</v>
      </c>
      <c r="M271" t="s">
        <v>133</v>
      </c>
      <c r="N271">
        <v>41195</v>
      </c>
      <c r="O271">
        <v>2451415.33</v>
      </c>
      <c r="P271">
        <v>20663897</v>
      </c>
      <c r="Q271" t="str">
        <f>VLOOKUP(J271,S:T,2,FALSE)</f>
        <v>E1 - Residential</v>
      </c>
    </row>
    <row r="272" spans="1:17" x14ac:dyDescent="0.35">
      <c r="A272">
        <v>49</v>
      </c>
      <c r="B272" t="s">
        <v>420</v>
      </c>
      <c r="C272">
        <v>2019</v>
      </c>
      <c r="D272">
        <v>3</v>
      </c>
      <c r="E272" t="s">
        <v>152</v>
      </c>
      <c r="F272">
        <v>3</v>
      </c>
      <c r="G272" t="s">
        <v>135</v>
      </c>
      <c r="H272">
        <v>951</v>
      </c>
      <c r="I272" t="s">
        <v>457</v>
      </c>
      <c r="J272" t="s">
        <v>458</v>
      </c>
      <c r="K272" t="s">
        <v>459</v>
      </c>
      <c r="L272">
        <v>4532</v>
      </c>
      <c r="M272" t="s">
        <v>142</v>
      </c>
      <c r="N272">
        <v>112</v>
      </c>
      <c r="O272">
        <v>8011.39</v>
      </c>
      <c r="P272">
        <v>63052</v>
      </c>
      <c r="Q272" t="str">
        <f>VLOOKUP(J272,S:T,2,FALSE)</f>
        <v>E3 - Small C&amp;I</v>
      </c>
    </row>
    <row r="273" spans="1:17" x14ac:dyDescent="0.35">
      <c r="A273">
        <v>49</v>
      </c>
      <c r="B273" t="s">
        <v>420</v>
      </c>
      <c r="C273">
        <v>2019</v>
      </c>
      <c r="D273">
        <v>3</v>
      </c>
      <c r="E273" t="s">
        <v>152</v>
      </c>
      <c r="F273">
        <v>6</v>
      </c>
      <c r="G273" t="s">
        <v>137</v>
      </c>
      <c r="H273">
        <v>951</v>
      </c>
      <c r="I273" t="s">
        <v>457</v>
      </c>
      <c r="J273" t="s">
        <v>458</v>
      </c>
      <c r="K273" t="s">
        <v>459</v>
      </c>
      <c r="L273">
        <v>4562</v>
      </c>
      <c r="M273" t="s">
        <v>144</v>
      </c>
      <c r="N273">
        <v>216</v>
      </c>
      <c r="O273">
        <v>9130.82</v>
      </c>
      <c r="P273">
        <v>67567</v>
      </c>
      <c r="Q273" t="str">
        <f>VLOOKUP(J273,S:T,2,FALSE)</f>
        <v>E3 - Small C&amp;I</v>
      </c>
    </row>
    <row r="274" spans="1:17" x14ac:dyDescent="0.35">
      <c r="A274">
        <v>49</v>
      </c>
      <c r="B274" t="s">
        <v>420</v>
      </c>
      <c r="C274">
        <v>2019</v>
      </c>
      <c r="D274">
        <v>3</v>
      </c>
      <c r="E274" t="s">
        <v>152</v>
      </c>
      <c r="F274">
        <v>5</v>
      </c>
      <c r="G274" t="s">
        <v>140</v>
      </c>
      <c r="H274">
        <v>616</v>
      </c>
      <c r="I274" t="s">
        <v>446</v>
      </c>
      <c r="J274" t="s">
        <v>441</v>
      </c>
      <c r="K274" t="s">
        <v>442</v>
      </c>
      <c r="L274">
        <v>4552</v>
      </c>
      <c r="M274" t="s">
        <v>156</v>
      </c>
      <c r="N274">
        <v>19</v>
      </c>
      <c r="O274">
        <v>2470.9899999999998</v>
      </c>
      <c r="P274">
        <v>14294</v>
      </c>
      <c r="Q274" t="str">
        <f>VLOOKUP(J274,S:T,2,FALSE)</f>
        <v>E6 - OTHER</v>
      </c>
    </row>
    <row r="275" spans="1:17" x14ac:dyDescent="0.35">
      <c r="A275">
        <v>49</v>
      </c>
      <c r="B275" t="s">
        <v>420</v>
      </c>
      <c r="C275">
        <v>2019</v>
      </c>
      <c r="D275">
        <v>3</v>
      </c>
      <c r="E275" t="s">
        <v>152</v>
      </c>
      <c r="F275">
        <v>3</v>
      </c>
      <c r="G275" t="s">
        <v>135</v>
      </c>
      <c r="H275">
        <v>705</v>
      </c>
      <c r="I275" t="s">
        <v>437</v>
      </c>
      <c r="J275" t="s">
        <v>438</v>
      </c>
      <c r="K275" t="s">
        <v>439</v>
      </c>
      <c r="L275">
        <v>300</v>
      </c>
      <c r="M275" t="s">
        <v>136</v>
      </c>
      <c r="N275">
        <v>105</v>
      </c>
      <c r="O275">
        <v>1395899.15</v>
      </c>
      <c r="P275">
        <v>5200140</v>
      </c>
      <c r="Q275" t="str">
        <f>VLOOKUP(J275,S:T,2,FALSE)</f>
        <v>E5 - Large C&amp;I</v>
      </c>
    </row>
    <row r="276" spans="1:17" x14ac:dyDescent="0.35">
      <c r="A276">
        <v>49</v>
      </c>
      <c r="B276" t="s">
        <v>420</v>
      </c>
      <c r="C276">
        <v>2019</v>
      </c>
      <c r="D276">
        <v>3</v>
      </c>
      <c r="E276" t="s">
        <v>152</v>
      </c>
      <c r="F276">
        <v>5</v>
      </c>
      <c r="G276" t="s">
        <v>140</v>
      </c>
      <c r="H276">
        <v>705</v>
      </c>
      <c r="I276" t="s">
        <v>437</v>
      </c>
      <c r="J276" t="s">
        <v>438</v>
      </c>
      <c r="K276" t="s">
        <v>439</v>
      </c>
      <c r="L276">
        <v>460</v>
      </c>
      <c r="M276" t="s">
        <v>141</v>
      </c>
      <c r="N276">
        <v>35</v>
      </c>
      <c r="O276">
        <v>482524.01</v>
      </c>
      <c r="P276">
        <v>2274044</v>
      </c>
      <c r="Q276" t="str">
        <f>VLOOKUP(J276,S:T,2,FALSE)</f>
        <v>E5 - Large C&amp;I</v>
      </c>
    </row>
    <row r="277" spans="1:17" x14ac:dyDescent="0.35">
      <c r="A277">
        <v>49</v>
      </c>
      <c r="B277" t="s">
        <v>420</v>
      </c>
      <c r="C277">
        <v>2019</v>
      </c>
      <c r="D277">
        <v>3</v>
      </c>
      <c r="E277" t="s">
        <v>152</v>
      </c>
      <c r="F277">
        <v>6</v>
      </c>
      <c r="G277" t="s">
        <v>137</v>
      </c>
      <c r="H277">
        <v>628</v>
      </c>
      <c r="I277" t="s">
        <v>440</v>
      </c>
      <c r="J277" t="s">
        <v>441</v>
      </c>
      <c r="K277" t="s">
        <v>442</v>
      </c>
      <c r="L277">
        <v>700</v>
      </c>
      <c r="M277" t="s">
        <v>138</v>
      </c>
      <c r="N277">
        <v>234</v>
      </c>
      <c r="O277">
        <v>20420.07</v>
      </c>
      <c r="P277">
        <v>71785</v>
      </c>
      <c r="Q277" t="str">
        <f>VLOOKUP(J277,S:T,2,FALSE)</f>
        <v>E6 - OTHER</v>
      </c>
    </row>
    <row r="278" spans="1:17" x14ac:dyDescent="0.35">
      <c r="A278">
        <v>49</v>
      </c>
      <c r="B278" t="s">
        <v>420</v>
      </c>
      <c r="C278">
        <v>2019</v>
      </c>
      <c r="D278">
        <v>3</v>
      </c>
      <c r="E278" t="s">
        <v>152</v>
      </c>
      <c r="F278">
        <v>1</v>
      </c>
      <c r="G278" t="s">
        <v>132</v>
      </c>
      <c r="H278">
        <v>628</v>
      </c>
      <c r="I278" t="s">
        <v>440</v>
      </c>
      <c r="J278" t="s">
        <v>441</v>
      </c>
      <c r="K278" t="s">
        <v>442</v>
      </c>
      <c r="L278">
        <v>200</v>
      </c>
      <c r="M278" t="s">
        <v>143</v>
      </c>
      <c r="N278">
        <v>253</v>
      </c>
      <c r="O278">
        <v>16223.76</v>
      </c>
      <c r="P278">
        <v>35422</v>
      </c>
      <c r="Q278" t="str">
        <f>VLOOKUP(J278,S:T,2,FALSE)</f>
        <v>E6 - OTHER</v>
      </c>
    </row>
    <row r="279" spans="1:17" x14ac:dyDescent="0.35">
      <c r="A279">
        <v>49</v>
      </c>
      <c r="B279" t="s">
        <v>420</v>
      </c>
      <c r="C279">
        <v>2019</v>
      </c>
      <c r="D279">
        <v>3</v>
      </c>
      <c r="E279" t="s">
        <v>152</v>
      </c>
      <c r="F279">
        <v>1</v>
      </c>
      <c r="G279" t="s">
        <v>132</v>
      </c>
      <c r="H279">
        <v>905</v>
      </c>
      <c r="I279" t="s">
        <v>454</v>
      </c>
      <c r="J279" t="s">
        <v>422</v>
      </c>
      <c r="K279" t="s">
        <v>423</v>
      </c>
      <c r="L279">
        <v>4512</v>
      </c>
      <c r="M279" t="s">
        <v>133</v>
      </c>
      <c r="N279">
        <v>5486</v>
      </c>
      <c r="O279">
        <v>106456.68</v>
      </c>
      <c r="P279">
        <v>2306993</v>
      </c>
      <c r="Q279" t="str">
        <f>VLOOKUP(J279,S:T,2,FALSE)</f>
        <v>E2 - Low Income Residential</v>
      </c>
    </row>
    <row r="280" spans="1:17" x14ac:dyDescent="0.35">
      <c r="A280">
        <v>49</v>
      </c>
      <c r="B280" t="s">
        <v>420</v>
      </c>
      <c r="C280">
        <v>2019</v>
      </c>
      <c r="D280">
        <v>3</v>
      </c>
      <c r="E280" t="s">
        <v>152</v>
      </c>
      <c r="F280">
        <v>5</v>
      </c>
      <c r="G280" t="s">
        <v>140</v>
      </c>
      <c r="H280">
        <v>122</v>
      </c>
      <c r="I280" t="s">
        <v>460</v>
      </c>
      <c r="J280" t="s">
        <v>461</v>
      </c>
      <c r="K280" t="s">
        <v>462</v>
      </c>
      <c r="L280">
        <v>460</v>
      </c>
      <c r="M280" t="s">
        <v>141</v>
      </c>
      <c r="N280">
        <v>1</v>
      </c>
      <c r="O280">
        <v>49572.9</v>
      </c>
      <c r="P280">
        <v>776115</v>
      </c>
      <c r="Q280" t="str">
        <f>VLOOKUP(J280,S:T,2,FALSE)</f>
        <v>E5 - Large C&amp;I</v>
      </c>
    </row>
    <row r="281" spans="1:17" x14ac:dyDescent="0.35">
      <c r="A281">
        <v>49</v>
      </c>
      <c r="B281" t="s">
        <v>420</v>
      </c>
      <c r="C281">
        <v>2019</v>
      </c>
      <c r="D281">
        <v>3</v>
      </c>
      <c r="E281" t="s">
        <v>152</v>
      </c>
      <c r="F281">
        <v>3</v>
      </c>
      <c r="G281" t="s">
        <v>135</v>
      </c>
      <c r="H281">
        <v>34</v>
      </c>
      <c r="I281" t="s">
        <v>463</v>
      </c>
      <c r="J281" t="s">
        <v>458</v>
      </c>
      <c r="K281" t="s">
        <v>459</v>
      </c>
      <c r="L281">
        <v>300</v>
      </c>
      <c r="M281" t="s">
        <v>136</v>
      </c>
      <c r="N281">
        <v>120</v>
      </c>
      <c r="O281">
        <v>15884.9</v>
      </c>
      <c r="P281">
        <v>68145</v>
      </c>
      <c r="Q281" t="str">
        <f>VLOOKUP(J281,S:T,2,FALSE)</f>
        <v>E3 - Small C&amp;I</v>
      </c>
    </row>
    <row r="282" spans="1:17" x14ac:dyDescent="0.35">
      <c r="A282">
        <v>49</v>
      </c>
      <c r="B282" t="s">
        <v>420</v>
      </c>
      <c r="C282">
        <v>2019</v>
      </c>
      <c r="D282">
        <v>3</v>
      </c>
      <c r="E282" t="s">
        <v>152</v>
      </c>
      <c r="F282">
        <v>6</v>
      </c>
      <c r="G282" t="s">
        <v>137</v>
      </c>
      <c r="H282">
        <v>631</v>
      </c>
      <c r="I282" t="s">
        <v>475</v>
      </c>
      <c r="J282" t="s">
        <v>157</v>
      </c>
      <c r="K282" t="s">
        <v>145</v>
      </c>
      <c r="L282">
        <v>700</v>
      </c>
      <c r="M282" t="s">
        <v>138</v>
      </c>
      <c r="N282">
        <v>9</v>
      </c>
      <c r="O282">
        <v>536.08000000000004</v>
      </c>
      <c r="P282">
        <v>2477</v>
      </c>
      <c r="Q282" t="str">
        <f>VLOOKUP(J282,S:T,2,FALSE)</f>
        <v>E6 - OTHER</v>
      </c>
    </row>
    <row r="283" spans="1:17" x14ac:dyDescent="0.35">
      <c r="A283">
        <v>49</v>
      </c>
      <c r="B283" t="s">
        <v>420</v>
      </c>
      <c r="C283">
        <v>2019</v>
      </c>
      <c r="D283">
        <v>3</v>
      </c>
      <c r="E283" t="s">
        <v>152</v>
      </c>
      <c r="F283">
        <v>3</v>
      </c>
      <c r="G283" t="s">
        <v>135</v>
      </c>
      <c r="H283">
        <v>700</v>
      </c>
      <c r="I283" t="s">
        <v>447</v>
      </c>
      <c r="J283" t="s">
        <v>438</v>
      </c>
      <c r="K283" t="s">
        <v>439</v>
      </c>
      <c r="L283">
        <v>300</v>
      </c>
      <c r="M283" t="s">
        <v>136</v>
      </c>
      <c r="N283">
        <v>83</v>
      </c>
      <c r="O283">
        <v>1662895.66</v>
      </c>
      <c r="P283">
        <v>7784044</v>
      </c>
      <c r="Q283" t="str">
        <f>VLOOKUP(J283,S:T,2,FALSE)</f>
        <v>E5 - Large C&amp;I</v>
      </c>
    </row>
    <row r="284" spans="1:17" x14ac:dyDescent="0.35">
      <c r="A284">
        <v>49</v>
      </c>
      <c r="B284" t="s">
        <v>420</v>
      </c>
      <c r="C284">
        <v>2019</v>
      </c>
      <c r="D284">
        <v>3</v>
      </c>
      <c r="E284" t="s">
        <v>152</v>
      </c>
      <c r="F284">
        <v>5</v>
      </c>
      <c r="G284" t="s">
        <v>140</v>
      </c>
      <c r="H284">
        <v>943</v>
      </c>
      <c r="I284" t="s">
        <v>464</v>
      </c>
      <c r="J284" t="s">
        <v>465</v>
      </c>
      <c r="K284" t="s">
        <v>466</v>
      </c>
      <c r="L284">
        <v>4552</v>
      </c>
      <c r="M284" t="s">
        <v>156</v>
      </c>
      <c r="N284">
        <v>2</v>
      </c>
      <c r="O284">
        <v>17239.060000000001</v>
      </c>
      <c r="P284">
        <v>0</v>
      </c>
      <c r="Q284" t="str">
        <f>VLOOKUP(J284,S:T,2,FALSE)</f>
        <v>E6 - OTHER</v>
      </c>
    </row>
    <row r="285" spans="1:17" x14ac:dyDescent="0.35">
      <c r="A285">
        <v>49</v>
      </c>
      <c r="B285" t="s">
        <v>420</v>
      </c>
      <c r="C285">
        <v>2019</v>
      </c>
      <c r="D285">
        <v>3</v>
      </c>
      <c r="E285" t="s">
        <v>152</v>
      </c>
      <c r="F285">
        <v>5</v>
      </c>
      <c r="G285" t="s">
        <v>140</v>
      </c>
      <c r="H285">
        <v>628</v>
      </c>
      <c r="I285" t="s">
        <v>440</v>
      </c>
      <c r="J285" t="s">
        <v>441</v>
      </c>
      <c r="K285" t="s">
        <v>442</v>
      </c>
      <c r="L285">
        <v>460</v>
      </c>
      <c r="M285" t="s">
        <v>141</v>
      </c>
      <c r="N285">
        <v>58</v>
      </c>
      <c r="O285">
        <v>9938.36</v>
      </c>
      <c r="P285">
        <v>34754</v>
      </c>
      <c r="Q285" t="str">
        <f>VLOOKUP(J285,S:T,2,FALSE)</f>
        <v>E6 - OTHER</v>
      </c>
    </row>
    <row r="286" spans="1:17" x14ac:dyDescent="0.35">
      <c r="A286">
        <v>49</v>
      </c>
      <c r="B286" t="s">
        <v>420</v>
      </c>
      <c r="C286">
        <v>2019</v>
      </c>
      <c r="D286">
        <v>3</v>
      </c>
      <c r="E286" t="s">
        <v>152</v>
      </c>
      <c r="F286">
        <v>1</v>
      </c>
      <c r="G286" t="s">
        <v>132</v>
      </c>
      <c r="H286">
        <v>616</v>
      </c>
      <c r="I286" t="s">
        <v>446</v>
      </c>
      <c r="J286" t="s">
        <v>441</v>
      </c>
      <c r="K286" t="s">
        <v>442</v>
      </c>
      <c r="L286">
        <v>4512</v>
      </c>
      <c r="M286" t="s">
        <v>133</v>
      </c>
      <c r="N286">
        <v>44</v>
      </c>
      <c r="O286">
        <v>3899.89</v>
      </c>
      <c r="P286">
        <v>17498</v>
      </c>
      <c r="Q286" t="str">
        <f>VLOOKUP(J286,S:T,2,FALSE)</f>
        <v>E6 - OTHER</v>
      </c>
    </row>
    <row r="287" spans="1:17" x14ac:dyDescent="0.35">
      <c r="A287">
        <v>49</v>
      </c>
      <c r="B287" t="s">
        <v>420</v>
      </c>
      <c r="C287">
        <v>2019</v>
      </c>
      <c r="D287">
        <v>3</v>
      </c>
      <c r="E287" t="s">
        <v>152</v>
      </c>
      <c r="F287">
        <v>3</v>
      </c>
      <c r="G287" t="s">
        <v>135</v>
      </c>
      <c r="H287">
        <v>629</v>
      </c>
      <c r="I287" t="s">
        <v>469</v>
      </c>
      <c r="J287" t="s">
        <v>430</v>
      </c>
      <c r="K287" t="s">
        <v>431</v>
      </c>
      <c r="L287">
        <v>300</v>
      </c>
      <c r="M287" t="s">
        <v>136</v>
      </c>
      <c r="N287">
        <v>9</v>
      </c>
      <c r="O287">
        <v>371.36</v>
      </c>
      <c r="P287">
        <v>1260</v>
      </c>
      <c r="Q287" t="str">
        <f>VLOOKUP(J287,S:T,2,FALSE)</f>
        <v>E6 - OTHER</v>
      </c>
    </row>
    <row r="288" spans="1:17" x14ac:dyDescent="0.35">
      <c r="A288">
        <v>49</v>
      </c>
      <c r="B288" t="s">
        <v>420</v>
      </c>
      <c r="C288">
        <v>2019</v>
      </c>
      <c r="D288">
        <v>3</v>
      </c>
      <c r="E288" t="s">
        <v>152</v>
      </c>
      <c r="F288">
        <v>3</v>
      </c>
      <c r="G288" t="s">
        <v>135</v>
      </c>
      <c r="H288">
        <v>53</v>
      </c>
      <c r="I288" t="s">
        <v>435</v>
      </c>
      <c r="J288" t="s">
        <v>433</v>
      </c>
      <c r="K288" t="s">
        <v>434</v>
      </c>
      <c r="L288">
        <v>300</v>
      </c>
      <c r="M288" t="s">
        <v>136</v>
      </c>
      <c r="N288">
        <v>174</v>
      </c>
      <c r="O288">
        <v>468714.34</v>
      </c>
      <c r="P288">
        <v>2161362</v>
      </c>
      <c r="Q288" t="str">
        <f>VLOOKUP(J288,S:T,2,FALSE)</f>
        <v>E4 - Medium C&amp;I</v>
      </c>
    </row>
    <row r="289" spans="1:17" x14ac:dyDescent="0.35">
      <c r="A289">
        <v>49</v>
      </c>
      <c r="B289" t="s">
        <v>420</v>
      </c>
      <c r="C289">
        <v>2019</v>
      </c>
      <c r="D289">
        <v>3</v>
      </c>
      <c r="E289" t="s">
        <v>152</v>
      </c>
      <c r="F289">
        <v>3</v>
      </c>
      <c r="G289" t="s">
        <v>135</v>
      </c>
      <c r="H289">
        <v>617</v>
      </c>
      <c r="I289" t="s">
        <v>470</v>
      </c>
      <c r="J289" t="s">
        <v>430</v>
      </c>
      <c r="K289" t="s">
        <v>431</v>
      </c>
      <c r="L289">
        <v>4532</v>
      </c>
      <c r="M289" t="s">
        <v>142</v>
      </c>
      <c r="N289">
        <v>1</v>
      </c>
      <c r="O289">
        <v>861.43</v>
      </c>
      <c r="P289">
        <v>4924</v>
      </c>
      <c r="Q289" t="str">
        <f>VLOOKUP(J289,S:T,2,FALSE)</f>
        <v>E6 - OTHER</v>
      </c>
    </row>
    <row r="290" spans="1:17" x14ac:dyDescent="0.35">
      <c r="A290">
        <v>49</v>
      </c>
      <c r="B290" t="s">
        <v>420</v>
      </c>
      <c r="C290">
        <v>2019</v>
      </c>
      <c r="D290">
        <v>3</v>
      </c>
      <c r="E290" t="s">
        <v>152</v>
      </c>
      <c r="F290">
        <v>10</v>
      </c>
      <c r="G290" t="s">
        <v>149</v>
      </c>
      <c r="H290">
        <v>1</v>
      </c>
      <c r="I290" t="s">
        <v>449</v>
      </c>
      <c r="J290" t="s">
        <v>450</v>
      </c>
      <c r="K290" t="s">
        <v>451</v>
      </c>
      <c r="L290">
        <v>207</v>
      </c>
      <c r="M290" t="s">
        <v>151</v>
      </c>
      <c r="N290">
        <v>14856</v>
      </c>
      <c r="O290">
        <v>3609595.58</v>
      </c>
      <c r="P290">
        <v>15994867</v>
      </c>
      <c r="Q290" t="str">
        <f>VLOOKUP(J290,S:T,2,FALSE)</f>
        <v>E1 - Residential</v>
      </c>
    </row>
    <row r="291" spans="1:17" x14ac:dyDescent="0.35">
      <c r="A291">
        <v>49</v>
      </c>
      <c r="B291" t="s">
        <v>420</v>
      </c>
      <c r="C291">
        <v>2019</v>
      </c>
      <c r="D291">
        <v>3</v>
      </c>
      <c r="E291" t="s">
        <v>152</v>
      </c>
      <c r="F291">
        <v>10</v>
      </c>
      <c r="G291" t="s">
        <v>149</v>
      </c>
      <c r="H291">
        <v>903</v>
      </c>
      <c r="I291" t="s">
        <v>453</v>
      </c>
      <c r="J291" t="s">
        <v>450</v>
      </c>
      <c r="K291" t="s">
        <v>451</v>
      </c>
      <c r="L291">
        <v>4513</v>
      </c>
      <c r="M291" t="s">
        <v>150</v>
      </c>
      <c r="N291">
        <v>1822</v>
      </c>
      <c r="O291">
        <v>253994.48</v>
      </c>
      <c r="P291">
        <v>2303060</v>
      </c>
      <c r="Q291" t="str">
        <f>VLOOKUP(J291,S:T,2,FALSE)</f>
        <v>E1 - Residential</v>
      </c>
    </row>
    <row r="292" spans="1:17" x14ac:dyDescent="0.35">
      <c r="A292">
        <v>49</v>
      </c>
      <c r="B292" t="s">
        <v>420</v>
      </c>
      <c r="C292">
        <v>2019</v>
      </c>
      <c r="D292">
        <v>3</v>
      </c>
      <c r="E292" t="s">
        <v>152</v>
      </c>
      <c r="F292">
        <v>3</v>
      </c>
      <c r="G292" t="s">
        <v>135</v>
      </c>
      <c r="H292">
        <v>903</v>
      </c>
      <c r="I292" t="s">
        <v>453</v>
      </c>
      <c r="J292" t="s">
        <v>450</v>
      </c>
      <c r="K292" t="s">
        <v>451</v>
      </c>
      <c r="L292">
        <v>4532</v>
      </c>
      <c r="M292" t="s">
        <v>142</v>
      </c>
      <c r="N292">
        <v>90</v>
      </c>
      <c r="O292">
        <v>20460.59</v>
      </c>
      <c r="P292">
        <v>189854</v>
      </c>
      <c r="Q292" t="str">
        <f>VLOOKUP(J292,S:T,2,FALSE)</f>
        <v>E1 - Residential</v>
      </c>
    </row>
    <row r="293" spans="1:17" x14ac:dyDescent="0.35">
      <c r="A293">
        <v>49</v>
      </c>
      <c r="B293" t="s">
        <v>420</v>
      </c>
      <c r="C293">
        <v>2019</v>
      </c>
      <c r="D293">
        <v>3</v>
      </c>
      <c r="E293" t="s">
        <v>152</v>
      </c>
      <c r="F293">
        <v>1</v>
      </c>
      <c r="G293" t="s">
        <v>132</v>
      </c>
      <c r="H293">
        <v>55</v>
      </c>
      <c r="I293" t="s">
        <v>427</v>
      </c>
      <c r="J293" t="s">
        <v>425</v>
      </c>
      <c r="K293" t="s">
        <v>426</v>
      </c>
      <c r="L293">
        <v>200</v>
      </c>
      <c r="M293" t="s">
        <v>143</v>
      </c>
      <c r="N293">
        <v>1</v>
      </c>
      <c r="O293">
        <v>25.44</v>
      </c>
      <c r="P293">
        <v>59</v>
      </c>
      <c r="Q293" t="str">
        <f>VLOOKUP(J293,S:T,2,FALSE)</f>
        <v>E3 - Small C&amp;I</v>
      </c>
    </row>
    <row r="294" spans="1:17" x14ac:dyDescent="0.35">
      <c r="A294">
        <v>49</v>
      </c>
      <c r="B294" t="s">
        <v>420</v>
      </c>
      <c r="C294">
        <v>2019</v>
      </c>
      <c r="D294">
        <v>3</v>
      </c>
      <c r="E294" t="s">
        <v>152</v>
      </c>
      <c r="F294">
        <v>5</v>
      </c>
      <c r="G294" t="s">
        <v>140</v>
      </c>
      <c r="H294">
        <v>710</v>
      </c>
      <c r="I294" t="s">
        <v>448</v>
      </c>
      <c r="J294" t="s">
        <v>438</v>
      </c>
      <c r="K294" t="s">
        <v>439</v>
      </c>
      <c r="L294">
        <v>4552</v>
      </c>
      <c r="M294" t="s">
        <v>156</v>
      </c>
      <c r="N294">
        <v>91</v>
      </c>
      <c r="O294">
        <v>2516130.94</v>
      </c>
      <c r="P294">
        <v>39117815</v>
      </c>
      <c r="Q294" t="str">
        <f>VLOOKUP(J294,S:T,2,FALSE)</f>
        <v>E5 - Large C&amp;I</v>
      </c>
    </row>
    <row r="295" spans="1:17" x14ac:dyDescent="0.35">
      <c r="A295">
        <v>49</v>
      </c>
      <c r="B295" t="s">
        <v>420</v>
      </c>
      <c r="C295">
        <v>2019</v>
      </c>
      <c r="D295">
        <v>3</v>
      </c>
      <c r="E295" t="s">
        <v>152</v>
      </c>
      <c r="F295">
        <v>5</v>
      </c>
      <c r="G295" t="s">
        <v>140</v>
      </c>
      <c r="H295">
        <v>711</v>
      </c>
      <c r="I295" t="s">
        <v>452</v>
      </c>
      <c r="J295" t="s">
        <v>438</v>
      </c>
      <c r="K295" t="s">
        <v>439</v>
      </c>
      <c r="L295">
        <v>4552</v>
      </c>
      <c r="M295" t="s">
        <v>156</v>
      </c>
      <c r="N295">
        <v>72</v>
      </c>
      <c r="O295">
        <v>794387.35</v>
      </c>
      <c r="P295">
        <v>10779185</v>
      </c>
      <c r="Q295" t="str">
        <f>VLOOKUP(J295,S:T,2,FALSE)</f>
        <v>E5 - Large C&amp;I</v>
      </c>
    </row>
    <row r="296" spans="1:17" x14ac:dyDescent="0.35">
      <c r="A296">
        <v>49</v>
      </c>
      <c r="B296" t="s">
        <v>420</v>
      </c>
      <c r="C296">
        <v>2019</v>
      </c>
      <c r="D296">
        <v>3</v>
      </c>
      <c r="E296" t="s">
        <v>152</v>
      </c>
      <c r="F296">
        <v>3</v>
      </c>
      <c r="G296" t="s">
        <v>135</v>
      </c>
      <c r="H296">
        <v>628</v>
      </c>
      <c r="I296" t="s">
        <v>440</v>
      </c>
      <c r="J296" t="s">
        <v>441</v>
      </c>
      <c r="K296" t="s">
        <v>442</v>
      </c>
      <c r="L296">
        <v>300</v>
      </c>
      <c r="M296" t="s">
        <v>136</v>
      </c>
      <c r="N296">
        <v>1160</v>
      </c>
      <c r="O296">
        <v>99632.27</v>
      </c>
      <c r="P296">
        <v>337446</v>
      </c>
      <c r="Q296" t="str">
        <f>VLOOKUP(J296,S:T,2,FALSE)</f>
        <v>E6 - OTHER</v>
      </c>
    </row>
    <row r="297" spans="1:17" x14ac:dyDescent="0.35">
      <c r="A297">
        <v>49</v>
      </c>
      <c r="B297" t="s">
        <v>420</v>
      </c>
      <c r="C297">
        <v>2019</v>
      </c>
      <c r="D297">
        <v>3</v>
      </c>
      <c r="E297" t="s">
        <v>152</v>
      </c>
      <c r="F297">
        <v>3</v>
      </c>
      <c r="G297" t="s">
        <v>135</v>
      </c>
      <c r="H297">
        <v>616</v>
      </c>
      <c r="I297" t="s">
        <v>446</v>
      </c>
      <c r="J297" t="s">
        <v>441</v>
      </c>
      <c r="K297" t="s">
        <v>442</v>
      </c>
      <c r="L297">
        <v>4532</v>
      </c>
      <c r="M297" t="s">
        <v>142</v>
      </c>
      <c r="N297">
        <v>297</v>
      </c>
      <c r="O297">
        <v>17614.78</v>
      </c>
      <c r="P297">
        <v>106072</v>
      </c>
      <c r="Q297" t="str">
        <f>VLOOKUP(J297,S:T,2,FALSE)</f>
        <v>E6 - OTHER</v>
      </c>
    </row>
    <row r="298" spans="1:17" x14ac:dyDescent="0.35">
      <c r="A298">
        <v>49</v>
      </c>
      <c r="B298" t="s">
        <v>420</v>
      </c>
      <c r="C298">
        <v>2019</v>
      </c>
      <c r="D298">
        <v>3</v>
      </c>
      <c r="E298" t="s">
        <v>152</v>
      </c>
      <c r="F298">
        <v>1</v>
      </c>
      <c r="G298" t="s">
        <v>132</v>
      </c>
      <c r="H298">
        <v>954</v>
      </c>
      <c r="I298" t="s">
        <v>436</v>
      </c>
      <c r="J298" t="s">
        <v>433</v>
      </c>
      <c r="K298" t="s">
        <v>434</v>
      </c>
      <c r="L298">
        <v>4512</v>
      </c>
      <c r="M298" t="s">
        <v>133</v>
      </c>
      <c r="N298">
        <v>1</v>
      </c>
      <c r="O298">
        <v>1081.26</v>
      </c>
      <c r="P298">
        <v>12745</v>
      </c>
      <c r="Q298" t="str">
        <f>VLOOKUP(J298,S:T,2,FALSE)</f>
        <v>E4 - Medium C&amp;I</v>
      </c>
    </row>
    <row r="299" spans="1:17" x14ac:dyDescent="0.35">
      <c r="A299">
        <v>49</v>
      </c>
      <c r="B299" t="s">
        <v>420</v>
      </c>
      <c r="C299">
        <v>2019</v>
      </c>
      <c r="D299">
        <v>3</v>
      </c>
      <c r="E299" t="s">
        <v>152</v>
      </c>
      <c r="F299">
        <v>5</v>
      </c>
      <c r="G299" t="s">
        <v>140</v>
      </c>
      <c r="H299">
        <v>5</v>
      </c>
      <c r="I299" t="s">
        <v>424</v>
      </c>
      <c r="J299" t="s">
        <v>425</v>
      </c>
      <c r="K299" t="s">
        <v>426</v>
      </c>
      <c r="L299">
        <v>460</v>
      </c>
      <c r="M299" t="s">
        <v>141</v>
      </c>
      <c r="N299">
        <v>828</v>
      </c>
      <c r="O299">
        <v>315753.23</v>
      </c>
      <c r="P299">
        <v>1445194</v>
      </c>
      <c r="Q299" t="str">
        <f>VLOOKUP(J299,S:T,2,FALSE)</f>
        <v>E3 - Small C&amp;I</v>
      </c>
    </row>
    <row r="300" spans="1:17" x14ac:dyDescent="0.35">
      <c r="A300">
        <v>49</v>
      </c>
      <c r="B300" t="s">
        <v>420</v>
      </c>
      <c r="C300">
        <v>2019</v>
      </c>
      <c r="D300">
        <v>3</v>
      </c>
      <c r="E300" t="s">
        <v>152</v>
      </c>
      <c r="F300">
        <v>1</v>
      </c>
      <c r="G300" t="s">
        <v>132</v>
      </c>
      <c r="H300">
        <v>6</v>
      </c>
      <c r="I300" t="s">
        <v>421</v>
      </c>
      <c r="J300" t="s">
        <v>422</v>
      </c>
      <c r="K300" t="s">
        <v>423</v>
      </c>
      <c r="L300">
        <v>200</v>
      </c>
      <c r="M300" t="s">
        <v>143</v>
      </c>
      <c r="N300">
        <v>27431</v>
      </c>
      <c r="O300">
        <v>2471035.8199999998</v>
      </c>
      <c r="P300">
        <v>14740590</v>
      </c>
      <c r="Q300" t="str">
        <f>VLOOKUP(J300,S:T,2,FALSE)</f>
        <v>E2 - Low Income Residential</v>
      </c>
    </row>
    <row r="301" spans="1:17" x14ac:dyDescent="0.35">
      <c r="A301">
        <v>49</v>
      </c>
      <c r="B301" t="s">
        <v>420</v>
      </c>
      <c r="C301">
        <v>2019</v>
      </c>
      <c r="D301">
        <v>3</v>
      </c>
      <c r="E301" t="s">
        <v>152</v>
      </c>
      <c r="F301">
        <v>1</v>
      </c>
      <c r="G301" t="s">
        <v>132</v>
      </c>
      <c r="H301">
        <v>5</v>
      </c>
      <c r="I301" t="s">
        <v>424</v>
      </c>
      <c r="J301" t="s">
        <v>425</v>
      </c>
      <c r="K301" t="s">
        <v>426</v>
      </c>
      <c r="L301">
        <v>200</v>
      </c>
      <c r="M301" t="s">
        <v>143</v>
      </c>
      <c r="N301">
        <v>662</v>
      </c>
      <c r="O301">
        <v>68496.649999999994</v>
      </c>
      <c r="P301">
        <v>288229</v>
      </c>
      <c r="Q301" t="str">
        <f>VLOOKUP(J301,S:T,2,FALSE)</f>
        <v>E3 - Small C&amp;I</v>
      </c>
    </row>
    <row r="302" spans="1:17" x14ac:dyDescent="0.35">
      <c r="A302">
        <v>49</v>
      </c>
      <c r="B302" t="s">
        <v>420</v>
      </c>
      <c r="C302">
        <v>2019</v>
      </c>
      <c r="D302">
        <v>3</v>
      </c>
      <c r="E302" t="s">
        <v>152</v>
      </c>
      <c r="F302">
        <v>6</v>
      </c>
      <c r="G302" t="s">
        <v>137</v>
      </c>
      <c r="H302">
        <v>34</v>
      </c>
      <c r="I302" t="s">
        <v>463</v>
      </c>
      <c r="J302" t="s">
        <v>458</v>
      </c>
      <c r="K302" t="s">
        <v>459</v>
      </c>
      <c r="L302">
        <v>700</v>
      </c>
      <c r="M302" t="s">
        <v>138</v>
      </c>
      <c r="N302">
        <v>152</v>
      </c>
      <c r="O302">
        <v>21256.97</v>
      </c>
      <c r="P302">
        <v>91715</v>
      </c>
      <c r="Q302" t="str">
        <f>VLOOKUP(J302,S:T,2,FALSE)</f>
        <v>E3 - Small C&amp;I</v>
      </c>
    </row>
    <row r="303" spans="1:17" x14ac:dyDescent="0.35">
      <c r="A303">
        <v>49</v>
      </c>
      <c r="B303" t="s">
        <v>420</v>
      </c>
      <c r="C303">
        <v>2019</v>
      </c>
      <c r="D303">
        <v>3</v>
      </c>
      <c r="E303" t="s">
        <v>152</v>
      </c>
      <c r="F303">
        <v>6</v>
      </c>
      <c r="G303" t="s">
        <v>137</v>
      </c>
      <c r="H303">
        <v>626</v>
      </c>
      <c r="I303" t="s">
        <v>456</v>
      </c>
      <c r="J303" t="s">
        <v>84</v>
      </c>
      <c r="K303" t="s">
        <v>145</v>
      </c>
      <c r="L303">
        <v>700</v>
      </c>
      <c r="M303" t="s">
        <v>138</v>
      </c>
      <c r="N303">
        <v>2</v>
      </c>
      <c r="O303">
        <v>815.5</v>
      </c>
      <c r="P303">
        <v>420</v>
      </c>
      <c r="Q303" t="str">
        <f>VLOOKUP(J303,S:T,2,FALSE)</f>
        <v>E6 - OTHER</v>
      </c>
    </row>
    <row r="304" spans="1:17" x14ac:dyDescent="0.35">
      <c r="A304">
        <v>49</v>
      </c>
      <c r="B304" t="s">
        <v>420</v>
      </c>
      <c r="C304">
        <v>2019</v>
      </c>
      <c r="D304">
        <v>3</v>
      </c>
      <c r="E304" t="s">
        <v>152</v>
      </c>
      <c r="F304">
        <v>5</v>
      </c>
      <c r="G304" t="s">
        <v>140</v>
      </c>
      <c r="H304">
        <v>944</v>
      </c>
      <c r="I304" t="s">
        <v>471</v>
      </c>
      <c r="J304" t="s">
        <v>472</v>
      </c>
      <c r="K304" t="s">
        <v>473</v>
      </c>
      <c r="L304">
        <v>4552</v>
      </c>
      <c r="M304" t="s">
        <v>156</v>
      </c>
      <c r="N304">
        <v>1</v>
      </c>
      <c r="O304">
        <v>9512.9699999999993</v>
      </c>
      <c r="P304">
        <v>503589</v>
      </c>
      <c r="Q304" t="str">
        <f>VLOOKUP(J304,S:T,2,FALSE)</f>
        <v>E6 - OTHER</v>
      </c>
    </row>
    <row r="305" spans="1:17" x14ac:dyDescent="0.35">
      <c r="A305">
        <v>49</v>
      </c>
      <c r="B305" t="s">
        <v>420</v>
      </c>
      <c r="C305">
        <v>2019</v>
      </c>
      <c r="D305">
        <v>3</v>
      </c>
      <c r="E305" t="s">
        <v>152</v>
      </c>
      <c r="F305">
        <v>5</v>
      </c>
      <c r="G305" t="s">
        <v>140</v>
      </c>
      <c r="H305">
        <v>13</v>
      </c>
      <c r="I305" t="s">
        <v>432</v>
      </c>
      <c r="J305" t="s">
        <v>433</v>
      </c>
      <c r="K305" t="s">
        <v>434</v>
      </c>
      <c r="L305">
        <v>460</v>
      </c>
      <c r="M305" t="s">
        <v>141</v>
      </c>
      <c r="N305">
        <v>326</v>
      </c>
      <c r="O305">
        <v>942587.44</v>
      </c>
      <c r="P305">
        <v>4100319</v>
      </c>
      <c r="Q305" t="str">
        <f>VLOOKUP(J305,S:T,2,FALSE)</f>
        <v>E4 - Medium C&amp;I</v>
      </c>
    </row>
    <row r="306" spans="1:17" x14ac:dyDescent="0.35">
      <c r="A306">
        <v>49</v>
      </c>
      <c r="B306" t="s">
        <v>420</v>
      </c>
      <c r="C306">
        <v>2019</v>
      </c>
      <c r="D306">
        <v>3</v>
      </c>
      <c r="E306" t="s">
        <v>152</v>
      </c>
      <c r="F306">
        <v>3</v>
      </c>
      <c r="G306" t="s">
        <v>135</v>
      </c>
      <c r="H306">
        <v>954</v>
      </c>
      <c r="I306" t="s">
        <v>436</v>
      </c>
      <c r="J306" t="s">
        <v>433</v>
      </c>
      <c r="K306" t="s">
        <v>434</v>
      </c>
      <c r="L306">
        <v>4532</v>
      </c>
      <c r="M306" t="s">
        <v>142</v>
      </c>
      <c r="N306">
        <v>3409</v>
      </c>
      <c r="O306">
        <v>4751782.32</v>
      </c>
      <c r="P306">
        <v>55859250</v>
      </c>
      <c r="Q306" t="str">
        <f>VLOOKUP(J306,S:T,2,FALSE)</f>
        <v>E4 - Medium C&amp;I</v>
      </c>
    </row>
    <row r="307" spans="1:17" x14ac:dyDescent="0.35">
      <c r="A307">
        <v>49</v>
      </c>
      <c r="B307" t="s">
        <v>420</v>
      </c>
      <c r="C307">
        <v>2019</v>
      </c>
      <c r="D307">
        <v>3</v>
      </c>
      <c r="E307" t="s">
        <v>152</v>
      </c>
      <c r="F307">
        <v>5</v>
      </c>
      <c r="G307" t="s">
        <v>140</v>
      </c>
      <c r="H307">
        <v>954</v>
      </c>
      <c r="I307" t="s">
        <v>436</v>
      </c>
      <c r="J307" t="s">
        <v>433</v>
      </c>
      <c r="K307" t="s">
        <v>434</v>
      </c>
      <c r="L307">
        <v>4552</v>
      </c>
      <c r="M307" t="s">
        <v>156</v>
      </c>
      <c r="N307">
        <v>170</v>
      </c>
      <c r="O307">
        <v>130936.75</v>
      </c>
      <c r="P307">
        <v>634148</v>
      </c>
      <c r="Q307" t="str">
        <f>VLOOKUP(J307,S:T,2,FALSE)</f>
        <v>E4 - Medium C&amp;I</v>
      </c>
    </row>
    <row r="308" spans="1:17" x14ac:dyDescent="0.35">
      <c r="A308">
        <v>49</v>
      </c>
      <c r="B308" t="s">
        <v>420</v>
      </c>
      <c r="C308">
        <v>2019</v>
      </c>
      <c r="D308">
        <v>3</v>
      </c>
      <c r="E308" t="s">
        <v>152</v>
      </c>
      <c r="F308">
        <v>1</v>
      </c>
      <c r="G308" t="s">
        <v>132</v>
      </c>
      <c r="H308">
        <v>13</v>
      </c>
      <c r="I308" t="s">
        <v>432</v>
      </c>
      <c r="J308" t="s">
        <v>433</v>
      </c>
      <c r="K308" t="s">
        <v>434</v>
      </c>
      <c r="L308">
        <v>200</v>
      </c>
      <c r="M308" t="s">
        <v>143</v>
      </c>
      <c r="N308">
        <v>5</v>
      </c>
      <c r="O308">
        <v>3968</v>
      </c>
      <c r="P308">
        <v>14924</v>
      </c>
      <c r="Q308" t="str">
        <f>VLOOKUP(J308,S:T,2,FALSE)</f>
        <v>E4 - Medium C&amp;I</v>
      </c>
    </row>
    <row r="309" spans="1:17" x14ac:dyDescent="0.35">
      <c r="A309">
        <v>49</v>
      </c>
      <c r="B309" t="s">
        <v>420</v>
      </c>
      <c r="C309">
        <v>2019</v>
      </c>
      <c r="D309">
        <v>3</v>
      </c>
      <c r="E309" t="s">
        <v>152</v>
      </c>
      <c r="F309">
        <v>10</v>
      </c>
      <c r="G309" t="s">
        <v>149</v>
      </c>
      <c r="H309">
        <v>6</v>
      </c>
      <c r="I309" t="s">
        <v>421</v>
      </c>
      <c r="J309" t="s">
        <v>422</v>
      </c>
      <c r="K309" t="s">
        <v>423</v>
      </c>
      <c r="L309">
        <v>207</v>
      </c>
      <c r="M309" t="s">
        <v>151</v>
      </c>
      <c r="N309">
        <v>1038</v>
      </c>
      <c r="O309">
        <v>194367.72</v>
      </c>
      <c r="P309">
        <v>1178731</v>
      </c>
      <c r="Q309" t="str">
        <f>VLOOKUP(J309,S:T,2,FALSE)</f>
        <v>E2 - Low Income Residential</v>
      </c>
    </row>
    <row r="310" spans="1:17" x14ac:dyDescent="0.35">
      <c r="A310">
        <v>49</v>
      </c>
      <c r="B310" t="s">
        <v>420</v>
      </c>
      <c r="C310">
        <v>2019</v>
      </c>
      <c r="D310">
        <v>3</v>
      </c>
      <c r="E310" t="s">
        <v>152</v>
      </c>
      <c r="F310">
        <v>5</v>
      </c>
      <c r="G310" t="s">
        <v>140</v>
      </c>
      <c r="H310">
        <v>950</v>
      </c>
      <c r="I310" t="s">
        <v>428</v>
      </c>
      <c r="J310" t="s">
        <v>425</v>
      </c>
      <c r="K310" t="s">
        <v>426</v>
      </c>
      <c r="L310">
        <v>4552</v>
      </c>
      <c r="M310" t="s">
        <v>156</v>
      </c>
      <c r="N310">
        <v>124</v>
      </c>
      <c r="O310">
        <v>32938.559999999998</v>
      </c>
      <c r="P310">
        <v>321235</v>
      </c>
      <c r="Q310" t="str">
        <f>VLOOKUP(J310,S:T,2,FALSE)</f>
        <v>E3 - Small C&amp;I</v>
      </c>
    </row>
    <row r="311" spans="1:17" x14ac:dyDescent="0.35">
      <c r="A311">
        <v>49</v>
      </c>
      <c r="B311" t="s">
        <v>420</v>
      </c>
      <c r="C311">
        <v>2019</v>
      </c>
      <c r="D311">
        <v>3</v>
      </c>
      <c r="E311" t="s">
        <v>152</v>
      </c>
      <c r="F311">
        <v>3</v>
      </c>
      <c r="G311" t="s">
        <v>135</v>
      </c>
      <c r="H311">
        <v>54</v>
      </c>
      <c r="I311" t="s">
        <v>476</v>
      </c>
      <c r="J311" t="s">
        <v>458</v>
      </c>
      <c r="K311" t="s">
        <v>459</v>
      </c>
      <c r="L311">
        <v>300</v>
      </c>
      <c r="M311" t="s">
        <v>136</v>
      </c>
      <c r="N311">
        <v>1</v>
      </c>
      <c r="O311">
        <v>36.950000000000003</v>
      </c>
      <c r="P311">
        <v>108</v>
      </c>
      <c r="Q311" t="str">
        <f>VLOOKUP(J311,S:T,2,FALSE)</f>
        <v>E3 - Small C&amp;I</v>
      </c>
    </row>
    <row r="312" spans="1:17" x14ac:dyDescent="0.35">
      <c r="A312">
        <v>49</v>
      </c>
      <c r="B312" t="s">
        <v>420</v>
      </c>
      <c r="C312">
        <v>2019</v>
      </c>
      <c r="D312">
        <v>3</v>
      </c>
      <c r="E312" t="s">
        <v>152</v>
      </c>
      <c r="F312">
        <v>6</v>
      </c>
      <c r="G312" t="s">
        <v>137</v>
      </c>
      <c r="H312">
        <v>616</v>
      </c>
      <c r="I312" t="s">
        <v>446</v>
      </c>
      <c r="J312" t="s">
        <v>441</v>
      </c>
      <c r="K312" t="s">
        <v>442</v>
      </c>
      <c r="L312">
        <v>4562</v>
      </c>
      <c r="M312" t="s">
        <v>144</v>
      </c>
      <c r="N312">
        <v>71</v>
      </c>
      <c r="O312">
        <v>4446.13</v>
      </c>
      <c r="P312">
        <v>28004</v>
      </c>
      <c r="Q312" t="str">
        <f>VLOOKUP(J312,S:T,2,FALSE)</f>
        <v>E6 - OTHER</v>
      </c>
    </row>
    <row r="313" spans="1:17" x14ac:dyDescent="0.35">
      <c r="A313">
        <v>49</v>
      </c>
      <c r="B313" t="s">
        <v>420</v>
      </c>
      <c r="C313">
        <v>2019</v>
      </c>
      <c r="D313">
        <v>3</v>
      </c>
      <c r="E313" t="s">
        <v>152</v>
      </c>
      <c r="F313">
        <v>6</v>
      </c>
      <c r="G313" t="s">
        <v>137</v>
      </c>
      <c r="H313">
        <v>619</v>
      </c>
      <c r="I313" t="s">
        <v>474</v>
      </c>
      <c r="J313" t="s">
        <v>157</v>
      </c>
      <c r="K313" t="s">
        <v>145</v>
      </c>
      <c r="L313">
        <v>4562</v>
      </c>
      <c r="M313" t="s">
        <v>144</v>
      </c>
      <c r="N313">
        <v>94</v>
      </c>
      <c r="O313">
        <v>111219.2</v>
      </c>
      <c r="P313">
        <v>1126522</v>
      </c>
      <c r="Q313" t="str">
        <f>VLOOKUP(J313,S:T,2,FALSE)</f>
        <v>E6 - OTHER</v>
      </c>
    </row>
    <row r="314" spans="1:17" x14ac:dyDescent="0.35">
      <c r="A314">
        <v>49</v>
      </c>
      <c r="B314" t="s">
        <v>420</v>
      </c>
      <c r="C314">
        <v>2019</v>
      </c>
      <c r="D314">
        <v>3</v>
      </c>
      <c r="E314" t="s">
        <v>152</v>
      </c>
      <c r="F314">
        <v>5</v>
      </c>
      <c r="G314" t="s">
        <v>140</v>
      </c>
      <c r="H314">
        <v>700</v>
      </c>
      <c r="I314" t="s">
        <v>447</v>
      </c>
      <c r="J314" t="s">
        <v>438</v>
      </c>
      <c r="K314" t="s">
        <v>439</v>
      </c>
      <c r="L314">
        <v>460</v>
      </c>
      <c r="M314" t="s">
        <v>141</v>
      </c>
      <c r="N314">
        <v>52</v>
      </c>
      <c r="O314">
        <v>730932.62</v>
      </c>
      <c r="P314">
        <v>3331361</v>
      </c>
      <c r="Q314" t="str">
        <f>VLOOKUP(J314,S:T,2,FALSE)</f>
        <v>E5 - Large C&amp;I</v>
      </c>
    </row>
    <row r="315" spans="1:17" x14ac:dyDescent="0.35">
      <c r="A315">
        <v>49</v>
      </c>
      <c r="B315" t="s">
        <v>420</v>
      </c>
      <c r="C315">
        <v>2019</v>
      </c>
      <c r="D315">
        <v>3</v>
      </c>
      <c r="E315" t="s">
        <v>152</v>
      </c>
      <c r="F315">
        <v>6</v>
      </c>
      <c r="G315" t="s">
        <v>137</v>
      </c>
      <c r="H315">
        <v>605</v>
      </c>
      <c r="I315" t="s">
        <v>467</v>
      </c>
      <c r="J315" t="s">
        <v>441</v>
      </c>
      <c r="K315" t="s">
        <v>442</v>
      </c>
      <c r="L315">
        <v>700</v>
      </c>
      <c r="M315" t="s">
        <v>138</v>
      </c>
      <c r="N315">
        <v>15</v>
      </c>
      <c r="O315">
        <v>1290.95</v>
      </c>
      <c r="P315">
        <v>4470</v>
      </c>
      <c r="Q315" t="str">
        <f>VLOOKUP(J315,S:T,2,FALSE)</f>
        <v>E6 - OTHER</v>
      </c>
    </row>
    <row r="316" spans="1:17" x14ac:dyDescent="0.35">
      <c r="A316">
        <v>49</v>
      </c>
      <c r="B316" t="s">
        <v>420</v>
      </c>
      <c r="C316">
        <v>2019</v>
      </c>
      <c r="D316">
        <v>3</v>
      </c>
      <c r="E316" t="s">
        <v>152</v>
      </c>
      <c r="F316">
        <v>6</v>
      </c>
      <c r="G316" t="s">
        <v>137</v>
      </c>
      <c r="H316">
        <v>617</v>
      </c>
      <c r="I316" t="s">
        <v>470</v>
      </c>
      <c r="J316" t="s">
        <v>430</v>
      </c>
      <c r="K316" t="s">
        <v>431</v>
      </c>
      <c r="L316">
        <v>4562</v>
      </c>
      <c r="M316" t="s">
        <v>144</v>
      </c>
      <c r="N316">
        <v>125</v>
      </c>
      <c r="O316">
        <v>508432.61</v>
      </c>
      <c r="P316">
        <v>1635967</v>
      </c>
      <c r="Q316" t="str">
        <f>VLOOKUP(J316,S:T,2,FALSE)</f>
        <v>E6 - OTHER</v>
      </c>
    </row>
    <row r="317" spans="1:17" x14ac:dyDescent="0.35">
      <c r="A317">
        <v>49</v>
      </c>
      <c r="B317" t="s">
        <v>420</v>
      </c>
      <c r="C317">
        <v>2019</v>
      </c>
      <c r="D317">
        <v>3</v>
      </c>
      <c r="E317" t="s">
        <v>152</v>
      </c>
      <c r="F317">
        <v>3</v>
      </c>
      <c r="G317" t="s">
        <v>135</v>
      </c>
      <c r="H317">
        <v>605</v>
      </c>
      <c r="I317" t="s">
        <v>467</v>
      </c>
      <c r="J317" t="s">
        <v>441</v>
      </c>
      <c r="K317" t="s">
        <v>442</v>
      </c>
      <c r="L317">
        <v>300</v>
      </c>
      <c r="M317" t="s">
        <v>136</v>
      </c>
      <c r="N317">
        <v>15</v>
      </c>
      <c r="O317">
        <v>1020.45</v>
      </c>
      <c r="P317">
        <v>3484</v>
      </c>
      <c r="Q317" t="str">
        <f>VLOOKUP(J317,S:T,2,FALSE)</f>
        <v>E6 - OTHER</v>
      </c>
    </row>
    <row r="318" spans="1:17" x14ac:dyDescent="0.35">
      <c r="A318">
        <v>49</v>
      </c>
      <c r="B318" t="s">
        <v>420</v>
      </c>
      <c r="C318">
        <v>2019</v>
      </c>
      <c r="D318">
        <v>3</v>
      </c>
      <c r="E318" t="s">
        <v>152</v>
      </c>
      <c r="F318">
        <v>3</v>
      </c>
      <c r="G318" t="s">
        <v>135</v>
      </c>
      <c r="H318">
        <v>5</v>
      </c>
      <c r="I318" t="s">
        <v>424</v>
      </c>
      <c r="J318" t="s">
        <v>425</v>
      </c>
      <c r="K318" t="s">
        <v>426</v>
      </c>
      <c r="L318">
        <v>300</v>
      </c>
      <c r="M318" t="s">
        <v>136</v>
      </c>
      <c r="N318">
        <v>39610</v>
      </c>
      <c r="O318">
        <v>6851052.9800000004</v>
      </c>
      <c r="P318">
        <v>40194749</v>
      </c>
      <c r="Q318" t="str">
        <f>VLOOKUP(J318,S:T,2,FALSE)</f>
        <v>E3 - Small C&amp;I</v>
      </c>
    </row>
    <row r="319" spans="1:17" x14ac:dyDescent="0.35">
      <c r="A319">
        <v>49</v>
      </c>
      <c r="B319" t="s">
        <v>420</v>
      </c>
      <c r="C319">
        <v>2019</v>
      </c>
      <c r="D319">
        <v>3</v>
      </c>
      <c r="E319" t="s">
        <v>152</v>
      </c>
      <c r="F319">
        <v>3</v>
      </c>
      <c r="G319" t="s">
        <v>135</v>
      </c>
      <c r="H319">
        <v>6</v>
      </c>
      <c r="I319" t="s">
        <v>421</v>
      </c>
      <c r="J319" t="s">
        <v>422</v>
      </c>
      <c r="K319" t="s">
        <v>423</v>
      </c>
      <c r="L319">
        <v>300</v>
      </c>
      <c r="M319" t="s">
        <v>136</v>
      </c>
      <c r="N319">
        <v>2</v>
      </c>
      <c r="O319">
        <v>-57.77</v>
      </c>
      <c r="P319">
        <v>-303</v>
      </c>
      <c r="Q319" t="str">
        <f>VLOOKUP(J319,S:T,2,FALSE)</f>
        <v>E2 - Low Income Residential</v>
      </c>
    </row>
    <row r="320" spans="1:17" x14ac:dyDescent="0.35">
      <c r="A320">
        <v>49</v>
      </c>
      <c r="B320" t="s">
        <v>420</v>
      </c>
      <c r="C320">
        <v>2019</v>
      </c>
      <c r="D320">
        <v>3</v>
      </c>
      <c r="E320" t="s">
        <v>152</v>
      </c>
      <c r="F320">
        <v>3</v>
      </c>
      <c r="G320" t="s">
        <v>135</v>
      </c>
      <c r="H320">
        <v>117</v>
      </c>
      <c r="I320" t="s">
        <v>477</v>
      </c>
      <c r="J320" t="s">
        <v>461</v>
      </c>
      <c r="K320" t="s">
        <v>462</v>
      </c>
      <c r="L320">
        <v>300</v>
      </c>
      <c r="M320" t="s">
        <v>136</v>
      </c>
      <c r="N320">
        <v>2</v>
      </c>
      <c r="O320">
        <v>6591.19</v>
      </c>
      <c r="P320">
        <v>9022</v>
      </c>
      <c r="Q320" t="str">
        <f>VLOOKUP(J320,S:T,2,FALSE)</f>
        <v>E5 - Large C&amp;I</v>
      </c>
    </row>
    <row r="321" spans="1:17" x14ac:dyDescent="0.35">
      <c r="A321">
        <v>49</v>
      </c>
      <c r="B321" t="s">
        <v>420</v>
      </c>
      <c r="C321">
        <v>2019</v>
      </c>
      <c r="D321">
        <v>3</v>
      </c>
      <c r="E321" t="s">
        <v>152</v>
      </c>
      <c r="F321">
        <v>3</v>
      </c>
      <c r="G321" t="s">
        <v>135</v>
      </c>
      <c r="H321">
        <v>422</v>
      </c>
      <c r="I321" t="s">
        <v>500</v>
      </c>
      <c r="J321">
        <v>2421</v>
      </c>
      <c r="K321" t="s">
        <v>145</v>
      </c>
      <c r="L321">
        <v>1671</v>
      </c>
      <c r="M321" t="s">
        <v>484</v>
      </c>
      <c r="N321">
        <v>3</v>
      </c>
      <c r="O321">
        <v>12349.51</v>
      </c>
      <c r="P321">
        <v>65622.33</v>
      </c>
      <c r="Q321" t="str">
        <f>VLOOKUP(J321,S:T,2,FALSE)</f>
        <v>G5 - Large C&amp;I</v>
      </c>
    </row>
    <row r="322" spans="1:17" x14ac:dyDescent="0.35">
      <c r="A322">
        <v>49</v>
      </c>
      <c r="B322" t="s">
        <v>420</v>
      </c>
      <c r="C322">
        <v>2019</v>
      </c>
      <c r="D322">
        <v>3</v>
      </c>
      <c r="E322" t="s">
        <v>152</v>
      </c>
      <c r="F322">
        <v>5</v>
      </c>
      <c r="G322" t="s">
        <v>140</v>
      </c>
      <c r="H322">
        <v>443</v>
      </c>
      <c r="I322" t="s">
        <v>494</v>
      </c>
      <c r="J322">
        <v>2121</v>
      </c>
      <c r="K322" t="s">
        <v>145</v>
      </c>
      <c r="L322">
        <v>1670</v>
      </c>
      <c r="M322" t="s">
        <v>491</v>
      </c>
      <c r="N322">
        <v>2</v>
      </c>
      <c r="O322">
        <v>572.47</v>
      </c>
      <c r="P322">
        <v>1023.82</v>
      </c>
      <c r="Q322" t="str">
        <f>VLOOKUP(J322,S:T,2,FALSE)</f>
        <v>G3 - Small C&amp;I</v>
      </c>
    </row>
    <row r="323" spans="1:17" x14ac:dyDescent="0.35">
      <c r="A323">
        <v>49</v>
      </c>
      <c r="B323" t="s">
        <v>420</v>
      </c>
      <c r="C323">
        <v>2019</v>
      </c>
      <c r="D323">
        <v>3</v>
      </c>
      <c r="E323" t="s">
        <v>152</v>
      </c>
      <c r="F323">
        <v>3</v>
      </c>
      <c r="G323" t="s">
        <v>135</v>
      </c>
      <c r="H323">
        <v>406</v>
      </c>
      <c r="I323" t="s">
        <v>503</v>
      </c>
      <c r="J323">
        <v>2221</v>
      </c>
      <c r="K323" t="s">
        <v>145</v>
      </c>
      <c r="L323">
        <v>1670</v>
      </c>
      <c r="M323" t="s">
        <v>491</v>
      </c>
      <c r="N323">
        <v>1417</v>
      </c>
      <c r="O323">
        <v>1069581.19</v>
      </c>
      <c r="P323">
        <v>2805913.26</v>
      </c>
      <c r="Q323" t="str">
        <f>VLOOKUP(J323,S:T,2,FALSE)</f>
        <v>G4 - Medium C&amp;I</v>
      </c>
    </row>
    <row r="324" spans="1:17" x14ac:dyDescent="0.35">
      <c r="A324">
        <v>49</v>
      </c>
      <c r="B324" t="s">
        <v>420</v>
      </c>
      <c r="C324">
        <v>2019</v>
      </c>
      <c r="D324">
        <v>3</v>
      </c>
      <c r="E324" t="s">
        <v>152</v>
      </c>
      <c r="F324">
        <v>3</v>
      </c>
      <c r="G324" t="s">
        <v>135</v>
      </c>
      <c r="H324">
        <v>425</v>
      </c>
      <c r="I324" t="s">
        <v>479</v>
      </c>
      <c r="J324" t="s">
        <v>480</v>
      </c>
      <c r="K324" t="s">
        <v>145</v>
      </c>
      <c r="L324">
        <v>1675</v>
      </c>
      <c r="M324" t="s">
        <v>481</v>
      </c>
      <c r="N324">
        <v>3</v>
      </c>
      <c r="O324">
        <v>50321.01</v>
      </c>
      <c r="P324">
        <v>34638.9</v>
      </c>
      <c r="Q324" t="str">
        <f>VLOOKUP(J324,S:T,2,FALSE)</f>
        <v>G5 - Large C&amp;I</v>
      </c>
    </row>
    <row r="325" spans="1:17" x14ac:dyDescent="0.35">
      <c r="A325">
        <v>49</v>
      </c>
      <c r="B325" t="s">
        <v>420</v>
      </c>
      <c r="C325">
        <v>2019</v>
      </c>
      <c r="D325">
        <v>3</v>
      </c>
      <c r="E325" t="s">
        <v>152</v>
      </c>
      <c r="F325">
        <v>3</v>
      </c>
      <c r="G325" t="s">
        <v>135</v>
      </c>
      <c r="H325">
        <v>432</v>
      </c>
      <c r="I325" t="s">
        <v>507</v>
      </c>
      <c r="J325" t="s">
        <v>508</v>
      </c>
      <c r="K325" t="s">
        <v>145</v>
      </c>
      <c r="L325">
        <v>1674</v>
      </c>
      <c r="M325" t="s">
        <v>509</v>
      </c>
      <c r="N325">
        <v>4</v>
      </c>
      <c r="O325">
        <v>682245.18</v>
      </c>
      <c r="P325">
        <v>0</v>
      </c>
      <c r="Q325" t="str">
        <f>VLOOKUP(J325,S:T,2,FALSE)</f>
        <v>G6 - OTHER</v>
      </c>
    </row>
    <row r="326" spans="1:17" x14ac:dyDescent="0.35">
      <c r="A326">
        <v>49</v>
      </c>
      <c r="B326" t="s">
        <v>420</v>
      </c>
      <c r="C326">
        <v>2019</v>
      </c>
      <c r="D326">
        <v>3</v>
      </c>
      <c r="E326" t="s">
        <v>152</v>
      </c>
      <c r="F326">
        <v>3</v>
      </c>
      <c r="G326" t="s">
        <v>135</v>
      </c>
      <c r="H326">
        <v>439</v>
      </c>
      <c r="I326" t="s">
        <v>487</v>
      </c>
      <c r="J326" t="s">
        <v>488</v>
      </c>
      <c r="K326" t="s">
        <v>145</v>
      </c>
      <c r="L326">
        <v>300</v>
      </c>
      <c r="M326" t="s">
        <v>136</v>
      </c>
      <c r="N326">
        <v>1</v>
      </c>
      <c r="O326">
        <v>303571.32</v>
      </c>
      <c r="P326">
        <v>248200.13</v>
      </c>
      <c r="Q326" t="str">
        <f>VLOOKUP(J326,S:T,2,FALSE)</f>
        <v>G5 - Large C&amp;I</v>
      </c>
    </row>
    <row r="327" spans="1:17" x14ac:dyDescent="0.35">
      <c r="A327">
        <v>49</v>
      </c>
      <c r="B327" t="s">
        <v>420</v>
      </c>
      <c r="C327">
        <v>2019</v>
      </c>
      <c r="D327">
        <v>3</v>
      </c>
      <c r="E327" t="s">
        <v>152</v>
      </c>
      <c r="F327">
        <v>5</v>
      </c>
      <c r="G327" t="s">
        <v>140</v>
      </c>
      <c r="H327">
        <v>423</v>
      </c>
      <c r="I327" t="s">
        <v>482</v>
      </c>
      <c r="J327" t="s">
        <v>483</v>
      </c>
      <c r="K327" t="s">
        <v>145</v>
      </c>
      <c r="L327">
        <v>1671</v>
      </c>
      <c r="M327" t="s">
        <v>484</v>
      </c>
      <c r="N327">
        <v>52</v>
      </c>
      <c r="O327">
        <v>643558.63</v>
      </c>
      <c r="P327">
        <v>4118718.68</v>
      </c>
      <c r="Q327" t="str">
        <f>VLOOKUP(J327,S:T,2,FALSE)</f>
        <v>G5 - Large C&amp;I</v>
      </c>
    </row>
    <row r="328" spans="1:17" x14ac:dyDescent="0.35">
      <c r="A328">
        <v>49</v>
      </c>
      <c r="B328" t="s">
        <v>420</v>
      </c>
      <c r="C328">
        <v>2019</v>
      </c>
      <c r="D328">
        <v>3</v>
      </c>
      <c r="E328" t="s">
        <v>152</v>
      </c>
      <c r="F328">
        <v>3</v>
      </c>
      <c r="G328" t="s">
        <v>135</v>
      </c>
      <c r="H328">
        <v>424</v>
      </c>
      <c r="I328" t="s">
        <v>518</v>
      </c>
      <c r="J328">
        <v>2431</v>
      </c>
      <c r="K328" t="s">
        <v>145</v>
      </c>
      <c r="L328">
        <v>300</v>
      </c>
      <c r="M328" t="s">
        <v>136</v>
      </c>
      <c r="N328">
        <v>1</v>
      </c>
      <c r="O328">
        <v>4912.88</v>
      </c>
      <c r="P328">
        <v>1.03</v>
      </c>
      <c r="Q328" t="str">
        <f>VLOOKUP(J328,S:T,2,FALSE)</f>
        <v>G5 - Large C&amp;I</v>
      </c>
    </row>
    <row r="329" spans="1:17" x14ac:dyDescent="0.35">
      <c r="A329">
        <v>49</v>
      </c>
      <c r="B329" t="s">
        <v>420</v>
      </c>
      <c r="C329">
        <v>2019</v>
      </c>
      <c r="D329">
        <v>3</v>
      </c>
      <c r="E329" t="s">
        <v>152</v>
      </c>
      <c r="F329">
        <v>5</v>
      </c>
      <c r="G329" t="s">
        <v>140</v>
      </c>
      <c r="H329">
        <v>418</v>
      </c>
      <c r="I329" t="s">
        <v>528</v>
      </c>
      <c r="J329">
        <v>2321</v>
      </c>
      <c r="K329" t="s">
        <v>145</v>
      </c>
      <c r="L329">
        <v>1671</v>
      </c>
      <c r="M329" t="s">
        <v>484</v>
      </c>
      <c r="N329">
        <v>55</v>
      </c>
      <c r="O329">
        <v>122917.13</v>
      </c>
      <c r="P329">
        <v>397051.92</v>
      </c>
      <c r="Q329" t="str">
        <f>VLOOKUP(J329,S:T,2,FALSE)</f>
        <v>G5 - Large C&amp;I</v>
      </c>
    </row>
    <row r="330" spans="1:17" x14ac:dyDescent="0.35">
      <c r="A330">
        <v>49</v>
      </c>
      <c r="B330" t="s">
        <v>420</v>
      </c>
      <c r="C330">
        <v>2019</v>
      </c>
      <c r="D330">
        <v>3</v>
      </c>
      <c r="E330" t="s">
        <v>152</v>
      </c>
      <c r="F330">
        <v>5</v>
      </c>
      <c r="G330" t="s">
        <v>140</v>
      </c>
      <c r="H330">
        <v>417</v>
      </c>
      <c r="I330" t="s">
        <v>499</v>
      </c>
      <c r="J330">
        <v>2367</v>
      </c>
      <c r="K330" t="s">
        <v>145</v>
      </c>
      <c r="L330">
        <v>400</v>
      </c>
      <c r="M330" t="s">
        <v>140</v>
      </c>
      <c r="N330">
        <v>31</v>
      </c>
      <c r="O330">
        <v>169013.83</v>
      </c>
      <c r="P330">
        <v>179945.74</v>
      </c>
      <c r="Q330" t="str">
        <f>VLOOKUP(J330,S:T,2,FALSE)</f>
        <v>G5 - Large C&amp;I</v>
      </c>
    </row>
    <row r="331" spans="1:17" x14ac:dyDescent="0.35">
      <c r="A331">
        <v>49</v>
      </c>
      <c r="B331" t="s">
        <v>420</v>
      </c>
      <c r="C331">
        <v>2019</v>
      </c>
      <c r="D331">
        <v>3</v>
      </c>
      <c r="E331" t="s">
        <v>152</v>
      </c>
      <c r="F331">
        <v>5</v>
      </c>
      <c r="G331" t="s">
        <v>140</v>
      </c>
      <c r="H331">
        <v>425</v>
      </c>
      <c r="I331" t="s">
        <v>479</v>
      </c>
      <c r="J331" t="s">
        <v>480</v>
      </c>
      <c r="K331" t="s">
        <v>145</v>
      </c>
      <c r="L331">
        <v>1675</v>
      </c>
      <c r="M331" t="s">
        <v>481</v>
      </c>
      <c r="N331">
        <v>1</v>
      </c>
      <c r="O331">
        <v>16472.490000000002</v>
      </c>
      <c r="P331">
        <v>11231.12</v>
      </c>
      <c r="Q331" t="str">
        <f>VLOOKUP(J331,S:T,2,FALSE)</f>
        <v>G5 - Large C&amp;I</v>
      </c>
    </row>
    <row r="332" spans="1:17" x14ac:dyDescent="0.35">
      <c r="A332">
        <v>49</v>
      </c>
      <c r="B332" t="s">
        <v>420</v>
      </c>
      <c r="C332">
        <v>2019</v>
      </c>
      <c r="D332">
        <v>3</v>
      </c>
      <c r="E332" t="s">
        <v>152</v>
      </c>
      <c r="F332">
        <v>3</v>
      </c>
      <c r="G332" t="s">
        <v>135</v>
      </c>
      <c r="H332">
        <v>415</v>
      </c>
      <c r="I332" t="s">
        <v>501</v>
      </c>
      <c r="J332" t="s">
        <v>502</v>
      </c>
      <c r="K332" t="s">
        <v>145</v>
      </c>
      <c r="L332">
        <v>1670</v>
      </c>
      <c r="M332" t="s">
        <v>491</v>
      </c>
      <c r="N332">
        <v>26</v>
      </c>
      <c r="O332">
        <v>268196.84999999998</v>
      </c>
      <c r="P332">
        <v>1797918.91</v>
      </c>
      <c r="Q332" t="str">
        <f>VLOOKUP(J332,S:T,2,FALSE)</f>
        <v>G5 - Large C&amp;I</v>
      </c>
    </row>
    <row r="333" spans="1:17" x14ac:dyDescent="0.35">
      <c r="A333">
        <v>49</v>
      </c>
      <c r="B333" t="s">
        <v>420</v>
      </c>
      <c r="C333">
        <v>2019</v>
      </c>
      <c r="D333">
        <v>3</v>
      </c>
      <c r="E333" t="s">
        <v>152</v>
      </c>
      <c r="F333">
        <v>3</v>
      </c>
      <c r="G333" t="s">
        <v>135</v>
      </c>
      <c r="H333">
        <v>441</v>
      </c>
      <c r="I333" t="s">
        <v>526</v>
      </c>
      <c r="J333" t="s">
        <v>527</v>
      </c>
      <c r="K333" t="s">
        <v>145</v>
      </c>
      <c r="L333">
        <v>300</v>
      </c>
      <c r="M333" t="s">
        <v>136</v>
      </c>
      <c r="N333">
        <v>1</v>
      </c>
      <c r="O333">
        <v>625</v>
      </c>
      <c r="P333">
        <v>0</v>
      </c>
      <c r="Q333" t="str">
        <f>VLOOKUP(J333,S:T,2,FALSE)</f>
        <v>G5 - Large C&amp;I</v>
      </c>
    </row>
    <row r="334" spans="1:17" x14ac:dyDescent="0.35">
      <c r="A334">
        <v>49</v>
      </c>
      <c r="B334" t="s">
        <v>420</v>
      </c>
      <c r="C334">
        <v>2019</v>
      </c>
      <c r="D334">
        <v>3</v>
      </c>
      <c r="E334" t="s">
        <v>152</v>
      </c>
      <c r="F334">
        <v>5</v>
      </c>
      <c r="G334" t="s">
        <v>140</v>
      </c>
      <c r="H334">
        <v>411</v>
      </c>
      <c r="I334" t="s">
        <v>489</v>
      </c>
      <c r="J334" t="s">
        <v>490</v>
      </c>
      <c r="K334" t="s">
        <v>145</v>
      </c>
      <c r="L334">
        <v>1670</v>
      </c>
      <c r="M334" t="s">
        <v>491</v>
      </c>
      <c r="N334">
        <v>6</v>
      </c>
      <c r="O334">
        <v>23830.55</v>
      </c>
      <c r="P334">
        <v>65613.06</v>
      </c>
      <c r="Q334" t="str">
        <f>VLOOKUP(J334,S:T,2,FALSE)</f>
        <v>G5 - Large C&amp;I</v>
      </c>
    </row>
    <row r="335" spans="1:17" x14ac:dyDescent="0.35">
      <c r="A335">
        <v>49</v>
      </c>
      <c r="B335" t="s">
        <v>420</v>
      </c>
      <c r="C335">
        <v>2019</v>
      </c>
      <c r="D335">
        <v>3</v>
      </c>
      <c r="E335" t="s">
        <v>152</v>
      </c>
      <c r="F335">
        <v>5</v>
      </c>
      <c r="G335" t="s">
        <v>140</v>
      </c>
      <c r="H335">
        <v>419</v>
      </c>
      <c r="I335" t="s">
        <v>519</v>
      </c>
      <c r="J335" t="s">
        <v>520</v>
      </c>
      <c r="K335" t="s">
        <v>145</v>
      </c>
      <c r="L335">
        <v>1671</v>
      </c>
      <c r="M335" t="s">
        <v>484</v>
      </c>
      <c r="N335">
        <v>56</v>
      </c>
      <c r="O335">
        <v>136658.9</v>
      </c>
      <c r="P335">
        <v>433942.09</v>
      </c>
      <c r="Q335" t="str">
        <f>VLOOKUP(J335,S:T,2,FALSE)</f>
        <v>G5 - Large C&amp;I</v>
      </c>
    </row>
    <row r="336" spans="1:17" x14ac:dyDescent="0.35">
      <c r="A336">
        <v>49</v>
      </c>
      <c r="B336" t="s">
        <v>420</v>
      </c>
      <c r="C336">
        <v>2019</v>
      </c>
      <c r="D336">
        <v>3</v>
      </c>
      <c r="E336" t="s">
        <v>152</v>
      </c>
      <c r="F336">
        <v>5</v>
      </c>
      <c r="G336" t="s">
        <v>140</v>
      </c>
      <c r="H336">
        <v>420</v>
      </c>
      <c r="I336" t="s">
        <v>498</v>
      </c>
      <c r="J336">
        <v>2331</v>
      </c>
      <c r="K336" t="s">
        <v>145</v>
      </c>
      <c r="L336">
        <v>400</v>
      </c>
      <c r="M336" t="s">
        <v>140</v>
      </c>
      <c r="N336">
        <v>1</v>
      </c>
      <c r="O336">
        <v>10475.81</v>
      </c>
      <c r="P336">
        <v>11219.79</v>
      </c>
      <c r="Q336" t="str">
        <f>VLOOKUP(J336,S:T,2,FALSE)</f>
        <v>G5 - Large C&amp;I</v>
      </c>
    </row>
    <row r="337" spans="1:17" x14ac:dyDescent="0.35">
      <c r="A337">
        <v>49</v>
      </c>
      <c r="B337" t="s">
        <v>420</v>
      </c>
      <c r="C337">
        <v>2019</v>
      </c>
      <c r="D337">
        <v>3</v>
      </c>
      <c r="E337" t="s">
        <v>152</v>
      </c>
      <c r="F337">
        <v>5</v>
      </c>
      <c r="G337" t="s">
        <v>140</v>
      </c>
      <c r="H337">
        <v>406</v>
      </c>
      <c r="I337" t="s">
        <v>503</v>
      </c>
      <c r="J337">
        <v>2221</v>
      </c>
      <c r="K337" t="s">
        <v>145</v>
      </c>
      <c r="L337">
        <v>1670</v>
      </c>
      <c r="M337" t="s">
        <v>491</v>
      </c>
      <c r="N337">
        <v>19</v>
      </c>
      <c r="O337">
        <v>23839.91</v>
      </c>
      <c r="P337">
        <v>64089.919999999998</v>
      </c>
      <c r="Q337" t="str">
        <f>VLOOKUP(J337,S:T,2,FALSE)</f>
        <v>G4 - Medium C&amp;I</v>
      </c>
    </row>
    <row r="338" spans="1:17" x14ac:dyDescent="0.35">
      <c r="A338">
        <v>49</v>
      </c>
      <c r="B338" t="s">
        <v>420</v>
      </c>
      <c r="C338">
        <v>2019</v>
      </c>
      <c r="D338">
        <v>3</v>
      </c>
      <c r="E338" t="s">
        <v>152</v>
      </c>
      <c r="F338">
        <v>3</v>
      </c>
      <c r="G338" t="s">
        <v>135</v>
      </c>
      <c r="H338">
        <v>440</v>
      </c>
      <c r="I338" t="s">
        <v>522</v>
      </c>
      <c r="J338" t="s">
        <v>523</v>
      </c>
      <c r="K338" t="s">
        <v>145</v>
      </c>
      <c r="L338">
        <v>1672</v>
      </c>
      <c r="M338" t="s">
        <v>524</v>
      </c>
      <c r="N338">
        <v>1</v>
      </c>
      <c r="O338">
        <v>51374.09</v>
      </c>
      <c r="P338">
        <v>379010.13</v>
      </c>
      <c r="Q338" t="str">
        <f>VLOOKUP(J338,S:T,2,FALSE)</f>
        <v>G5 - Large C&amp;I</v>
      </c>
    </row>
    <row r="339" spans="1:17" x14ac:dyDescent="0.35">
      <c r="A339">
        <v>49</v>
      </c>
      <c r="B339" t="s">
        <v>420</v>
      </c>
      <c r="C339">
        <v>2019</v>
      </c>
      <c r="D339">
        <v>3</v>
      </c>
      <c r="E339" t="s">
        <v>152</v>
      </c>
      <c r="F339">
        <v>5</v>
      </c>
      <c r="G339" t="s">
        <v>140</v>
      </c>
      <c r="H339">
        <v>415</v>
      </c>
      <c r="I339" t="s">
        <v>501</v>
      </c>
      <c r="J339" t="s">
        <v>502</v>
      </c>
      <c r="K339" t="s">
        <v>145</v>
      </c>
      <c r="L339">
        <v>1670</v>
      </c>
      <c r="M339" t="s">
        <v>491</v>
      </c>
      <c r="N339">
        <v>3</v>
      </c>
      <c r="O339">
        <v>16568.189999999999</v>
      </c>
      <c r="P339">
        <v>102034.89</v>
      </c>
      <c r="Q339" t="str">
        <f>VLOOKUP(J339,S:T,2,FALSE)</f>
        <v>G5 - Large C&amp;I</v>
      </c>
    </row>
    <row r="340" spans="1:17" x14ac:dyDescent="0.35">
      <c r="A340">
        <v>49</v>
      </c>
      <c r="B340" t="s">
        <v>420</v>
      </c>
      <c r="C340">
        <v>2019</v>
      </c>
      <c r="D340">
        <v>3</v>
      </c>
      <c r="E340" t="s">
        <v>152</v>
      </c>
      <c r="F340">
        <v>3</v>
      </c>
      <c r="G340" t="s">
        <v>135</v>
      </c>
      <c r="H340">
        <v>414</v>
      </c>
      <c r="I340" t="s">
        <v>505</v>
      </c>
      <c r="J340">
        <v>3421</v>
      </c>
      <c r="K340" t="s">
        <v>145</v>
      </c>
      <c r="L340">
        <v>1670</v>
      </c>
      <c r="M340" t="s">
        <v>491</v>
      </c>
      <c r="N340">
        <v>1</v>
      </c>
      <c r="O340">
        <v>4219.43</v>
      </c>
      <c r="P340">
        <v>24909.52</v>
      </c>
      <c r="Q340" t="str">
        <f>VLOOKUP(J340,S:T,2,FALSE)</f>
        <v>G5 - Large C&amp;I</v>
      </c>
    </row>
    <row r="341" spans="1:17" x14ac:dyDescent="0.35">
      <c r="A341">
        <v>49</v>
      </c>
      <c r="B341" t="s">
        <v>420</v>
      </c>
      <c r="C341">
        <v>2019</v>
      </c>
      <c r="D341">
        <v>3</v>
      </c>
      <c r="E341" t="s">
        <v>152</v>
      </c>
      <c r="F341">
        <v>1</v>
      </c>
      <c r="G341" t="s">
        <v>132</v>
      </c>
      <c r="H341">
        <v>403</v>
      </c>
      <c r="I341" t="s">
        <v>512</v>
      </c>
      <c r="J341">
        <v>1101</v>
      </c>
      <c r="K341" t="s">
        <v>145</v>
      </c>
      <c r="L341">
        <v>200</v>
      </c>
      <c r="M341" t="s">
        <v>143</v>
      </c>
      <c r="N341">
        <v>462</v>
      </c>
      <c r="O341">
        <v>28033.89</v>
      </c>
      <c r="P341">
        <v>25595.5</v>
      </c>
      <c r="Q341" t="str">
        <f>VLOOKUP(J341,S:T,2,FALSE)</f>
        <v>G2 - Low Income Residential</v>
      </c>
    </row>
    <row r="342" spans="1:17" x14ac:dyDescent="0.35">
      <c r="A342">
        <v>49</v>
      </c>
      <c r="B342" t="s">
        <v>420</v>
      </c>
      <c r="C342">
        <v>2019</v>
      </c>
      <c r="D342">
        <v>3</v>
      </c>
      <c r="E342" t="s">
        <v>152</v>
      </c>
      <c r="F342">
        <v>1</v>
      </c>
      <c r="G342" t="s">
        <v>132</v>
      </c>
      <c r="H342">
        <v>404</v>
      </c>
      <c r="I342" t="s">
        <v>506</v>
      </c>
      <c r="J342">
        <v>0</v>
      </c>
      <c r="K342" t="s">
        <v>145</v>
      </c>
      <c r="L342">
        <v>0</v>
      </c>
      <c r="M342" t="s">
        <v>145</v>
      </c>
      <c r="N342">
        <v>1</v>
      </c>
      <c r="O342">
        <v>49</v>
      </c>
      <c r="P342">
        <v>17.45</v>
      </c>
      <c r="Q342" t="str">
        <f>VLOOKUP(J342,S:T,2,FALSE)</f>
        <v>G6 - OTHER</v>
      </c>
    </row>
    <row r="343" spans="1:17" x14ac:dyDescent="0.35">
      <c r="A343">
        <v>49</v>
      </c>
      <c r="B343" t="s">
        <v>420</v>
      </c>
      <c r="C343">
        <v>2019</v>
      </c>
      <c r="D343">
        <v>3</v>
      </c>
      <c r="E343" t="s">
        <v>152</v>
      </c>
      <c r="F343">
        <v>10</v>
      </c>
      <c r="G343" t="s">
        <v>149</v>
      </c>
      <c r="H343">
        <v>402</v>
      </c>
      <c r="I343" t="s">
        <v>486</v>
      </c>
      <c r="J343">
        <v>1301</v>
      </c>
      <c r="K343" t="s">
        <v>145</v>
      </c>
      <c r="L343">
        <v>207</v>
      </c>
      <c r="M343" t="s">
        <v>151</v>
      </c>
      <c r="N343">
        <v>19198</v>
      </c>
      <c r="O343">
        <v>2915841.12</v>
      </c>
      <c r="P343">
        <v>2742145.17</v>
      </c>
      <c r="Q343" t="str">
        <f>VLOOKUP(J343,S:T,2,FALSE)</f>
        <v>G2 - Low Income Residential</v>
      </c>
    </row>
    <row r="344" spans="1:17" x14ac:dyDescent="0.35">
      <c r="A344">
        <v>49</v>
      </c>
      <c r="B344" t="s">
        <v>420</v>
      </c>
      <c r="C344">
        <v>2019</v>
      </c>
      <c r="D344">
        <v>3</v>
      </c>
      <c r="E344" t="s">
        <v>152</v>
      </c>
      <c r="F344">
        <v>5</v>
      </c>
      <c r="G344" t="s">
        <v>140</v>
      </c>
      <c r="H344">
        <v>424</v>
      </c>
      <c r="I344" t="s">
        <v>518</v>
      </c>
      <c r="J344">
        <v>2431</v>
      </c>
      <c r="K344" t="s">
        <v>145</v>
      </c>
      <c r="L344">
        <v>400</v>
      </c>
      <c r="M344" t="s">
        <v>140</v>
      </c>
      <c r="N344">
        <v>1</v>
      </c>
      <c r="O344">
        <v>10025.040000000001</v>
      </c>
      <c r="P344">
        <v>5278.75</v>
      </c>
      <c r="Q344" t="str">
        <f>VLOOKUP(J344,S:T,2,FALSE)</f>
        <v>G5 - Large C&amp;I</v>
      </c>
    </row>
    <row r="345" spans="1:17" x14ac:dyDescent="0.35">
      <c r="A345">
        <v>49</v>
      </c>
      <c r="B345" t="s">
        <v>420</v>
      </c>
      <c r="C345">
        <v>2019</v>
      </c>
      <c r="D345">
        <v>3</v>
      </c>
      <c r="E345" t="s">
        <v>152</v>
      </c>
      <c r="F345">
        <v>5</v>
      </c>
      <c r="G345" t="s">
        <v>140</v>
      </c>
      <c r="H345">
        <v>407</v>
      </c>
      <c r="I345" t="s">
        <v>496</v>
      </c>
      <c r="J345" t="s">
        <v>497</v>
      </c>
      <c r="K345" t="s">
        <v>145</v>
      </c>
      <c r="L345">
        <v>1670</v>
      </c>
      <c r="M345" t="s">
        <v>491</v>
      </c>
      <c r="N345">
        <v>5</v>
      </c>
      <c r="O345">
        <v>4070.91</v>
      </c>
      <c r="P345">
        <v>10210.39</v>
      </c>
      <c r="Q345" t="str">
        <f>VLOOKUP(J345,S:T,2,FALSE)</f>
        <v>G4 - Medium C&amp;I</v>
      </c>
    </row>
    <row r="346" spans="1:17" x14ac:dyDescent="0.35">
      <c r="A346">
        <v>49</v>
      </c>
      <c r="B346" t="s">
        <v>420</v>
      </c>
      <c r="C346">
        <v>2019</v>
      </c>
      <c r="D346">
        <v>3</v>
      </c>
      <c r="E346" t="s">
        <v>152</v>
      </c>
      <c r="F346">
        <v>5</v>
      </c>
      <c r="G346" t="s">
        <v>140</v>
      </c>
      <c r="H346">
        <v>410</v>
      </c>
      <c r="I346" t="s">
        <v>513</v>
      </c>
      <c r="J346">
        <v>3321</v>
      </c>
      <c r="K346" t="s">
        <v>145</v>
      </c>
      <c r="L346">
        <v>1670</v>
      </c>
      <c r="M346" t="s">
        <v>491</v>
      </c>
      <c r="N346">
        <v>18</v>
      </c>
      <c r="O346">
        <v>72667.759999999995</v>
      </c>
      <c r="P346">
        <v>197758.2</v>
      </c>
      <c r="Q346" t="str">
        <f>VLOOKUP(J346,S:T,2,FALSE)</f>
        <v>G5 - Large C&amp;I</v>
      </c>
    </row>
    <row r="347" spans="1:17" x14ac:dyDescent="0.35">
      <c r="A347">
        <v>49</v>
      </c>
      <c r="B347" t="s">
        <v>420</v>
      </c>
      <c r="C347">
        <v>2019</v>
      </c>
      <c r="D347">
        <v>3</v>
      </c>
      <c r="E347" t="s">
        <v>152</v>
      </c>
      <c r="F347">
        <v>1</v>
      </c>
      <c r="G347" t="s">
        <v>132</v>
      </c>
      <c r="H347">
        <v>400</v>
      </c>
      <c r="I347" t="s">
        <v>510</v>
      </c>
      <c r="J347">
        <v>1247</v>
      </c>
      <c r="K347" t="s">
        <v>145</v>
      </c>
      <c r="L347">
        <v>207</v>
      </c>
      <c r="M347" t="s">
        <v>151</v>
      </c>
      <c r="N347">
        <v>8</v>
      </c>
      <c r="O347">
        <v>1601.44</v>
      </c>
      <c r="P347">
        <v>1101.07</v>
      </c>
      <c r="Q347" t="str">
        <f>VLOOKUP(J347,S:T,2,FALSE)</f>
        <v>G1 - Residential</v>
      </c>
    </row>
    <row r="348" spans="1:17" x14ac:dyDescent="0.35">
      <c r="A348">
        <v>49</v>
      </c>
      <c r="B348" t="s">
        <v>420</v>
      </c>
      <c r="C348">
        <v>2019</v>
      </c>
      <c r="D348">
        <v>3</v>
      </c>
      <c r="E348" t="s">
        <v>152</v>
      </c>
      <c r="F348">
        <v>3</v>
      </c>
      <c r="G348" t="s">
        <v>135</v>
      </c>
      <c r="H348">
        <v>404</v>
      </c>
      <c r="I348" t="s">
        <v>506</v>
      </c>
      <c r="J348">
        <v>2107</v>
      </c>
      <c r="K348" t="s">
        <v>145</v>
      </c>
      <c r="L348">
        <v>300</v>
      </c>
      <c r="M348" t="s">
        <v>136</v>
      </c>
      <c r="N348">
        <v>18483</v>
      </c>
      <c r="O348">
        <v>5490064.9400000004</v>
      </c>
      <c r="P348">
        <v>4064588.83</v>
      </c>
      <c r="Q348" t="str">
        <f>VLOOKUP(J348,S:T,2,FALSE)</f>
        <v>G3 - Small C&amp;I</v>
      </c>
    </row>
    <row r="349" spans="1:17" x14ac:dyDescent="0.35">
      <c r="A349">
        <v>49</v>
      </c>
      <c r="B349" t="s">
        <v>420</v>
      </c>
      <c r="C349">
        <v>2019</v>
      </c>
      <c r="D349">
        <v>3</v>
      </c>
      <c r="E349" t="s">
        <v>152</v>
      </c>
      <c r="F349">
        <v>5</v>
      </c>
      <c r="G349" t="s">
        <v>140</v>
      </c>
      <c r="H349">
        <v>404</v>
      </c>
      <c r="I349" t="s">
        <v>506</v>
      </c>
      <c r="J349">
        <v>2107</v>
      </c>
      <c r="K349" t="s">
        <v>145</v>
      </c>
      <c r="L349">
        <v>400</v>
      </c>
      <c r="M349" t="s">
        <v>140</v>
      </c>
      <c r="N349">
        <v>7</v>
      </c>
      <c r="O349">
        <v>2914.53</v>
      </c>
      <c r="P349">
        <v>2220.6799999999998</v>
      </c>
      <c r="Q349" t="str">
        <f>VLOOKUP(J349,S:T,2,FALSE)</f>
        <v>G3 - Small C&amp;I</v>
      </c>
    </row>
    <row r="350" spans="1:17" x14ac:dyDescent="0.35">
      <c r="A350">
        <v>49</v>
      </c>
      <c r="B350" t="s">
        <v>420</v>
      </c>
      <c r="C350">
        <v>2019</v>
      </c>
      <c r="D350">
        <v>3</v>
      </c>
      <c r="E350" t="s">
        <v>152</v>
      </c>
      <c r="F350">
        <v>3</v>
      </c>
      <c r="G350" t="s">
        <v>135</v>
      </c>
      <c r="H350">
        <v>423</v>
      </c>
      <c r="I350" t="s">
        <v>482</v>
      </c>
      <c r="J350" t="s">
        <v>483</v>
      </c>
      <c r="K350" t="s">
        <v>145</v>
      </c>
      <c r="L350">
        <v>1671</v>
      </c>
      <c r="M350" t="s">
        <v>484</v>
      </c>
      <c r="N350">
        <v>12</v>
      </c>
      <c r="O350">
        <v>140186.04999999999</v>
      </c>
      <c r="P350">
        <v>964090.3</v>
      </c>
      <c r="Q350" t="str">
        <f>VLOOKUP(J350,S:T,2,FALSE)</f>
        <v>G5 - Large C&amp;I</v>
      </c>
    </row>
    <row r="351" spans="1:17" x14ac:dyDescent="0.35">
      <c r="A351">
        <v>49</v>
      </c>
      <c r="B351" t="s">
        <v>420</v>
      </c>
      <c r="C351">
        <v>2019</v>
      </c>
      <c r="D351">
        <v>3</v>
      </c>
      <c r="E351" t="s">
        <v>152</v>
      </c>
      <c r="F351">
        <v>3</v>
      </c>
      <c r="G351" t="s">
        <v>135</v>
      </c>
      <c r="H351">
        <v>428</v>
      </c>
      <c r="I351" t="s">
        <v>529</v>
      </c>
      <c r="J351" t="s">
        <v>530</v>
      </c>
      <c r="K351" t="s">
        <v>145</v>
      </c>
      <c r="L351">
        <v>1675</v>
      </c>
      <c r="M351" t="s">
        <v>481</v>
      </c>
      <c r="N351">
        <v>1</v>
      </c>
      <c r="O351">
        <v>51431.88</v>
      </c>
      <c r="P351">
        <v>40342.01</v>
      </c>
      <c r="Q351" t="str">
        <f>VLOOKUP(J351,S:T,2,FALSE)</f>
        <v>G5 - Large C&amp;I</v>
      </c>
    </row>
    <row r="352" spans="1:17" x14ac:dyDescent="0.35">
      <c r="A352">
        <v>49</v>
      </c>
      <c r="B352" t="s">
        <v>420</v>
      </c>
      <c r="C352">
        <v>2019</v>
      </c>
      <c r="D352">
        <v>3</v>
      </c>
      <c r="E352" t="s">
        <v>152</v>
      </c>
      <c r="F352">
        <v>3</v>
      </c>
      <c r="G352" t="s">
        <v>135</v>
      </c>
      <c r="H352">
        <v>446</v>
      </c>
      <c r="I352" t="s">
        <v>521</v>
      </c>
      <c r="J352">
        <v>8011</v>
      </c>
      <c r="K352" t="s">
        <v>145</v>
      </c>
      <c r="L352">
        <v>300</v>
      </c>
      <c r="M352" t="s">
        <v>136</v>
      </c>
      <c r="N352">
        <v>23</v>
      </c>
      <c r="O352">
        <v>1845.69</v>
      </c>
      <c r="P352">
        <v>0</v>
      </c>
      <c r="Q352" t="str">
        <f>VLOOKUP(J352,S:T,2,FALSE)</f>
        <v>G6 - OTHER</v>
      </c>
    </row>
    <row r="353" spans="1:17" x14ac:dyDescent="0.35">
      <c r="A353">
        <v>49</v>
      </c>
      <c r="B353" t="s">
        <v>420</v>
      </c>
      <c r="C353">
        <v>2019</v>
      </c>
      <c r="D353">
        <v>3</v>
      </c>
      <c r="E353" t="s">
        <v>152</v>
      </c>
      <c r="F353">
        <v>5</v>
      </c>
      <c r="G353" t="s">
        <v>140</v>
      </c>
      <c r="H353">
        <v>409</v>
      </c>
      <c r="I353" t="s">
        <v>517</v>
      </c>
      <c r="J353">
        <v>3367</v>
      </c>
      <c r="K353" t="s">
        <v>145</v>
      </c>
      <c r="L353">
        <v>400</v>
      </c>
      <c r="M353" t="s">
        <v>140</v>
      </c>
      <c r="N353">
        <v>8</v>
      </c>
      <c r="O353">
        <v>49867.63</v>
      </c>
      <c r="P353">
        <v>43544.28</v>
      </c>
      <c r="Q353" t="str">
        <f>VLOOKUP(J353,S:T,2,FALSE)</f>
        <v>G5 - Large C&amp;I</v>
      </c>
    </row>
    <row r="354" spans="1:17" x14ac:dyDescent="0.35">
      <c r="A354">
        <v>49</v>
      </c>
      <c r="B354" t="s">
        <v>420</v>
      </c>
      <c r="C354">
        <v>2019</v>
      </c>
      <c r="D354">
        <v>3</v>
      </c>
      <c r="E354" t="s">
        <v>152</v>
      </c>
      <c r="F354">
        <v>10</v>
      </c>
      <c r="G354" t="s">
        <v>149</v>
      </c>
      <c r="H354">
        <v>400</v>
      </c>
      <c r="I354" t="s">
        <v>510</v>
      </c>
      <c r="J354">
        <v>1247</v>
      </c>
      <c r="K354" t="s">
        <v>145</v>
      </c>
      <c r="L354">
        <v>207</v>
      </c>
      <c r="M354" t="s">
        <v>151</v>
      </c>
      <c r="N354">
        <v>208847</v>
      </c>
      <c r="O354">
        <v>42980997.990000002</v>
      </c>
      <c r="P354">
        <v>29734747.260000002</v>
      </c>
      <c r="Q354" t="str">
        <f>VLOOKUP(J354,S:T,2,FALSE)</f>
        <v>G1 - Residential</v>
      </c>
    </row>
    <row r="355" spans="1:17" x14ac:dyDescent="0.35">
      <c r="A355">
        <v>49</v>
      </c>
      <c r="B355" t="s">
        <v>420</v>
      </c>
      <c r="C355">
        <v>2019</v>
      </c>
      <c r="D355">
        <v>3</v>
      </c>
      <c r="E355" t="s">
        <v>152</v>
      </c>
      <c r="F355">
        <v>5</v>
      </c>
      <c r="G355" t="s">
        <v>140</v>
      </c>
      <c r="H355">
        <v>422</v>
      </c>
      <c r="I355" t="s">
        <v>500</v>
      </c>
      <c r="J355">
        <v>2421</v>
      </c>
      <c r="K355" t="s">
        <v>145</v>
      </c>
      <c r="L355">
        <v>1671</v>
      </c>
      <c r="M355" t="s">
        <v>484</v>
      </c>
      <c r="N355">
        <v>13</v>
      </c>
      <c r="O355">
        <v>82730.78</v>
      </c>
      <c r="P355">
        <v>441767.7</v>
      </c>
      <c r="Q355" t="str">
        <f>VLOOKUP(J355,S:T,2,FALSE)</f>
        <v>G5 - Large C&amp;I</v>
      </c>
    </row>
    <row r="356" spans="1:17" x14ac:dyDescent="0.35">
      <c r="A356">
        <v>49</v>
      </c>
      <c r="B356" t="s">
        <v>420</v>
      </c>
      <c r="C356">
        <v>2019</v>
      </c>
      <c r="D356">
        <v>3</v>
      </c>
      <c r="E356" t="s">
        <v>152</v>
      </c>
      <c r="F356">
        <v>3</v>
      </c>
      <c r="G356" t="s">
        <v>135</v>
      </c>
      <c r="H356">
        <v>421</v>
      </c>
      <c r="I356" t="s">
        <v>485</v>
      </c>
      <c r="J356">
        <v>2496</v>
      </c>
      <c r="K356" t="s">
        <v>145</v>
      </c>
      <c r="L356">
        <v>300</v>
      </c>
      <c r="M356" t="s">
        <v>136</v>
      </c>
      <c r="N356">
        <v>1</v>
      </c>
      <c r="O356">
        <v>14248.86</v>
      </c>
      <c r="P356">
        <v>17267.95</v>
      </c>
      <c r="Q356" t="str">
        <f>VLOOKUP(J356,S:T,2,FALSE)</f>
        <v>G5 - Large C&amp;I</v>
      </c>
    </row>
    <row r="357" spans="1:17" x14ac:dyDescent="0.35">
      <c r="A357">
        <v>49</v>
      </c>
      <c r="B357" t="s">
        <v>420</v>
      </c>
      <c r="C357">
        <v>2019</v>
      </c>
      <c r="D357">
        <v>3</v>
      </c>
      <c r="E357" t="s">
        <v>152</v>
      </c>
      <c r="F357">
        <v>3</v>
      </c>
      <c r="G357" t="s">
        <v>135</v>
      </c>
      <c r="H357">
        <v>411</v>
      </c>
      <c r="I357" t="s">
        <v>489</v>
      </c>
      <c r="J357" t="s">
        <v>490</v>
      </c>
      <c r="K357" t="s">
        <v>145</v>
      </c>
      <c r="L357">
        <v>1670</v>
      </c>
      <c r="M357" t="s">
        <v>491</v>
      </c>
      <c r="N357">
        <v>111</v>
      </c>
      <c r="O357">
        <v>422567.92</v>
      </c>
      <c r="P357">
        <v>1154133.99</v>
      </c>
      <c r="Q357" t="str">
        <f>VLOOKUP(J357,S:T,2,FALSE)</f>
        <v>G5 - Large C&amp;I</v>
      </c>
    </row>
    <row r="358" spans="1:17" x14ac:dyDescent="0.35">
      <c r="A358">
        <v>49</v>
      </c>
      <c r="B358" t="s">
        <v>420</v>
      </c>
      <c r="C358">
        <v>2019</v>
      </c>
      <c r="D358">
        <v>3</v>
      </c>
      <c r="E358" t="s">
        <v>152</v>
      </c>
      <c r="F358">
        <v>3</v>
      </c>
      <c r="G358" t="s">
        <v>135</v>
      </c>
      <c r="H358">
        <v>410</v>
      </c>
      <c r="I358" t="s">
        <v>513</v>
      </c>
      <c r="J358">
        <v>3321</v>
      </c>
      <c r="K358" t="s">
        <v>145</v>
      </c>
      <c r="L358">
        <v>1670</v>
      </c>
      <c r="M358" t="s">
        <v>491</v>
      </c>
      <c r="N358">
        <v>200</v>
      </c>
      <c r="O358">
        <v>769269.95</v>
      </c>
      <c r="P358">
        <v>2106574.16</v>
      </c>
      <c r="Q358" t="str">
        <f>VLOOKUP(J358,S:T,2,FALSE)</f>
        <v>G5 - Large C&amp;I</v>
      </c>
    </row>
    <row r="359" spans="1:17" x14ac:dyDescent="0.35">
      <c r="A359">
        <v>49</v>
      </c>
      <c r="B359" t="s">
        <v>420</v>
      </c>
      <c r="C359">
        <v>2019</v>
      </c>
      <c r="D359">
        <v>3</v>
      </c>
      <c r="E359" t="s">
        <v>152</v>
      </c>
      <c r="F359">
        <v>3</v>
      </c>
      <c r="G359" t="s">
        <v>135</v>
      </c>
      <c r="H359">
        <v>443</v>
      </c>
      <c r="I359" t="s">
        <v>494</v>
      </c>
      <c r="J359">
        <v>2121</v>
      </c>
      <c r="K359" t="s">
        <v>145</v>
      </c>
      <c r="L359">
        <v>1670</v>
      </c>
      <c r="M359" t="s">
        <v>491</v>
      </c>
      <c r="N359">
        <v>714</v>
      </c>
      <c r="O359">
        <v>157118.01999999999</v>
      </c>
      <c r="P359">
        <v>273070.07</v>
      </c>
      <c r="Q359" t="str">
        <f>VLOOKUP(J359,S:T,2,FALSE)</f>
        <v>G3 - Small C&amp;I</v>
      </c>
    </row>
    <row r="360" spans="1:17" x14ac:dyDescent="0.35">
      <c r="A360">
        <v>49</v>
      </c>
      <c r="B360" t="s">
        <v>420</v>
      </c>
      <c r="C360">
        <v>2019</v>
      </c>
      <c r="D360">
        <v>3</v>
      </c>
      <c r="E360" t="s">
        <v>152</v>
      </c>
      <c r="F360">
        <v>3</v>
      </c>
      <c r="G360" t="s">
        <v>135</v>
      </c>
      <c r="H360">
        <v>419</v>
      </c>
      <c r="I360" t="s">
        <v>519</v>
      </c>
      <c r="J360" t="s">
        <v>520</v>
      </c>
      <c r="K360" t="s">
        <v>145</v>
      </c>
      <c r="L360">
        <v>1671</v>
      </c>
      <c r="M360" t="s">
        <v>484</v>
      </c>
      <c r="N360">
        <v>9</v>
      </c>
      <c r="O360">
        <v>13767.61</v>
      </c>
      <c r="P360">
        <v>42723.37</v>
      </c>
      <c r="Q360" t="str">
        <f>VLOOKUP(J360,S:T,2,FALSE)</f>
        <v>G5 - Large C&amp;I</v>
      </c>
    </row>
    <row r="361" spans="1:17" x14ac:dyDescent="0.35">
      <c r="A361">
        <v>49</v>
      </c>
      <c r="B361" t="s">
        <v>420</v>
      </c>
      <c r="C361">
        <v>2019</v>
      </c>
      <c r="D361">
        <v>3</v>
      </c>
      <c r="E361" t="s">
        <v>152</v>
      </c>
      <c r="F361">
        <v>3</v>
      </c>
      <c r="G361" t="s">
        <v>135</v>
      </c>
      <c r="H361">
        <v>420</v>
      </c>
      <c r="I361" t="s">
        <v>498</v>
      </c>
      <c r="J361">
        <v>2331</v>
      </c>
      <c r="K361" t="s">
        <v>145</v>
      </c>
      <c r="L361">
        <v>300</v>
      </c>
      <c r="M361" t="s">
        <v>136</v>
      </c>
      <c r="N361">
        <v>1</v>
      </c>
      <c r="O361">
        <v>6129.89</v>
      </c>
      <c r="P361">
        <v>6619.81</v>
      </c>
      <c r="Q361" t="str">
        <f>VLOOKUP(J361,S:T,2,FALSE)</f>
        <v>G5 - Large C&amp;I</v>
      </c>
    </row>
    <row r="362" spans="1:17" x14ac:dyDescent="0.35">
      <c r="A362">
        <v>49</v>
      </c>
      <c r="B362" t="s">
        <v>420</v>
      </c>
      <c r="C362">
        <v>2019</v>
      </c>
      <c r="D362">
        <v>3</v>
      </c>
      <c r="E362" t="s">
        <v>152</v>
      </c>
      <c r="F362">
        <v>3</v>
      </c>
      <c r="G362" t="s">
        <v>135</v>
      </c>
      <c r="H362">
        <v>408</v>
      </c>
      <c r="I362" t="s">
        <v>478</v>
      </c>
      <c r="J362">
        <v>2231</v>
      </c>
      <c r="K362" t="s">
        <v>145</v>
      </c>
      <c r="L362">
        <v>300</v>
      </c>
      <c r="M362" t="s">
        <v>136</v>
      </c>
      <c r="N362">
        <v>86</v>
      </c>
      <c r="O362">
        <v>178941.48</v>
      </c>
      <c r="P362">
        <v>159686.1</v>
      </c>
      <c r="Q362" t="str">
        <f>VLOOKUP(J362,S:T,2,FALSE)</f>
        <v>G4 - Medium C&amp;I</v>
      </c>
    </row>
    <row r="363" spans="1:17" x14ac:dyDescent="0.35">
      <c r="A363">
        <v>49</v>
      </c>
      <c r="B363" t="s">
        <v>420</v>
      </c>
      <c r="C363">
        <v>2019</v>
      </c>
      <c r="D363">
        <v>3</v>
      </c>
      <c r="E363" t="s">
        <v>152</v>
      </c>
      <c r="F363">
        <v>3</v>
      </c>
      <c r="G363" t="s">
        <v>135</v>
      </c>
      <c r="H363">
        <v>405</v>
      </c>
      <c r="I363" t="s">
        <v>504</v>
      </c>
      <c r="J363">
        <v>2237</v>
      </c>
      <c r="K363" t="s">
        <v>145</v>
      </c>
      <c r="L363">
        <v>300</v>
      </c>
      <c r="M363" t="s">
        <v>136</v>
      </c>
      <c r="N363">
        <v>3359</v>
      </c>
      <c r="O363">
        <v>5797824.54</v>
      </c>
      <c r="P363">
        <v>5175469.91</v>
      </c>
      <c r="Q363" t="str">
        <f>VLOOKUP(J363,S:T,2,FALSE)</f>
        <v>G4 - Medium C&amp;I</v>
      </c>
    </row>
    <row r="364" spans="1:17" x14ac:dyDescent="0.35">
      <c r="A364">
        <v>49</v>
      </c>
      <c r="B364" t="s">
        <v>420</v>
      </c>
      <c r="C364">
        <v>2019</v>
      </c>
      <c r="D364">
        <v>3</v>
      </c>
      <c r="E364" t="s">
        <v>152</v>
      </c>
      <c r="F364">
        <v>3</v>
      </c>
      <c r="G364" t="s">
        <v>135</v>
      </c>
      <c r="H364">
        <v>412</v>
      </c>
      <c r="I364" t="s">
        <v>533</v>
      </c>
      <c r="J364">
        <v>3331</v>
      </c>
      <c r="K364" t="s">
        <v>145</v>
      </c>
      <c r="L364">
        <v>300</v>
      </c>
      <c r="M364" t="s">
        <v>136</v>
      </c>
      <c r="N364">
        <v>1</v>
      </c>
      <c r="O364">
        <v>12271.01</v>
      </c>
      <c r="P364">
        <v>11262.02</v>
      </c>
      <c r="Q364" t="str">
        <f>VLOOKUP(J364,S:T,2,FALSE)</f>
        <v>G5 - Large C&amp;I</v>
      </c>
    </row>
    <row r="365" spans="1:17" x14ac:dyDescent="0.35">
      <c r="A365">
        <v>49</v>
      </c>
      <c r="B365" t="s">
        <v>420</v>
      </c>
      <c r="C365">
        <v>2019</v>
      </c>
      <c r="D365">
        <v>3</v>
      </c>
      <c r="E365" t="s">
        <v>152</v>
      </c>
      <c r="F365">
        <v>3</v>
      </c>
      <c r="G365" t="s">
        <v>135</v>
      </c>
      <c r="H365">
        <v>444</v>
      </c>
      <c r="I365" t="s">
        <v>495</v>
      </c>
      <c r="J365">
        <v>2131</v>
      </c>
      <c r="K365" t="s">
        <v>145</v>
      </c>
      <c r="L365">
        <v>300</v>
      </c>
      <c r="M365" t="s">
        <v>136</v>
      </c>
      <c r="N365">
        <v>32</v>
      </c>
      <c r="O365">
        <v>36050.949999999997</v>
      </c>
      <c r="P365">
        <v>28262.19</v>
      </c>
      <c r="Q365" t="str">
        <f>VLOOKUP(J365,S:T,2,FALSE)</f>
        <v>G3 - Small C&amp;I</v>
      </c>
    </row>
    <row r="366" spans="1:17" x14ac:dyDescent="0.35">
      <c r="A366">
        <v>49</v>
      </c>
      <c r="B366" t="s">
        <v>420</v>
      </c>
      <c r="C366">
        <v>2019</v>
      </c>
      <c r="D366">
        <v>3</v>
      </c>
      <c r="E366" t="s">
        <v>152</v>
      </c>
      <c r="F366">
        <v>5</v>
      </c>
      <c r="G366" t="s">
        <v>140</v>
      </c>
      <c r="H366">
        <v>408</v>
      </c>
      <c r="I366" t="s">
        <v>478</v>
      </c>
      <c r="J366">
        <v>2231</v>
      </c>
      <c r="K366" t="s">
        <v>145</v>
      </c>
      <c r="L366">
        <v>400</v>
      </c>
      <c r="M366" t="s">
        <v>140</v>
      </c>
      <c r="N366">
        <v>2</v>
      </c>
      <c r="O366">
        <v>4489.12</v>
      </c>
      <c r="P366">
        <v>4056.14</v>
      </c>
      <c r="Q366" t="str">
        <f>VLOOKUP(J366,S:T,2,FALSE)</f>
        <v>G4 - Medium C&amp;I</v>
      </c>
    </row>
    <row r="367" spans="1:17" x14ac:dyDescent="0.35">
      <c r="A367">
        <v>49</v>
      </c>
      <c r="B367" t="s">
        <v>420</v>
      </c>
      <c r="C367">
        <v>2019</v>
      </c>
      <c r="D367">
        <v>3</v>
      </c>
      <c r="E367" t="s">
        <v>152</v>
      </c>
      <c r="F367">
        <v>3</v>
      </c>
      <c r="G367" t="s">
        <v>135</v>
      </c>
      <c r="H367">
        <v>442</v>
      </c>
      <c r="I367" t="s">
        <v>531</v>
      </c>
      <c r="J367" t="s">
        <v>532</v>
      </c>
      <c r="K367" t="s">
        <v>145</v>
      </c>
      <c r="L367">
        <v>1672</v>
      </c>
      <c r="M367" t="s">
        <v>524</v>
      </c>
      <c r="N367">
        <v>8</v>
      </c>
      <c r="O367">
        <v>73061.149999999994</v>
      </c>
      <c r="P367">
        <v>660720.28</v>
      </c>
      <c r="Q367" t="str">
        <f>VLOOKUP(J367,S:T,2,FALSE)</f>
        <v>G5 - Large C&amp;I</v>
      </c>
    </row>
    <row r="368" spans="1:17" x14ac:dyDescent="0.35">
      <c r="A368">
        <v>49</v>
      </c>
      <c r="B368" t="s">
        <v>420</v>
      </c>
      <c r="C368">
        <v>2019</v>
      </c>
      <c r="D368">
        <v>3</v>
      </c>
      <c r="E368" t="s">
        <v>152</v>
      </c>
      <c r="F368">
        <v>5</v>
      </c>
      <c r="G368" t="s">
        <v>140</v>
      </c>
      <c r="H368">
        <v>414</v>
      </c>
      <c r="I368" t="s">
        <v>505</v>
      </c>
      <c r="J368">
        <v>3421</v>
      </c>
      <c r="K368" t="s">
        <v>145</v>
      </c>
      <c r="L368">
        <v>1670</v>
      </c>
      <c r="M368" t="s">
        <v>491</v>
      </c>
      <c r="N368">
        <v>1</v>
      </c>
      <c r="O368">
        <v>5243.99</v>
      </c>
      <c r="P368">
        <v>32894.080000000002</v>
      </c>
      <c r="Q368" t="str">
        <f>VLOOKUP(J368,S:T,2,FALSE)</f>
        <v>G5 - Large C&amp;I</v>
      </c>
    </row>
    <row r="369" spans="1:17" x14ac:dyDescent="0.35">
      <c r="A369">
        <v>49</v>
      </c>
      <c r="B369" t="s">
        <v>420</v>
      </c>
      <c r="C369">
        <v>2019</v>
      </c>
      <c r="D369">
        <v>3</v>
      </c>
      <c r="E369" t="s">
        <v>152</v>
      </c>
      <c r="F369">
        <v>1</v>
      </c>
      <c r="G369" t="s">
        <v>132</v>
      </c>
      <c r="H369">
        <v>401</v>
      </c>
      <c r="I369" t="s">
        <v>525</v>
      </c>
      <c r="J369">
        <v>1012</v>
      </c>
      <c r="K369" t="s">
        <v>145</v>
      </c>
      <c r="L369">
        <v>200</v>
      </c>
      <c r="M369" t="s">
        <v>143</v>
      </c>
      <c r="N369">
        <v>17853</v>
      </c>
      <c r="O369">
        <v>883457.35</v>
      </c>
      <c r="P369">
        <v>488647.42</v>
      </c>
      <c r="Q369" t="str">
        <f>VLOOKUP(J369,S:T,2,FALSE)</f>
        <v>G1 - Residential</v>
      </c>
    </row>
    <row r="370" spans="1:17" x14ac:dyDescent="0.35">
      <c r="A370">
        <v>49</v>
      </c>
      <c r="B370" t="s">
        <v>420</v>
      </c>
      <c r="C370">
        <v>2019</v>
      </c>
      <c r="D370">
        <v>3</v>
      </c>
      <c r="E370" t="s">
        <v>152</v>
      </c>
      <c r="F370">
        <v>10</v>
      </c>
      <c r="G370" t="s">
        <v>149</v>
      </c>
      <c r="H370">
        <v>401</v>
      </c>
      <c r="I370" t="s">
        <v>525</v>
      </c>
      <c r="J370">
        <v>1012</v>
      </c>
      <c r="K370" t="s">
        <v>145</v>
      </c>
      <c r="L370">
        <v>200</v>
      </c>
      <c r="M370" t="s">
        <v>143</v>
      </c>
      <c r="N370">
        <v>6</v>
      </c>
      <c r="O370">
        <v>1480.32</v>
      </c>
      <c r="P370">
        <v>1133</v>
      </c>
      <c r="Q370" t="str">
        <f>VLOOKUP(J370,S:T,2,FALSE)</f>
        <v>G1 - Residential</v>
      </c>
    </row>
    <row r="371" spans="1:17" x14ac:dyDescent="0.35">
      <c r="A371">
        <v>49</v>
      </c>
      <c r="B371" t="s">
        <v>420</v>
      </c>
      <c r="C371">
        <v>2019</v>
      </c>
      <c r="D371">
        <v>3</v>
      </c>
      <c r="E371" t="s">
        <v>152</v>
      </c>
      <c r="F371">
        <v>3</v>
      </c>
      <c r="G371" t="s">
        <v>135</v>
      </c>
      <c r="H371">
        <v>430</v>
      </c>
      <c r="I371" t="s">
        <v>492</v>
      </c>
      <c r="J371" t="s">
        <v>493</v>
      </c>
      <c r="K371" t="s">
        <v>145</v>
      </c>
      <c r="L371">
        <v>300</v>
      </c>
      <c r="M371" t="s">
        <v>136</v>
      </c>
      <c r="N371">
        <v>1</v>
      </c>
      <c r="O371">
        <v>37499.26</v>
      </c>
      <c r="P371">
        <v>2</v>
      </c>
      <c r="Q371" t="str">
        <f>VLOOKUP(J371,S:T,2,FALSE)</f>
        <v>E6 - OTHER</v>
      </c>
    </row>
    <row r="372" spans="1:17" x14ac:dyDescent="0.35">
      <c r="A372">
        <v>49</v>
      </c>
      <c r="B372" t="s">
        <v>420</v>
      </c>
      <c r="C372">
        <v>2019</v>
      </c>
      <c r="D372">
        <v>3</v>
      </c>
      <c r="E372" t="s">
        <v>152</v>
      </c>
      <c r="F372">
        <v>5</v>
      </c>
      <c r="G372" t="s">
        <v>140</v>
      </c>
      <c r="H372">
        <v>421</v>
      </c>
      <c r="I372" t="s">
        <v>485</v>
      </c>
      <c r="J372">
        <v>2496</v>
      </c>
      <c r="K372" t="s">
        <v>145</v>
      </c>
      <c r="L372">
        <v>400</v>
      </c>
      <c r="M372" t="s">
        <v>140</v>
      </c>
      <c r="N372">
        <v>2</v>
      </c>
      <c r="O372">
        <v>36873.72</v>
      </c>
      <c r="P372">
        <v>45189.19</v>
      </c>
      <c r="Q372" t="str">
        <f>VLOOKUP(J372,S:T,2,FALSE)</f>
        <v>G5 - Large C&amp;I</v>
      </c>
    </row>
    <row r="373" spans="1:17" x14ac:dyDescent="0.35">
      <c r="A373">
        <v>49</v>
      </c>
      <c r="B373" t="s">
        <v>420</v>
      </c>
      <c r="C373">
        <v>2019</v>
      </c>
      <c r="D373">
        <v>3</v>
      </c>
      <c r="E373" t="s">
        <v>152</v>
      </c>
      <c r="F373">
        <v>3</v>
      </c>
      <c r="G373" t="s">
        <v>135</v>
      </c>
      <c r="H373">
        <v>407</v>
      </c>
      <c r="I373" t="s">
        <v>496</v>
      </c>
      <c r="J373" t="s">
        <v>497</v>
      </c>
      <c r="K373" t="s">
        <v>145</v>
      </c>
      <c r="L373">
        <v>1670</v>
      </c>
      <c r="M373" t="s">
        <v>491</v>
      </c>
      <c r="N373">
        <v>327</v>
      </c>
      <c r="O373">
        <v>292169.33</v>
      </c>
      <c r="P373">
        <v>788860.18</v>
      </c>
      <c r="Q373" t="str">
        <f>VLOOKUP(J373,S:T,2,FALSE)</f>
        <v>G4 - Medium C&amp;I</v>
      </c>
    </row>
    <row r="374" spans="1:17" x14ac:dyDescent="0.35">
      <c r="A374">
        <v>49</v>
      </c>
      <c r="B374" t="s">
        <v>420</v>
      </c>
      <c r="C374">
        <v>2019</v>
      </c>
      <c r="D374">
        <v>3</v>
      </c>
      <c r="E374" t="s">
        <v>152</v>
      </c>
      <c r="F374">
        <v>3</v>
      </c>
      <c r="G374" t="s">
        <v>135</v>
      </c>
      <c r="H374">
        <v>418</v>
      </c>
      <c r="I374" t="s">
        <v>528</v>
      </c>
      <c r="J374">
        <v>2321</v>
      </c>
      <c r="K374" t="s">
        <v>145</v>
      </c>
      <c r="L374">
        <v>1671</v>
      </c>
      <c r="M374" t="s">
        <v>484</v>
      </c>
      <c r="N374">
        <v>34</v>
      </c>
      <c r="O374">
        <v>84134.95</v>
      </c>
      <c r="P374">
        <v>275444.86</v>
      </c>
      <c r="Q374" t="str">
        <f>VLOOKUP(J374,S:T,2,FALSE)</f>
        <v>G5 - Large C&amp;I</v>
      </c>
    </row>
    <row r="375" spans="1:17" x14ac:dyDescent="0.35">
      <c r="A375">
        <v>49</v>
      </c>
      <c r="B375" t="s">
        <v>420</v>
      </c>
      <c r="C375">
        <v>2019</v>
      </c>
      <c r="D375">
        <v>3</v>
      </c>
      <c r="E375" t="s">
        <v>152</v>
      </c>
      <c r="F375">
        <v>3</v>
      </c>
      <c r="G375" t="s">
        <v>135</v>
      </c>
      <c r="H375">
        <v>417</v>
      </c>
      <c r="I375" t="s">
        <v>499</v>
      </c>
      <c r="J375">
        <v>2367</v>
      </c>
      <c r="K375" t="s">
        <v>145</v>
      </c>
      <c r="L375">
        <v>300</v>
      </c>
      <c r="M375" t="s">
        <v>136</v>
      </c>
      <c r="N375">
        <v>29</v>
      </c>
      <c r="O375">
        <v>162640.93</v>
      </c>
      <c r="P375">
        <v>175324.12</v>
      </c>
      <c r="Q375" t="str">
        <f>VLOOKUP(J375,S:T,2,FALSE)</f>
        <v>G5 - Large C&amp;I</v>
      </c>
    </row>
    <row r="376" spans="1:17" x14ac:dyDescent="0.35">
      <c r="A376">
        <v>49</v>
      </c>
      <c r="B376" t="s">
        <v>420</v>
      </c>
      <c r="C376">
        <v>2019</v>
      </c>
      <c r="D376">
        <v>3</v>
      </c>
      <c r="E376" t="s">
        <v>152</v>
      </c>
      <c r="F376">
        <v>5</v>
      </c>
      <c r="G376" t="s">
        <v>140</v>
      </c>
      <c r="H376">
        <v>405</v>
      </c>
      <c r="I376" t="s">
        <v>504</v>
      </c>
      <c r="J376">
        <v>2237</v>
      </c>
      <c r="K376" t="s">
        <v>145</v>
      </c>
      <c r="L376">
        <v>400</v>
      </c>
      <c r="M376" t="s">
        <v>140</v>
      </c>
      <c r="N376">
        <v>14</v>
      </c>
      <c r="O376">
        <v>47290.59</v>
      </c>
      <c r="P376">
        <v>43380.62</v>
      </c>
      <c r="Q376" t="str">
        <f>VLOOKUP(J376,S:T,2,FALSE)</f>
        <v>G4 - Medium C&amp;I</v>
      </c>
    </row>
    <row r="377" spans="1:17" x14ac:dyDescent="0.35">
      <c r="A377">
        <v>49</v>
      </c>
      <c r="B377" t="s">
        <v>420</v>
      </c>
      <c r="C377">
        <v>2019</v>
      </c>
      <c r="D377">
        <v>3</v>
      </c>
      <c r="E377" t="s">
        <v>152</v>
      </c>
      <c r="F377">
        <v>3</v>
      </c>
      <c r="G377" t="s">
        <v>135</v>
      </c>
      <c r="H377">
        <v>409</v>
      </c>
      <c r="I377" t="s">
        <v>517</v>
      </c>
      <c r="J377">
        <v>3367</v>
      </c>
      <c r="K377" t="s">
        <v>145</v>
      </c>
      <c r="L377">
        <v>300</v>
      </c>
      <c r="M377" t="s">
        <v>136</v>
      </c>
      <c r="N377">
        <v>108</v>
      </c>
      <c r="O377">
        <v>1181714.8500000001</v>
      </c>
      <c r="P377">
        <v>1082120.29</v>
      </c>
      <c r="Q377" t="str">
        <f>VLOOKUP(J377,S:T,2,FALSE)</f>
        <v>G5 - Large C&amp;I</v>
      </c>
    </row>
    <row r="378" spans="1:17" x14ac:dyDescent="0.35">
      <c r="A378">
        <v>49</v>
      </c>
      <c r="B378" t="s">
        <v>420</v>
      </c>
      <c r="C378">
        <v>2019</v>
      </c>
      <c r="D378">
        <v>3</v>
      </c>
      <c r="E378" t="s">
        <v>152</v>
      </c>
      <c r="F378">
        <v>3</v>
      </c>
      <c r="G378" t="s">
        <v>135</v>
      </c>
      <c r="H378">
        <v>413</v>
      </c>
      <c r="I378" t="s">
        <v>511</v>
      </c>
      <c r="J378">
        <v>3496</v>
      </c>
      <c r="K378" t="s">
        <v>145</v>
      </c>
      <c r="L378">
        <v>300</v>
      </c>
      <c r="M378" t="s">
        <v>136</v>
      </c>
      <c r="N378">
        <v>4</v>
      </c>
      <c r="O378">
        <v>105055.75</v>
      </c>
      <c r="P378">
        <v>118570.36</v>
      </c>
      <c r="Q378" t="str">
        <f>VLOOKUP(J378,S:T,2,FALSE)</f>
        <v>G5 - Large C&amp;I</v>
      </c>
    </row>
    <row r="379" spans="1:17" x14ac:dyDescent="0.35">
      <c r="A379">
        <v>49</v>
      </c>
      <c r="B379" t="s">
        <v>420</v>
      </c>
      <c r="C379">
        <v>2019</v>
      </c>
      <c r="D379">
        <v>3</v>
      </c>
      <c r="E379" t="s">
        <v>152</v>
      </c>
      <c r="F379">
        <v>10</v>
      </c>
      <c r="G379" t="s">
        <v>149</v>
      </c>
      <c r="H379">
        <v>404</v>
      </c>
      <c r="I379" t="s">
        <v>506</v>
      </c>
      <c r="J379">
        <v>0</v>
      </c>
      <c r="K379" t="s">
        <v>145</v>
      </c>
      <c r="L379">
        <v>0</v>
      </c>
      <c r="M379" t="s">
        <v>145</v>
      </c>
      <c r="N379">
        <v>1</v>
      </c>
      <c r="O379">
        <v>52.49</v>
      </c>
      <c r="P379">
        <v>21.63</v>
      </c>
      <c r="Q379" t="str">
        <f>VLOOKUP(J379,S:T,2,FALSE)</f>
        <v>G6 - OTHER</v>
      </c>
    </row>
    <row r="380" spans="1:17" x14ac:dyDescent="0.35">
      <c r="A380">
        <v>49</v>
      </c>
      <c r="B380" t="s">
        <v>420</v>
      </c>
      <c r="C380">
        <v>2019</v>
      </c>
      <c r="D380">
        <v>3</v>
      </c>
      <c r="E380" t="s">
        <v>152</v>
      </c>
      <c r="F380">
        <v>3</v>
      </c>
      <c r="G380" t="s">
        <v>135</v>
      </c>
      <c r="H380">
        <v>431</v>
      </c>
      <c r="I380" t="s">
        <v>514</v>
      </c>
      <c r="J380" t="s">
        <v>515</v>
      </c>
      <c r="K380" t="s">
        <v>145</v>
      </c>
      <c r="L380">
        <v>1673</v>
      </c>
      <c r="M380" t="s">
        <v>516</v>
      </c>
      <c r="N380">
        <v>3</v>
      </c>
      <c r="O380">
        <v>-273940.63</v>
      </c>
      <c r="P380">
        <v>0</v>
      </c>
      <c r="Q380" t="str">
        <f>VLOOKUP(J380,S:T,2,FALSE)</f>
        <v>G6 - OTHER</v>
      </c>
    </row>
    <row r="381" spans="1:17" x14ac:dyDescent="0.35">
      <c r="A381">
        <v>49</v>
      </c>
      <c r="B381" t="s">
        <v>420</v>
      </c>
      <c r="C381">
        <v>2019</v>
      </c>
      <c r="D381">
        <v>4</v>
      </c>
      <c r="E381" t="s">
        <v>148</v>
      </c>
      <c r="F381">
        <v>6</v>
      </c>
      <c r="G381" t="s">
        <v>137</v>
      </c>
      <c r="H381">
        <v>616</v>
      </c>
      <c r="I381" t="s">
        <v>446</v>
      </c>
      <c r="J381" t="s">
        <v>441</v>
      </c>
      <c r="K381" t="s">
        <v>442</v>
      </c>
      <c r="L381">
        <v>4562</v>
      </c>
      <c r="M381" t="s">
        <v>144</v>
      </c>
      <c r="N381">
        <v>72</v>
      </c>
      <c r="O381">
        <v>3702.44</v>
      </c>
      <c r="P381">
        <v>22816</v>
      </c>
      <c r="Q381" t="str">
        <f>VLOOKUP(J381,S:T,2,FALSE)</f>
        <v>E6 - OTHER</v>
      </c>
    </row>
    <row r="382" spans="1:17" x14ac:dyDescent="0.35">
      <c r="A382">
        <v>49</v>
      </c>
      <c r="B382" t="s">
        <v>420</v>
      </c>
      <c r="C382">
        <v>2019</v>
      </c>
      <c r="D382">
        <v>4</v>
      </c>
      <c r="E382" t="s">
        <v>148</v>
      </c>
      <c r="F382">
        <v>3</v>
      </c>
      <c r="G382" t="s">
        <v>135</v>
      </c>
      <c r="H382">
        <v>950</v>
      </c>
      <c r="I382" t="s">
        <v>428</v>
      </c>
      <c r="J382" t="s">
        <v>425</v>
      </c>
      <c r="K382" t="s">
        <v>426</v>
      </c>
      <c r="L382">
        <v>4532</v>
      </c>
      <c r="M382" t="s">
        <v>142</v>
      </c>
      <c r="N382">
        <v>9810</v>
      </c>
      <c r="O382">
        <v>1263411.8999999999</v>
      </c>
      <c r="P382">
        <v>11572567</v>
      </c>
      <c r="Q382" t="str">
        <f>VLOOKUP(J382,S:T,2,FALSE)</f>
        <v>E3 - Small C&amp;I</v>
      </c>
    </row>
    <row r="383" spans="1:17" x14ac:dyDescent="0.35">
      <c r="A383">
        <v>49</v>
      </c>
      <c r="B383" t="s">
        <v>420</v>
      </c>
      <c r="C383">
        <v>2019</v>
      </c>
      <c r="D383">
        <v>4</v>
      </c>
      <c r="E383" t="s">
        <v>148</v>
      </c>
      <c r="F383">
        <v>5</v>
      </c>
      <c r="G383" t="s">
        <v>140</v>
      </c>
      <c r="H383">
        <v>705</v>
      </c>
      <c r="I383" t="s">
        <v>437</v>
      </c>
      <c r="J383" t="s">
        <v>438</v>
      </c>
      <c r="K383" t="s">
        <v>439</v>
      </c>
      <c r="L383">
        <v>460</v>
      </c>
      <c r="M383" t="s">
        <v>141</v>
      </c>
      <c r="N383">
        <v>36</v>
      </c>
      <c r="O383">
        <v>491268.03</v>
      </c>
      <c r="P383">
        <v>2374843</v>
      </c>
      <c r="Q383" t="str">
        <f>VLOOKUP(J383,S:T,2,FALSE)</f>
        <v>E5 - Large C&amp;I</v>
      </c>
    </row>
    <row r="384" spans="1:17" x14ac:dyDescent="0.35">
      <c r="A384">
        <v>49</v>
      </c>
      <c r="B384" t="s">
        <v>420</v>
      </c>
      <c r="C384">
        <v>2019</v>
      </c>
      <c r="D384">
        <v>4</v>
      </c>
      <c r="E384" t="s">
        <v>148</v>
      </c>
      <c r="F384">
        <v>1</v>
      </c>
      <c r="G384" t="s">
        <v>132</v>
      </c>
      <c r="H384">
        <v>13</v>
      </c>
      <c r="I384" t="s">
        <v>432</v>
      </c>
      <c r="J384" t="s">
        <v>433</v>
      </c>
      <c r="K384" t="s">
        <v>434</v>
      </c>
      <c r="L384">
        <v>200</v>
      </c>
      <c r="M384" t="s">
        <v>143</v>
      </c>
      <c r="N384">
        <v>5</v>
      </c>
      <c r="O384">
        <v>3796.99</v>
      </c>
      <c r="P384">
        <v>15224</v>
      </c>
      <c r="Q384" t="str">
        <f>VLOOKUP(J384,S:T,2,FALSE)</f>
        <v>E4 - Medium C&amp;I</v>
      </c>
    </row>
    <row r="385" spans="1:17" x14ac:dyDescent="0.35">
      <c r="A385">
        <v>49</v>
      </c>
      <c r="B385" t="s">
        <v>420</v>
      </c>
      <c r="C385">
        <v>2019</v>
      </c>
      <c r="D385">
        <v>4</v>
      </c>
      <c r="E385" t="s">
        <v>148</v>
      </c>
      <c r="F385">
        <v>5</v>
      </c>
      <c r="G385" t="s">
        <v>140</v>
      </c>
      <c r="H385">
        <v>122</v>
      </c>
      <c r="I385" t="s">
        <v>460</v>
      </c>
      <c r="J385" t="s">
        <v>461</v>
      </c>
      <c r="K385" t="s">
        <v>462</v>
      </c>
      <c r="L385">
        <v>460</v>
      </c>
      <c r="M385" t="s">
        <v>141</v>
      </c>
      <c r="N385">
        <v>1</v>
      </c>
      <c r="O385">
        <v>43014.32</v>
      </c>
      <c r="P385">
        <v>638033</v>
      </c>
      <c r="Q385" t="str">
        <f>VLOOKUP(J385,S:T,2,FALSE)</f>
        <v>E5 - Large C&amp;I</v>
      </c>
    </row>
    <row r="386" spans="1:17" x14ac:dyDescent="0.35">
      <c r="A386">
        <v>49</v>
      </c>
      <c r="B386" t="s">
        <v>420</v>
      </c>
      <c r="C386">
        <v>2019</v>
      </c>
      <c r="D386">
        <v>4</v>
      </c>
      <c r="E386" t="s">
        <v>148</v>
      </c>
      <c r="F386">
        <v>1</v>
      </c>
      <c r="G386" t="s">
        <v>132</v>
      </c>
      <c r="H386">
        <v>628</v>
      </c>
      <c r="I386" t="s">
        <v>440</v>
      </c>
      <c r="J386" t="s">
        <v>441</v>
      </c>
      <c r="K386" t="s">
        <v>442</v>
      </c>
      <c r="L386">
        <v>200</v>
      </c>
      <c r="M386" t="s">
        <v>143</v>
      </c>
      <c r="N386">
        <v>253</v>
      </c>
      <c r="O386">
        <v>14688.88</v>
      </c>
      <c r="P386">
        <v>30588</v>
      </c>
      <c r="Q386" t="str">
        <f>VLOOKUP(J386,S:T,2,FALSE)</f>
        <v>E6 - OTHER</v>
      </c>
    </row>
    <row r="387" spans="1:17" x14ac:dyDescent="0.35">
      <c r="A387">
        <v>49</v>
      </c>
      <c r="B387" t="s">
        <v>420</v>
      </c>
      <c r="C387">
        <v>2019</v>
      </c>
      <c r="D387">
        <v>4</v>
      </c>
      <c r="E387" t="s">
        <v>148</v>
      </c>
      <c r="F387">
        <v>10</v>
      </c>
      <c r="G387" t="s">
        <v>149</v>
      </c>
      <c r="H387">
        <v>628</v>
      </c>
      <c r="I387" t="s">
        <v>440</v>
      </c>
      <c r="J387" t="s">
        <v>441</v>
      </c>
      <c r="K387" t="s">
        <v>442</v>
      </c>
      <c r="L387">
        <v>207</v>
      </c>
      <c r="M387" t="s">
        <v>151</v>
      </c>
      <c r="N387">
        <v>7</v>
      </c>
      <c r="O387">
        <v>168.57</v>
      </c>
      <c r="P387">
        <v>540</v>
      </c>
      <c r="Q387" t="str">
        <f>VLOOKUP(J387,S:T,2,FALSE)</f>
        <v>E6 - OTHER</v>
      </c>
    </row>
    <row r="388" spans="1:17" x14ac:dyDescent="0.35">
      <c r="A388">
        <v>49</v>
      </c>
      <c r="B388" t="s">
        <v>420</v>
      </c>
      <c r="C388">
        <v>2019</v>
      </c>
      <c r="D388">
        <v>4</v>
      </c>
      <c r="E388" t="s">
        <v>148</v>
      </c>
      <c r="F388">
        <v>1</v>
      </c>
      <c r="G388" t="s">
        <v>132</v>
      </c>
      <c r="H388">
        <v>616</v>
      </c>
      <c r="I388" t="s">
        <v>446</v>
      </c>
      <c r="J388" t="s">
        <v>441</v>
      </c>
      <c r="K388" t="s">
        <v>442</v>
      </c>
      <c r="L388">
        <v>4512</v>
      </c>
      <c r="M388" t="s">
        <v>133</v>
      </c>
      <c r="N388">
        <v>44</v>
      </c>
      <c r="O388">
        <v>3514.9</v>
      </c>
      <c r="P388">
        <v>14962</v>
      </c>
      <c r="Q388" t="str">
        <f>VLOOKUP(J388,S:T,2,FALSE)</f>
        <v>E6 - OTHER</v>
      </c>
    </row>
    <row r="389" spans="1:17" x14ac:dyDescent="0.35">
      <c r="A389">
        <v>49</v>
      </c>
      <c r="B389" t="s">
        <v>420</v>
      </c>
      <c r="C389">
        <v>2019</v>
      </c>
      <c r="D389">
        <v>4</v>
      </c>
      <c r="E389" t="s">
        <v>148</v>
      </c>
      <c r="F389">
        <v>6</v>
      </c>
      <c r="G389" t="s">
        <v>137</v>
      </c>
      <c r="H389">
        <v>619</v>
      </c>
      <c r="I389" t="s">
        <v>474</v>
      </c>
      <c r="J389" t="s">
        <v>157</v>
      </c>
      <c r="K389" t="s">
        <v>145</v>
      </c>
      <c r="L389">
        <v>4562</v>
      </c>
      <c r="M389" t="s">
        <v>144</v>
      </c>
      <c r="N389">
        <v>93</v>
      </c>
      <c r="O389">
        <v>87229.67</v>
      </c>
      <c r="P389">
        <v>974283</v>
      </c>
      <c r="Q389" t="str">
        <f>VLOOKUP(J389,S:T,2,FALSE)</f>
        <v>E6 - OTHER</v>
      </c>
    </row>
    <row r="390" spans="1:17" x14ac:dyDescent="0.35">
      <c r="A390">
        <v>49</v>
      </c>
      <c r="B390" t="s">
        <v>420</v>
      </c>
      <c r="C390">
        <v>2019</v>
      </c>
      <c r="D390">
        <v>4</v>
      </c>
      <c r="E390" t="s">
        <v>148</v>
      </c>
      <c r="F390">
        <v>1</v>
      </c>
      <c r="G390" t="s">
        <v>132</v>
      </c>
      <c r="H390">
        <v>950</v>
      </c>
      <c r="I390" t="s">
        <v>428</v>
      </c>
      <c r="J390" t="s">
        <v>425</v>
      </c>
      <c r="K390" t="s">
        <v>426</v>
      </c>
      <c r="L390">
        <v>4512</v>
      </c>
      <c r="M390" t="s">
        <v>133</v>
      </c>
      <c r="N390">
        <v>81</v>
      </c>
      <c r="O390">
        <v>7468.44</v>
      </c>
      <c r="P390">
        <v>65515</v>
      </c>
      <c r="Q390" t="str">
        <f>VLOOKUP(J390,S:T,2,FALSE)</f>
        <v>E3 - Small C&amp;I</v>
      </c>
    </row>
    <row r="391" spans="1:17" x14ac:dyDescent="0.35">
      <c r="A391">
        <v>49</v>
      </c>
      <c r="B391" t="s">
        <v>420</v>
      </c>
      <c r="C391">
        <v>2019</v>
      </c>
      <c r="D391">
        <v>4</v>
      </c>
      <c r="E391" t="s">
        <v>148</v>
      </c>
      <c r="F391">
        <v>3</v>
      </c>
      <c r="G391" t="s">
        <v>135</v>
      </c>
      <c r="H391">
        <v>5</v>
      </c>
      <c r="I391" t="s">
        <v>424</v>
      </c>
      <c r="J391" t="s">
        <v>425</v>
      </c>
      <c r="K391" t="s">
        <v>426</v>
      </c>
      <c r="L391">
        <v>300</v>
      </c>
      <c r="M391" t="s">
        <v>136</v>
      </c>
      <c r="N391">
        <v>38491</v>
      </c>
      <c r="O391">
        <v>5124068.43</v>
      </c>
      <c r="P391">
        <v>38914044</v>
      </c>
      <c r="Q391" t="str">
        <f>VLOOKUP(J391,S:T,2,FALSE)</f>
        <v>E3 - Small C&amp;I</v>
      </c>
    </row>
    <row r="392" spans="1:17" x14ac:dyDescent="0.35">
      <c r="A392">
        <v>49</v>
      </c>
      <c r="B392" t="s">
        <v>420</v>
      </c>
      <c r="C392">
        <v>2019</v>
      </c>
      <c r="D392">
        <v>4</v>
      </c>
      <c r="E392" t="s">
        <v>148</v>
      </c>
      <c r="F392">
        <v>5</v>
      </c>
      <c r="G392" t="s">
        <v>140</v>
      </c>
      <c r="H392">
        <v>5</v>
      </c>
      <c r="I392" t="s">
        <v>424</v>
      </c>
      <c r="J392" t="s">
        <v>425</v>
      </c>
      <c r="K392" t="s">
        <v>426</v>
      </c>
      <c r="L392">
        <v>460</v>
      </c>
      <c r="M392" t="s">
        <v>141</v>
      </c>
      <c r="N392">
        <v>817</v>
      </c>
      <c r="O392">
        <v>249799.82</v>
      </c>
      <c r="P392">
        <v>1191431</v>
      </c>
      <c r="Q392" t="str">
        <f>VLOOKUP(J392,S:T,2,FALSE)</f>
        <v>E3 - Small C&amp;I</v>
      </c>
    </row>
    <row r="393" spans="1:17" x14ac:dyDescent="0.35">
      <c r="A393">
        <v>49</v>
      </c>
      <c r="B393" t="s">
        <v>420</v>
      </c>
      <c r="C393">
        <v>2019</v>
      </c>
      <c r="D393">
        <v>4</v>
      </c>
      <c r="E393" t="s">
        <v>148</v>
      </c>
      <c r="F393">
        <v>1</v>
      </c>
      <c r="G393" t="s">
        <v>132</v>
      </c>
      <c r="H393">
        <v>55</v>
      </c>
      <c r="I393" t="s">
        <v>427</v>
      </c>
      <c r="J393" t="s">
        <v>425</v>
      </c>
      <c r="K393" t="s">
        <v>426</v>
      </c>
      <c r="L393">
        <v>200</v>
      </c>
      <c r="M393" t="s">
        <v>143</v>
      </c>
      <c r="N393">
        <v>1</v>
      </c>
      <c r="O393">
        <v>25.27</v>
      </c>
      <c r="P393">
        <v>60</v>
      </c>
      <c r="Q393" t="str">
        <f>VLOOKUP(J393,S:T,2,FALSE)</f>
        <v>E3 - Small C&amp;I</v>
      </c>
    </row>
    <row r="394" spans="1:17" x14ac:dyDescent="0.35">
      <c r="A394">
        <v>49</v>
      </c>
      <c r="B394" t="s">
        <v>420</v>
      </c>
      <c r="C394">
        <v>2019</v>
      </c>
      <c r="D394">
        <v>4</v>
      </c>
      <c r="E394" t="s">
        <v>148</v>
      </c>
      <c r="F394">
        <v>3</v>
      </c>
      <c r="G394" t="s">
        <v>135</v>
      </c>
      <c r="H394">
        <v>924</v>
      </c>
      <c r="I394" t="s">
        <v>443</v>
      </c>
      <c r="J394" t="s">
        <v>444</v>
      </c>
      <c r="K394" t="s">
        <v>445</v>
      </c>
      <c r="L394">
        <v>4532</v>
      </c>
      <c r="M394" t="s">
        <v>142</v>
      </c>
      <c r="N394">
        <v>1</v>
      </c>
      <c r="O394">
        <v>168475.5</v>
      </c>
      <c r="P394">
        <v>1907341</v>
      </c>
      <c r="Q394" t="str">
        <f>VLOOKUP(J394,S:T,2,FALSE)</f>
        <v>E5 - Large C&amp;I</v>
      </c>
    </row>
    <row r="395" spans="1:17" x14ac:dyDescent="0.35">
      <c r="A395">
        <v>49</v>
      </c>
      <c r="B395" t="s">
        <v>420</v>
      </c>
      <c r="C395">
        <v>2019</v>
      </c>
      <c r="D395">
        <v>4</v>
      </c>
      <c r="E395" t="s">
        <v>148</v>
      </c>
      <c r="F395">
        <v>5</v>
      </c>
      <c r="G395" t="s">
        <v>140</v>
      </c>
      <c r="H395">
        <v>954</v>
      </c>
      <c r="I395" t="s">
        <v>436</v>
      </c>
      <c r="J395" t="s">
        <v>433</v>
      </c>
      <c r="K395" t="s">
        <v>434</v>
      </c>
      <c r="L395">
        <v>4552</v>
      </c>
      <c r="M395" t="s">
        <v>156</v>
      </c>
      <c r="N395">
        <v>168</v>
      </c>
      <c r="O395">
        <v>306164.21000000002</v>
      </c>
      <c r="P395">
        <v>3352064</v>
      </c>
      <c r="Q395" t="str">
        <f>VLOOKUP(J395,S:T,2,FALSE)</f>
        <v>E4 - Medium C&amp;I</v>
      </c>
    </row>
    <row r="396" spans="1:17" x14ac:dyDescent="0.35">
      <c r="A396">
        <v>49</v>
      </c>
      <c r="B396" t="s">
        <v>420</v>
      </c>
      <c r="C396">
        <v>2019</v>
      </c>
      <c r="D396">
        <v>4</v>
      </c>
      <c r="E396" t="s">
        <v>148</v>
      </c>
      <c r="F396">
        <v>3</v>
      </c>
      <c r="G396" t="s">
        <v>135</v>
      </c>
      <c r="H396">
        <v>710</v>
      </c>
      <c r="I396" t="s">
        <v>448</v>
      </c>
      <c r="J396" t="s">
        <v>438</v>
      </c>
      <c r="K396" t="s">
        <v>439</v>
      </c>
      <c r="L396">
        <v>4532</v>
      </c>
      <c r="M396" t="s">
        <v>142</v>
      </c>
      <c r="N396">
        <v>296</v>
      </c>
      <c r="O396">
        <v>3905013.79</v>
      </c>
      <c r="P396">
        <v>55901285</v>
      </c>
      <c r="Q396" t="str">
        <f>VLOOKUP(J396,S:T,2,FALSE)</f>
        <v>E5 - Large C&amp;I</v>
      </c>
    </row>
    <row r="397" spans="1:17" x14ac:dyDescent="0.35">
      <c r="A397">
        <v>49</v>
      </c>
      <c r="B397" t="s">
        <v>420</v>
      </c>
      <c r="C397">
        <v>2019</v>
      </c>
      <c r="D397">
        <v>4</v>
      </c>
      <c r="E397" t="s">
        <v>148</v>
      </c>
      <c r="F397">
        <v>10</v>
      </c>
      <c r="G397" t="s">
        <v>149</v>
      </c>
      <c r="H397">
        <v>1</v>
      </c>
      <c r="I397" t="s">
        <v>449</v>
      </c>
      <c r="J397" t="s">
        <v>450</v>
      </c>
      <c r="K397" t="s">
        <v>451</v>
      </c>
      <c r="L397">
        <v>207</v>
      </c>
      <c r="M397" t="s">
        <v>151</v>
      </c>
      <c r="N397">
        <v>14496</v>
      </c>
      <c r="O397">
        <v>2565131.61</v>
      </c>
      <c r="P397">
        <v>11688181</v>
      </c>
      <c r="Q397" t="str">
        <f>VLOOKUP(J397,S:T,2,FALSE)</f>
        <v>E1 - Residential</v>
      </c>
    </row>
    <row r="398" spans="1:17" x14ac:dyDescent="0.35">
      <c r="A398">
        <v>49</v>
      </c>
      <c r="B398" t="s">
        <v>420</v>
      </c>
      <c r="C398">
        <v>2019</v>
      </c>
      <c r="D398">
        <v>4</v>
      </c>
      <c r="E398" t="s">
        <v>148</v>
      </c>
      <c r="F398">
        <v>1</v>
      </c>
      <c r="G398" t="s">
        <v>132</v>
      </c>
      <c r="H398">
        <v>905</v>
      </c>
      <c r="I398" t="s">
        <v>454</v>
      </c>
      <c r="J398" t="s">
        <v>422</v>
      </c>
      <c r="K398" t="s">
        <v>423</v>
      </c>
      <c r="L398">
        <v>4512</v>
      </c>
      <c r="M398" t="s">
        <v>133</v>
      </c>
      <c r="N398">
        <v>5542</v>
      </c>
      <c r="O398">
        <v>92520.12</v>
      </c>
      <c r="P398">
        <v>2027075</v>
      </c>
      <c r="Q398" t="str">
        <f>VLOOKUP(J398,S:T,2,FALSE)</f>
        <v>E2 - Low Income Residential</v>
      </c>
    </row>
    <row r="399" spans="1:17" x14ac:dyDescent="0.35">
      <c r="A399">
        <v>49</v>
      </c>
      <c r="B399" t="s">
        <v>420</v>
      </c>
      <c r="C399">
        <v>2019</v>
      </c>
      <c r="D399">
        <v>4</v>
      </c>
      <c r="E399" t="s">
        <v>148</v>
      </c>
      <c r="F399">
        <v>3</v>
      </c>
      <c r="G399" t="s">
        <v>135</v>
      </c>
      <c r="H399">
        <v>605</v>
      </c>
      <c r="I399" t="s">
        <v>467</v>
      </c>
      <c r="J399" t="s">
        <v>441</v>
      </c>
      <c r="K399" t="s">
        <v>442</v>
      </c>
      <c r="L399">
        <v>300</v>
      </c>
      <c r="M399" t="s">
        <v>136</v>
      </c>
      <c r="N399">
        <v>15</v>
      </c>
      <c r="O399">
        <v>789.83</v>
      </c>
      <c r="P399">
        <v>2949</v>
      </c>
      <c r="Q399" t="str">
        <f>VLOOKUP(J399,S:T,2,FALSE)</f>
        <v>E6 - OTHER</v>
      </c>
    </row>
    <row r="400" spans="1:17" x14ac:dyDescent="0.35">
      <c r="A400">
        <v>49</v>
      </c>
      <c r="B400" t="s">
        <v>420</v>
      </c>
      <c r="C400">
        <v>2019</v>
      </c>
      <c r="D400">
        <v>4</v>
      </c>
      <c r="E400" t="s">
        <v>148</v>
      </c>
      <c r="F400">
        <v>5</v>
      </c>
      <c r="G400" t="s">
        <v>140</v>
      </c>
      <c r="H400">
        <v>628</v>
      </c>
      <c r="I400" t="s">
        <v>440</v>
      </c>
      <c r="J400" t="s">
        <v>441</v>
      </c>
      <c r="K400" t="s">
        <v>442</v>
      </c>
      <c r="L400">
        <v>460</v>
      </c>
      <c r="M400" t="s">
        <v>141</v>
      </c>
      <c r="N400">
        <v>57</v>
      </c>
      <c r="O400">
        <v>8391.8700000000008</v>
      </c>
      <c r="P400">
        <v>29903</v>
      </c>
      <c r="Q400" t="str">
        <f>VLOOKUP(J400,S:T,2,FALSE)</f>
        <v>E6 - OTHER</v>
      </c>
    </row>
    <row r="401" spans="1:17" x14ac:dyDescent="0.35">
      <c r="A401">
        <v>49</v>
      </c>
      <c r="B401" t="s">
        <v>420</v>
      </c>
      <c r="C401">
        <v>2019</v>
      </c>
      <c r="D401">
        <v>4</v>
      </c>
      <c r="E401" t="s">
        <v>148</v>
      </c>
      <c r="F401">
        <v>5</v>
      </c>
      <c r="G401" t="s">
        <v>140</v>
      </c>
      <c r="H401">
        <v>616</v>
      </c>
      <c r="I401" t="s">
        <v>446</v>
      </c>
      <c r="J401" t="s">
        <v>441</v>
      </c>
      <c r="K401" t="s">
        <v>442</v>
      </c>
      <c r="L401">
        <v>4552</v>
      </c>
      <c r="M401" t="s">
        <v>156</v>
      </c>
      <c r="N401">
        <v>19</v>
      </c>
      <c r="O401">
        <v>2178.6999999999998</v>
      </c>
      <c r="P401">
        <v>12215</v>
      </c>
      <c r="Q401" t="str">
        <f>VLOOKUP(J401,S:T,2,FALSE)</f>
        <v>E6 - OTHER</v>
      </c>
    </row>
    <row r="402" spans="1:17" x14ac:dyDescent="0.35">
      <c r="A402">
        <v>49</v>
      </c>
      <c r="B402" t="s">
        <v>420</v>
      </c>
      <c r="C402">
        <v>2019</v>
      </c>
      <c r="D402">
        <v>4</v>
      </c>
      <c r="E402" t="s">
        <v>148</v>
      </c>
      <c r="F402">
        <v>1</v>
      </c>
      <c r="G402" t="s">
        <v>132</v>
      </c>
      <c r="H402">
        <v>34</v>
      </c>
      <c r="I402" t="s">
        <v>463</v>
      </c>
      <c r="J402" t="s">
        <v>458</v>
      </c>
      <c r="K402" t="s">
        <v>459</v>
      </c>
      <c r="L402">
        <v>200</v>
      </c>
      <c r="M402" t="s">
        <v>143</v>
      </c>
      <c r="N402">
        <v>1</v>
      </c>
      <c r="O402">
        <v>12.24</v>
      </c>
      <c r="P402">
        <v>4</v>
      </c>
      <c r="Q402" t="str">
        <f>VLOOKUP(J402,S:T,2,FALSE)</f>
        <v>E3 - Small C&amp;I</v>
      </c>
    </row>
    <row r="403" spans="1:17" x14ac:dyDescent="0.35">
      <c r="A403">
        <v>49</v>
      </c>
      <c r="B403" t="s">
        <v>420</v>
      </c>
      <c r="C403">
        <v>2019</v>
      </c>
      <c r="D403">
        <v>4</v>
      </c>
      <c r="E403" t="s">
        <v>148</v>
      </c>
      <c r="F403">
        <v>3</v>
      </c>
      <c r="G403" t="s">
        <v>135</v>
      </c>
      <c r="H403">
        <v>54</v>
      </c>
      <c r="I403" t="s">
        <v>476</v>
      </c>
      <c r="J403" t="s">
        <v>458</v>
      </c>
      <c r="K403" t="s">
        <v>459</v>
      </c>
      <c r="L403">
        <v>300</v>
      </c>
      <c r="M403" t="s">
        <v>136</v>
      </c>
      <c r="N403">
        <v>1</v>
      </c>
      <c r="O403">
        <v>33.26</v>
      </c>
      <c r="P403">
        <v>103</v>
      </c>
      <c r="Q403" t="str">
        <f>VLOOKUP(J403,S:T,2,FALSE)</f>
        <v>E3 - Small C&amp;I</v>
      </c>
    </row>
    <row r="404" spans="1:17" x14ac:dyDescent="0.35">
      <c r="A404">
        <v>49</v>
      </c>
      <c r="B404" t="s">
        <v>420</v>
      </c>
      <c r="C404">
        <v>2019</v>
      </c>
      <c r="D404">
        <v>4</v>
      </c>
      <c r="E404" t="s">
        <v>148</v>
      </c>
      <c r="F404">
        <v>3</v>
      </c>
      <c r="G404" t="s">
        <v>135</v>
      </c>
      <c r="H404">
        <v>13</v>
      </c>
      <c r="I404" t="s">
        <v>432</v>
      </c>
      <c r="J404" t="s">
        <v>433</v>
      </c>
      <c r="K404" t="s">
        <v>434</v>
      </c>
      <c r="L404">
        <v>300</v>
      </c>
      <c r="M404" t="s">
        <v>136</v>
      </c>
      <c r="N404">
        <v>4072</v>
      </c>
      <c r="O404">
        <v>7252559.96</v>
      </c>
      <c r="P404">
        <v>33933909</v>
      </c>
      <c r="Q404" t="str">
        <f>VLOOKUP(J404,S:T,2,FALSE)</f>
        <v>E4 - Medium C&amp;I</v>
      </c>
    </row>
    <row r="405" spans="1:17" x14ac:dyDescent="0.35">
      <c r="A405">
        <v>49</v>
      </c>
      <c r="B405" t="s">
        <v>420</v>
      </c>
      <c r="C405">
        <v>2019</v>
      </c>
      <c r="D405">
        <v>4</v>
      </c>
      <c r="E405" t="s">
        <v>148</v>
      </c>
      <c r="F405">
        <v>5</v>
      </c>
      <c r="G405" t="s">
        <v>140</v>
      </c>
      <c r="H405">
        <v>710</v>
      </c>
      <c r="I405" t="s">
        <v>448</v>
      </c>
      <c r="J405" t="s">
        <v>438</v>
      </c>
      <c r="K405" t="s">
        <v>439</v>
      </c>
      <c r="L405">
        <v>4552</v>
      </c>
      <c r="M405" t="s">
        <v>156</v>
      </c>
      <c r="N405">
        <v>96</v>
      </c>
      <c r="O405">
        <v>1959608.36</v>
      </c>
      <c r="P405">
        <v>28859931</v>
      </c>
      <c r="Q405" t="str">
        <f>VLOOKUP(J405,S:T,2,FALSE)</f>
        <v>E5 - Large C&amp;I</v>
      </c>
    </row>
    <row r="406" spans="1:17" x14ac:dyDescent="0.35">
      <c r="A406">
        <v>49</v>
      </c>
      <c r="B406" t="s">
        <v>420</v>
      </c>
      <c r="C406">
        <v>2019</v>
      </c>
      <c r="D406">
        <v>4</v>
      </c>
      <c r="E406" t="s">
        <v>148</v>
      </c>
      <c r="F406">
        <v>5</v>
      </c>
      <c r="G406" t="s">
        <v>140</v>
      </c>
      <c r="H406">
        <v>943</v>
      </c>
      <c r="I406" t="s">
        <v>464</v>
      </c>
      <c r="J406" t="s">
        <v>465</v>
      </c>
      <c r="K406" t="s">
        <v>466</v>
      </c>
      <c r="L406">
        <v>4552</v>
      </c>
      <c r="M406" t="s">
        <v>156</v>
      </c>
      <c r="N406">
        <v>2</v>
      </c>
      <c r="O406">
        <v>17239.060000000001</v>
      </c>
      <c r="P406">
        <v>0</v>
      </c>
      <c r="Q406" t="str">
        <f>VLOOKUP(J406,S:T,2,FALSE)</f>
        <v>E6 - OTHER</v>
      </c>
    </row>
    <row r="407" spans="1:17" x14ac:dyDescent="0.35">
      <c r="A407">
        <v>49</v>
      </c>
      <c r="B407" t="s">
        <v>420</v>
      </c>
      <c r="C407">
        <v>2019</v>
      </c>
      <c r="D407">
        <v>4</v>
      </c>
      <c r="E407" t="s">
        <v>148</v>
      </c>
      <c r="F407">
        <v>3</v>
      </c>
      <c r="G407" t="s">
        <v>135</v>
      </c>
      <c r="H407">
        <v>1</v>
      </c>
      <c r="I407" t="s">
        <v>449</v>
      </c>
      <c r="J407" t="s">
        <v>450</v>
      </c>
      <c r="K407" t="s">
        <v>451</v>
      </c>
      <c r="L407">
        <v>300</v>
      </c>
      <c r="M407" t="s">
        <v>136</v>
      </c>
      <c r="N407">
        <v>732</v>
      </c>
      <c r="O407">
        <v>179083.35</v>
      </c>
      <c r="P407">
        <v>816689</v>
      </c>
      <c r="Q407" t="str">
        <f>VLOOKUP(J407,S:T,2,FALSE)</f>
        <v>E1 - Residential</v>
      </c>
    </row>
    <row r="408" spans="1:17" x14ac:dyDescent="0.35">
      <c r="A408">
        <v>49</v>
      </c>
      <c r="B408" t="s">
        <v>420</v>
      </c>
      <c r="C408">
        <v>2019</v>
      </c>
      <c r="D408">
        <v>4</v>
      </c>
      <c r="E408" t="s">
        <v>148</v>
      </c>
      <c r="F408">
        <v>10</v>
      </c>
      <c r="G408" t="s">
        <v>149</v>
      </c>
      <c r="H408">
        <v>903</v>
      </c>
      <c r="I408" t="s">
        <v>453</v>
      </c>
      <c r="J408" t="s">
        <v>450</v>
      </c>
      <c r="K408" t="s">
        <v>451</v>
      </c>
      <c r="L408">
        <v>4513</v>
      </c>
      <c r="M408" t="s">
        <v>150</v>
      </c>
      <c r="N408">
        <v>1784</v>
      </c>
      <c r="O408">
        <v>179575.4</v>
      </c>
      <c r="P408">
        <v>1625137</v>
      </c>
      <c r="Q408" t="str">
        <f>VLOOKUP(J408,S:T,2,FALSE)</f>
        <v>E1 - Residential</v>
      </c>
    </row>
    <row r="409" spans="1:17" x14ac:dyDescent="0.35">
      <c r="A409">
        <v>49</v>
      </c>
      <c r="B409" t="s">
        <v>420</v>
      </c>
      <c r="C409">
        <v>2019</v>
      </c>
      <c r="D409">
        <v>4</v>
      </c>
      <c r="E409" t="s">
        <v>148</v>
      </c>
      <c r="F409">
        <v>3</v>
      </c>
      <c r="G409" t="s">
        <v>135</v>
      </c>
      <c r="H409">
        <v>117</v>
      </c>
      <c r="I409" t="s">
        <v>477</v>
      </c>
      <c r="J409" t="s">
        <v>461</v>
      </c>
      <c r="K409" t="s">
        <v>462</v>
      </c>
      <c r="L409">
        <v>300</v>
      </c>
      <c r="M409" t="s">
        <v>136</v>
      </c>
      <c r="N409">
        <v>3</v>
      </c>
      <c r="O409">
        <v>14991.64</v>
      </c>
      <c r="P409">
        <v>40100</v>
      </c>
      <c r="Q409" t="str">
        <f>VLOOKUP(J409,S:T,2,FALSE)</f>
        <v>E5 - Large C&amp;I</v>
      </c>
    </row>
    <row r="410" spans="1:17" x14ac:dyDescent="0.35">
      <c r="A410">
        <v>49</v>
      </c>
      <c r="B410" t="s">
        <v>420</v>
      </c>
      <c r="C410">
        <v>2019</v>
      </c>
      <c r="D410">
        <v>4</v>
      </c>
      <c r="E410" t="s">
        <v>148</v>
      </c>
      <c r="F410">
        <v>3</v>
      </c>
      <c r="G410" t="s">
        <v>135</v>
      </c>
      <c r="H410">
        <v>122</v>
      </c>
      <c r="I410" t="s">
        <v>460</v>
      </c>
      <c r="J410" t="s">
        <v>461</v>
      </c>
      <c r="K410" t="s">
        <v>462</v>
      </c>
      <c r="L410">
        <v>300</v>
      </c>
      <c r="M410" t="s">
        <v>136</v>
      </c>
      <c r="N410">
        <v>1</v>
      </c>
      <c r="O410">
        <v>52938.41</v>
      </c>
      <c r="P410">
        <v>688122</v>
      </c>
      <c r="Q410" t="str">
        <f>VLOOKUP(J410,S:T,2,FALSE)</f>
        <v>E5 - Large C&amp;I</v>
      </c>
    </row>
    <row r="411" spans="1:17" x14ac:dyDescent="0.35">
      <c r="A411">
        <v>49</v>
      </c>
      <c r="B411" t="s">
        <v>420</v>
      </c>
      <c r="C411">
        <v>2019</v>
      </c>
      <c r="D411">
        <v>4</v>
      </c>
      <c r="E411" t="s">
        <v>148</v>
      </c>
      <c r="F411">
        <v>5</v>
      </c>
      <c r="G411" t="s">
        <v>140</v>
      </c>
      <c r="H411">
        <v>950</v>
      </c>
      <c r="I411" t="s">
        <v>428</v>
      </c>
      <c r="J411" t="s">
        <v>425</v>
      </c>
      <c r="K411" t="s">
        <v>426</v>
      </c>
      <c r="L411">
        <v>4552</v>
      </c>
      <c r="M411" t="s">
        <v>156</v>
      </c>
      <c r="N411">
        <v>124</v>
      </c>
      <c r="O411">
        <v>34385.870000000003</v>
      </c>
      <c r="P411">
        <v>341419</v>
      </c>
      <c r="Q411" t="str">
        <f>VLOOKUP(J411,S:T,2,FALSE)</f>
        <v>E3 - Small C&amp;I</v>
      </c>
    </row>
    <row r="412" spans="1:17" x14ac:dyDescent="0.35">
      <c r="A412">
        <v>49</v>
      </c>
      <c r="B412" t="s">
        <v>420</v>
      </c>
      <c r="C412">
        <v>2019</v>
      </c>
      <c r="D412">
        <v>4</v>
      </c>
      <c r="E412" t="s">
        <v>148</v>
      </c>
      <c r="F412">
        <v>6</v>
      </c>
      <c r="G412" t="s">
        <v>137</v>
      </c>
      <c r="H412">
        <v>34</v>
      </c>
      <c r="I412" t="s">
        <v>463</v>
      </c>
      <c r="J412" t="s">
        <v>458</v>
      </c>
      <c r="K412" t="s">
        <v>459</v>
      </c>
      <c r="L412">
        <v>700</v>
      </c>
      <c r="M412" t="s">
        <v>138</v>
      </c>
      <c r="N412">
        <v>152</v>
      </c>
      <c r="O412">
        <v>20991.66</v>
      </c>
      <c r="P412">
        <v>91719</v>
      </c>
      <c r="Q412" t="str">
        <f>VLOOKUP(J412,S:T,2,FALSE)</f>
        <v>E3 - Small C&amp;I</v>
      </c>
    </row>
    <row r="413" spans="1:17" x14ac:dyDescent="0.35">
      <c r="A413">
        <v>49</v>
      </c>
      <c r="B413" t="s">
        <v>420</v>
      </c>
      <c r="C413">
        <v>2019</v>
      </c>
      <c r="D413">
        <v>4</v>
      </c>
      <c r="E413" t="s">
        <v>148</v>
      </c>
      <c r="F413">
        <v>3</v>
      </c>
      <c r="G413" t="s">
        <v>135</v>
      </c>
      <c r="H413">
        <v>951</v>
      </c>
      <c r="I413" t="s">
        <v>457</v>
      </c>
      <c r="J413" t="s">
        <v>458</v>
      </c>
      <c r="K413" t="s">
        <v>459</v>
      </c>
      <c r="L413">
        <v>4532</v>
      </c>
      <c r="M413" t="s">
        <v>142</v>
      </c>
      <c r="N413">
        <v>112</v>
      </c>
      <c r="O413">
        <v>8000.06</v>
      </c>
      <c r="P413">
        <v>63052</v>
      </c>
      <c r="Q413" t="str">
        <f>VLOOKUP(J413,S:T,2,FALSE)</f>
        <v>E3 - Small C&amp;I</v>
      </c>
    </row>
    <row r="414" spans="1:17" x14ac:dyDescent="0.35">
      <c r="A414">
        <v>49</v>
      </c>
      <c r="B414" t="s">
        <v>420</v>
      </c>
      <c r="C414">
        <v>2019</v>
      </c>
      <c r="D414">
        <v>4</v>
      </c>
      <c r="E414" t="s">
        <v>148</v>
      </c>
      <c r="F414">
        <v>1</v>
      </c>
      <c r="G414" t="s">
        <v>132</v>
      </c>
      <c r="H414">
        <v>954</v>
      </c>
      <c r="I414" t="s">
        <v>436</v>
      </c>
      <c r="J414" t="s">
        <v>433</v>
      </c>
      <c r="K414" t="s">
        <v>434</v>
      </c>
      <c r="L414">
        <v>4512</v>
      </c>
      <c r="M414" t="s">
        <v>133</v>
      </c>
      <c r="N414">
        <v>1</v>
      </c>
      <c r="O414">
        <v>1176.25</v>
      </c>
      <c r="P414">
        <v>13235</v>
      </c>
      <c r="Q414" t="str">
        <f>VLOOKUP(J414,S:T,2,FALSE)</f>
        <v>E4 - Medium C&amp;I</v>
      </c>
    </row>
    <row r="415" spans="1:17" x14ac:dyDescent="0.35">
      <c r="A415">
        <v>49</v>
      </c>
      <c r="B415" t="s">
        <v>420</v>
      </c>
      <c r="C415">
        <v>2019</v>
      </c>
      <c r="D415">
        <v>4</v>
      </c>
      <c r="E415" t="s">
        <v>148</v>
      </c>
      <c r="F415">
        <v>5</v>
      </c>
      <c r="G415" t="s">
        <v>140</v>
      </c>
      <c r="H415">
        <v>700</v>
      </c>
      <c r="I415" t="s">
        <v>447</v>
      </c>
      <c r="J415" t="s">
        <v>438</v>
      </c>
      <c r="K415" t="s">
        <v>439</v>
      </c>
      <c r="L415">
        <v>460</v>
      </c>
      <c r="M415" t="s">
        <v>141</v>
      </c>
      <c r="N415">
        <v>49</v>
      </c>
      <c r="O415">
        <v>642653.96</v>
      </c>
      <c r="P415">
        <v>3163661</v>
      </c>
      <c r="Q415" t="str">
        <f>VLOOKUP(J415,S:T,2,FALSE)</f>
        <v>E5 - Large C&amp;I</v>
      </c>
    </row>
    <row r="416" spans="1:17" x14ac:dyDescent="0.35">
      <c r="A416">
        <v>49</v>
      </c>
      <c r="B416" t="s">
        <v>420</v>
      </c>
      <c r="C416">
        <v>2019</v>
      </c>
      <c r="D416">
        <v>4</v>
      </c>
      <c r="E416" t="s">
        <v>148</v>
      </c>
      <c r="F416">
        <v>1</v>
      </c>
      <c r="G416" t="s">
        <v>132</v>
      </c>
      <c r="H416">
        <v>1</v>
      </c>
      <c r="I416" t="s">
        <v>449</v>
      </c>
      <c r="J416" t="s">
        <v>450</v>
      </c>
      <c r="K416" t="s">
        <v>451</v>
      </c>
      <c r="L416">
        <v>200</v>
      </c>
      <c r="M416" t="s">
        <v>143</v>
      </c>
      <c r="N416">
        <v>336055</v>
      </c>
      <c r="O416">
        <v>34396749.850000001</v>
      </c>
      <c r="P416">
        <v>151748820</v>
      </c>
      <c r="Q416" t="str">
        <f>VLOOKUP(J416,S:T,2,FALSE)</f>
        <v>E1 - Residential</v>
      </c>
    </row>
    <row r="417" spans="1:17" x14ac:dyDescent="0.35">
      <c r="A417">
        <v>49</v>
      </c>
      <c r="B417" t="s">
        <v>420</v>
      </c>
      <c r="C417">
        <v>2019</v>
      </c>
      <c r="D417">
        <v>4</v>
      </c>
      <c r="E417" t="s">
        <v>148</v>
      </c>
      <c r="F417">
        <v>5</v>
      </c>
      <c r="G417" t="s">
        <v>140</v>
      </c>
      <c r="H417">
        <v>1</v>
      </c>
      <c r="I417" t="s">
        <v>449</v>
      </c>
      <c r="J417" t="s">
        <v>450</v>
      </c>
      <c r="K417" t="s">
        <v>451</v>
      </c>
      <c r="L417">
        <v>460</v>
      </c>
      <c r="M417" t="s">
        <v>141</v>
      </c>
      <c r="N417">
        <v>1</v>
      </c>
      <c r="O417">
        <v>62.07</v>
      </c>
      <c r="P417">
        <v>255</v>
      </c>
      <c r="Q417" t="str">
        <f>VLOOKUP(J417,S:T,2,FALSE)</f>
        <v>E1 - Residential</v>
      </c>
    </row>
    <row r="418" spans="1:17" x14ac:dyDescent="0.35">
      <c r="A418">
        <v>49</v>
      </c>
      <c r="B418" t="s">
        <v>420</v>
      </c>
      <c r="C418">
        <v>2019</v>
      </c>
      <c r="D418">
        <v>4</v>
      </c>
      <c r="E418" t="s">
        <v>148</v>
      </c>
      <c r="F418">
        <v>6</v>
      </c>
      <c r="G418" t="s">
        <v>137</v>
      </c>
      <c r="H418">
        <v>605</v>
      </c>
      <c r="I418" t="s">
        <v>467</v>
      </c>
      <c r="J418" t="s">
        <v>441</v>
      </c>
      <c r="K418" t="s">
        <v>442</v>
      </c>
      <c r="L418">
        <v>700</v>
      </c>
      <c r="M418" t="s">
        <v>138</v>
      </c>
      <c r="N418">
        <v>15</v>
      </c>
      <c r="O418">
        <v>1057.76</v>
      </c>
      <c r="P418">
        <v>4008</v>
      </c>
      <c r="Q418" t="str">
        <f>VLOOKUP(J418,S:T,2,FALSE)</f>
        <v>E6 - OTHER</v>
      </c>
    </row>
    <row r="419" spans="1:17" x14ac:dyDescent="0.35">
      <c r="A419">
        <v>49</v>
      </c>
      <c r="B419" t="s">
        <v>420</v>
      </c>
      <c r="C419">
        <v>2019</v>
      </c>
      <c r="D419">
        <v>4</v>
      </c>
      <c r="E419" t="s">
        <v>148</v>
      </c>
      <c r="F419">
        <v>3</v>
      </c>
      <c r="G419" t="s">
        <v>135</v>
      </c>
      <c r="H419">
        <v>616</v>
      </c>
      <c r="I419" t="s">
        <v>446</v>
      </c>
      <c r="J419" t="s">
        <v>441</v>
      </c>
      <c r="K419" t="s">
        <v>442</v>
      </c>
      <c r="L419">
        <v>4532</v>
      </c>
      <c r="M419" t="s">
        <v>142</v>
      </c>
      <c r="N419">
        <v>302</v>
      </c>
      <c r="O419">
        <v>15069.76</v>
      </c>
      <c r="P419">
        <v>87778</v>
      </c>
      <c r="Q419" t="str">
        <f>VLOOKUP(J419,S:T,2,FALSE)</f>
        <v>E6 - OTHER</v>
      </c>
    </row>
    <row r="420" spans="1:17" x14ac:dyDescent="0.35">
      <c r="A420">
        <v>49</v>
      </c>
      <c r="B420" t="s">
        <v>420</v>
      </c>
      <c r="C420">
        <v>2019</v>
      </c>
      <c r="D420">
        <v>4</v>
      </c>
      <c r="E420" t="s">
        <v>148</v>
      </c>
      <c r="F420">
        <v>6</v>
      </c>
      <c r="G420" t="s">
        <v>137</v>
      </c>
      <c r="H420">
        <v>631</v>
      </c>
      <c r="I420" t="s">
        <v>475</v>
      </c>
      <c r="J420" t="s">
        <v>157</v>
      </c>
      <c r="K420" t="s">
        <v>145</v>
      </c>
      <c r="L420">
        <v>700</v>
      </c>
      <c r="M420" t="s">
        <v>138</v>
      </c>
      <c r="N420">
        <v>9</v>
      </c>
      <c r="O420">
        <v>417.45</v>
      </c>
      <c r="P420">
        <v>2119</v>
      </c>
      <c r="Q420" t="str">
        <f>VLOOKUP(J420,S:T,2,FALSE)</f>
        <v>E6 - OTHER</v>
      </c>
    </row>
    <row r="421" spans="1:17" x14ac:dyDescent="0.35">
      <c r="A421">
        <v>49</v>
      </c>
      <c r="B421" t="s">
        <v>420</v>
      </c>
      <c r="C421">
        <v>2019</v>
      </c>
      <c r="D421">
        <v>4</v>
      </c>
      <c r="E421" t="s">
        <v>148</v>
      </c>
      <c r="F421">
        <v>3</v>
      </c>
      <c r="G421" t="s">
        <v>135</v>
      </c>
      <c r="H421">
        <v>954</v>
      </c>
      <c r="I421" t="s">
        <v>436</v>
      </c>
      <c r="J421" t="s">
        <v>433</v>
      </c>
      <c r="K421" t="s">
        <v>434</v>
      </c>
      <c r="L421">
        <v>4532</v>
      </c>
      <c r="M421" t="s">
        <v>142</v>
      </c>
      <c r="N421">
        <v>3349</v>
      </c>
      <c r="O421">
        <v>4400576.67</v>
      </c>
      <c r="P421">
        <v>51396238</v>
      </c>
      <c r="Q421" t="str">
        <f>VLOOKUP(J421,S:T,2,FALSE)</f>
        <v>E4 - Medium C&amp;I</v>
      </c>
    </row>
    <row r="422" spans="1:17" x14ac:dyDescent="0.35">
      <c r="A422">
        <v>49</v>
      </c>
      <c r="B422" t="s">
        <v>420</v>
      </c>
      <c r="C422">
        <v>2019</v>
      </c>
      <c r="D422">
        <v>4</v>
      </c>
      <c r="E422" t="s">
        <v>148</v>
      </c>
      <c r="F422">
        <v>5</v>
      </c>
      <c r="G422" t="s">
        <v>140</v>
      </c>
      <c r="H422">
        <v>13</v>
      </c>
      <c r="I422" t="s">
        <v>432</v>
      </c>
      <c r="J422" t="s">
        <v>433</v>
      </c>
      <c r="K422" t="s">
        <v>434</v>
      </c>
      <c r="L422">
        <v>460</v>
      </c>
      <c r="M422" t="s">
        <v>141</v>
      </c>
      <c r="N422">
        <v>327</v>
      </c>
      <c r="O422">
        <v>792465.4</v>
      </c>
      <c r="P422">
        <v>3648654</v>
      </c>
      <c r="Q422" t="str">
        <f>VLOOKUP(J422,S:T,2,FALSE)</f>
        <v>E4 - Medium C&amp;I</v>
      </c>
    </row>
    <row r="423" spans="1:17" x14ac:dyDescent="0.35">
      <c r="A423">
        <v>49</v>
      </c>
      <c r="B423" t="s">
        <v>420</v>
      </c>
      <c r="C423">
        <v>2019</v>
      </c>
      <c r="D423">
        <v>4</v>
      </c>
      <c r="E423" t="s">
        <v>148</v>
      </c>
      <c r="F423">
        <v>5</v>
      </c>
      <c r="G423" t="s">
        <v>140</v>
      </c>
      <c r="H423">
        <v>53</v>
      </c>
      <c r="I423" t="s">
        <v>435</v>
      </c>
      <c r="J423" t="s">
        <v>433</v>
      </c>
      <c r="K423" t="s">
        <v>434</v>
      </c>
      <c r="L423">
        <v>460</v>
      </c>
      <c r="M423" t="s">
        <v>141</v>
      </c>
      <c r="N423">
        <v>9</v>
      </c>
      <c r="O423">
        <v>2338.15</v>
      </c>
      <c r="P423">
        <v>-18193</v>
      </c>
      <c r="Q423" t="str">
        <f>VLOOKUP(J423,S:T,2,FALSE)</f>
        <v>E4 - Medium C&amp;I</v>
      </c>
    </row>
    <row r="424" spans="1:17" x14ac:dyDescent="0.35">
      <c r="A424">
        <v>49</v>
      </c>
      <c r="B424" t="s">
        <v>420</v>
      </c>
      <c r="C424">
        <v>2019</v>
      </c>
      <c r="D424">
        <v>4</v>
      </c>
      <c r="E424" t="s">
        <v>148</v>
      </c>
      <c r="F424">
        <v>3</v>
      </c>
      <c r="G424" t="s">
        <v>135</v>
      </c>
      <c r="H424">
        <v>711</v>
      </c>
      <c r="I424" t="s">
        <v>452</v>
      </c>
      <c r="J424" t="s">
        <v>438</v>
      </c>
      <c r="K424" t="s">
        <v>439</v>
      </c>
      <c r="L424">
        <v>4532</v>
      </c>
      <c r="M424" t="s">
        <v>142</v>
      </c>
      <c r="N424">
        <v>320</v>
      </c>
      <c r="O424">
        <v>4353872.5199999996</v>
      </c>
      <c r="P424">
        <v>64551781</v>
      </c>
      <c r="Q424" t="str">
        <f>VLOOKUP(J424,S:T,2,FALSE)</f>
        <v>E5 - Large C&amp;I</v>
      </c>
    </row>
    <row r="425" spans="1:17" x14ac:dyDescent="0.35">
      <c r="A425">
        <v>49</v>
      </c>
      <c r="B425" t="s">
        <v>420</v>
      </c>
      <c r="C425">
        <v>2019</v>
      </c>
      <c r="D425">
        <v>4</v>
      </c>
      <c r="E425" t="s">
        <v>148</v>
      </c>
      <c r="F425">
        <v>3</v>
      </c>
      <c r="G425" t="s">
        <v>135</v>
      </c>
      <c r="H425">
        <v>700</v>
      </c>
      <c r="I425" t="s">
        <v>447</v>
      </c>
      <c r="J425" t="s">
        <v>438</v>
      </c>
      <c r="K425" t="s">
        <v>439</v>
      </c>
      <c r="L425">
        <v>300</v>
      </c>
      <c r="M425" t="s">
        <v>136</v>
      </c>
      <c r="N425">
        <v>80</v>
      </c>
      <c r="O425">
        <v>1359712.71</v>
      </c>
      <c r="P425">
        <v>7091881</v>
      </c>
      <c r="Q425" t="str">
        <f>VLOOKUP(J425,S:T,2,FALSE)</f>
        <v>E5 - Large C&amp;I</v>
      </c>
    </row>
    <row r="426" spans="1:17" x14ac:dyDescent="0.35">
      <c r="A426">
        <v>49</v>
      </c>
      <c r="B426" t="s">
        <v>420</v>
      </c>
      <c r="C426">
        <v>2019</v>
      </c>
      <c r="D426">
        <v>4</v>
      </c>
      <c r="E426" t="s">
        <v>148</v>
      </c>
      <c r="F426">
        <v>1</v>
      </c>
      <c r="G426" t="s">
        <v>132</v>
      </c>
      <c r="H426">
        <v>903</v>
      </c>
      <c r="I426" t="s">
        <v>453</v>
      </c>
      <c r="J426" t="s">
        <v>450</v>
      </c>
      <c r="K426" t="s">
        <v>451</v>
      </c>
      <c r="L426">
        <v>4512</v>
      </c>
      <c r="M426" t="s">
        <v>133</v>
      </c>
      <c r="N426">
        <v>40879</v>
      </c>
      <c r="O426">
        <v>2095195.07</v>
      </c>
      <c r="P426">
        <v>17695851</v>
      </c>
      <c r="Q426" t="str">
        <f>VLOOKUP(J426,S:T,2,FALSE)</f>
        <v>E1 - Residential</v>
      </c>
    </row>
    <row r="427" spans="1:17" x14ac:dyDescent="0.35">
      <c r="A427">
        <v>49</v>
      </c>
      <c r="B427" t="s">
        <v>420</v>
      </c>
      <c r="C427">
        <v>2019</v>
      </c>
      <c r="D427">
        <v>4</v>
      </c>
      <c r="E427" t="s">
        <v>148</v>
      </c>
      <c r="F427">
        <v>3</v>
      </c>
      <c r="G427" t="s">
        <v>135</v>
      </c>
      <c r="H427">
        <v>903</v>
      </c>
      <c r="I427" t="s">
        <v>453</v>
      </c>
      <c r="J427" t="s">
        <v>450</v>
      </c>
      <c r="K427" t="s">
        <v>451</v>
      </c>
      <c r="L427">
        <v>4532</v>
      </c>
      <c r="M427" t="s">
        <v>142</v>
      </c>
      <c r="N427">
        <v>91</v>
      </c>
      <c r="O427">
        <v>19221.37</v>
      </c>
      <c r="P427">
        <v>179046</v>
      </c>
      <c r="Q427" t="str">
        <f>VLOOKUP(J427,S:T,2,FALSE)</f>
        <v>E1 - Residential</v>
      </c>
    </row>
    <row r="428" spans="1:17" x14ac:dyDescent="0.35">
      <c r="A428">
        <v>49</v>
      </c>
      <c r="B428" t="s">
        <v>420</v>
      </c>
      <c r="C428">
        <v>2019</v>
      </c>
      <c r="D428">
        <v>4</v>
      </c>
      <c r="E428" t="s">
        <v>148</v>
      </c>
      <c r="F428">
        <v>10</v>
      </c>
      <c r="G428" t="s">
        <v>149</v>
      </c>
      <c r="H428">
        <v>905</v>
      </c>
      <c r="I428" t="s">
        <v>454</v>
      </c>
      <c r="J428" t="s">
        <v>422</v>
      </c>
      <c r="K428" t="s">
        <v>423</v>
      </c>
      <c r="L428">
        <v>4513</v>
      </c>
      <c r="M428" t="s">
        <v>150</v>
      </c>
      <c r="N428">
        <v>142</v>
      </c>
      <c r="O428">
        <v>4233.34</v>
      </c>
      <c r="P428">
        <v>95609</v>
      </c>
      <c r="Q428" t="str">
        <f>VLOOKUP(J428,S:T,2,FALSE)</f>
        <v>E2 - Low Income Residential</v>
      </c>
    </row>
    <row r="429" spans="1:17" x14ac:dyDescent="0.35">
      <c r="A429">
        <v>49</v>
      </c>
      <c r="B429" t="s">
        <v>420</v>
      </c>
      <c r="C429">
        <v>2019</v>
      </c>
      <c r="D429">
        <v>4</v>
      </c>
      <c r="E429" t="s">
        <v>148</v>
      </c>
      <c r="F429">
        <v>10</v>
      </c>
      <c r="G429" t="s">
        <v>149</v>
      </c>
      <c r="H429">
        <v>6</v>
      </c>
      <c r="I429" t="s">
        <v>421</v>
      </c>
      <c r="J429" t="s">
        <v>422</v>
      </c>
      <c r="K429" t="s">
        <v>423</v>
      </c>
      <c r="L429">
        <v>207</v>
      </c>
      <c r="M429" t="s">
        <v>151</v>
      </c>
      <c r="N429">
        <v>1033</v>
      </c>
      <c r="O429">
        <v>139487.44</v>
      </c>
      <c r="P429">
        <v>877375</v>
      </c>
      <c r="Q429" t="str">
        <f>VLOOKUP(J429,S:T,2,FALSE)</f>
        <v>E2 - Low Income Residential</v>
      </c>
    </row>
    <row r="430" spans="1:17" x14ac:dyDescent="0.35">
      <c r="A430">
        <v>49</v>
      </c>
      <c r="B430" t="s">
        <v>420</v>
      </c>
      <c r="C430">
        <v>2019</v>
      </c>
      <c r="D430">
        <v>4</v>
      </c>
      <c r="E430" t="s">
        <v>148</v>
      </c>
      <c r="F430">
        <v>3</v>
      </c>
      <c r="G430" t="s">
        <v>135</v>
      </c>
      <c r="H430">
        <v>6</v>
      </c>
      <c r="I430" t="s">
        <v>421</v>
      </c>
      <c r="J430" t="s">
        <v>422</v>
      </c>
      <c r="K430" t="s">
        <v>423</v>
      </c>
      <c r="L430">
        <v>300</v>
      </c>
      <c r="M430" t="s">
        <v>136</v>
      </c>
      <c r="N430">
        <v>1</v>
      </c>
      <c r="O430">
        <v>34.200000000000003</v>
      </c>
      <c r="P430">
        <v>195</v>
      </c>
      <c r="Q430" t="str">
        <f>VLOOKUP(J430,S:T,2,FALSE)</f>
        <v>E2 - Low Income Residential</v>
      </c>
    </row>
    <row r="431" spans="1:17" x14ac:dyDescent="0.35">
      <c r="A431">
        <v>49</v>
      </c>
      <c r="B431" t="s">
        <v>420</v>
      </c>
      <c r="C431">
        <v>2019</v>
      </c>
      <c r="D431">
        <v>4</v>
      </c>
      <c r="E431" t="s">
        <v>148</v>
      </c>
      <c r="F431">
        <v>3</v>
      </c>
      <c r="G431" t="s">
        <v>135</v>
      </c>
      <c r="H431">
        <v>628</v>
      </c>
      <c r="I431" t="s">
        <v>440</v>
      </c>
      <c r="J431" t="s">
        <v>441</v>
      </c>
      <c r="K431" t="s">
        <v>442</v>
      </c>
      <c r="L431">
        <v>300</v>
      </c>
      <c r="M431" t="s">
        <v>136</v>
      </c>
      <c r="N431">
        <v>1156</v>
      </c>
      <c r="O431">
        <v>84541.440000000002</v>
      </c>
      <c r="P431">
        <v>290897</v>
      </c>
      <c r="Q431" t="str">
        <f>VLOOKUP(J431,S:T,2,FALSE)</f>
        <v>E6 - OTHER</v>
      </c>
    </row>
    <row r="432" spans="1:17" x14ac:dyDescent="0.35">
      <c r="A432">
        <v>49</v>
      </c>
      <c r="B432" t="s">
        <v>420</v>
      </c>
      <c r="C432">
        <v>2019</v>
      </c>
      <c r="D432">
        <v>4</v>
      </c>
      <c r="E432" t="s">
        <v>148</v>
      </c>
      <c r="F432">
        <v>3</v>
      </c>
      <c r="G432" t="s">
        <v>135</v>
      </c>
      <c r="H432">
        <v>629</v>
      </c>
      <c r="I432" t="s">
        <v>469</v>
      </c>
      <c r="J432" t="s">
        <v>430</v>
      </c>
      <c r="K432" t="s">
        <v>431</v>
      </c>
      <c r="L432">
        <v>300</v>
      </c>
      <c r="M432" t="s">
        <v>136</v>
      </c>
      <c r="N432">
        <v>10</v>
      </c>
      <c r="O432">
        <v>1547.65</v>
      </c>
      <c r="P432">
        <v>5283</v>
      </c>
      <c r="Q432" t="str">
        <f>VLOOKUP(J432,S:T,2,FALSE)</f>
        <v>E6 - OTHER</v>
      </c>
    </row>
    <row r="433" spans="1:17" x14ac:dyDescent="0.35">
      <c r="A433">
        <v>49</v>
      </c>
      <c r="B433" t="s">
        <v>420</v>
      </c>
      <c r="C433">
        <v>2019</v>
      </c>
      <c r="D433">
        <v>4</v>
      </c>
      <c r="E433" t="s">
        <v>148</v>
      </c>
      <c r="F433">
        <v>6</v>
      </c>
      <c r="G433" t="s">
        <v>137</v>
      </c>
      <c r="H433">
        <v>626</v>
      </c>
      <c r="I433" t="s">
        <v>456</v>
      </c>
      <c r="J433" t="s">
        <v>84</v>
      </c>
      <c r="K433" t="s">
        <v>145</v>
      </c>
      <c r="L433">
        <v>700</v>
      </c>
      <c r="M433" t="s">
        <v>138</v>
      </c>
      <c r="N433">
        <v>2</v>
      </c>
      <c r="O433">
        <v>773.78</v>
      </c>
      <c r="P433">
        <v>359</v>
      </c>
      <c r="Q433" t="str">
        <f>VLOOKUP(J433,S:T,2,FALSE)</f>
        <v>E6 - OTHER</v>
      </c>
    </row>
    <row r="434" spans="1:17" x14ac:dyDescent="0.35">
      <c r="A434">
        <v>49</v>
      </c>
      <c r="B434" t="s">
        <v>420</v>
      </c>
      <c r="C434">
        <v>2019</v>
      </c>
      <c r="D434">
        <v>4</v>
      </c>
      <c r="E434" t="s">
        <v>148</v>
      </c>
      <c r="F434">
        <v>3</v>
      </c>
      <c r="G434" t="s">
        <v>135</v>
      </c>
      <c r="H434">
        <v>34</v>
      </c>
      <c r="I434" t="s">
        <v>463</v>
      </c>
      <c r="J434" t="s">
        <v>458</v>
      </c>
      <c r="K434" t="s">
        <v>459</v>
      </c>
      <c r="L434">
        <v>300</v>
      </c>
      <c r="M434" t="s">
        <v>136</v>
      </c>
      <c r="N434">
        <v>121</v>
      </c>
      <c r="O434">
        <v>15933.72</v>
      </c>
      <c r="P434">
        <v>70163</v>
      </c>
      <c r="Q434" t="str">
        <f>VLOOKUP(J434,S:T,2,FALSE)</f>
        <v>E3 - Small C&amp;I</v>
      </c>
    </row>
    <row r="435" spans="1:17" x14ac:dyDescent="0.35">
      <c r="A435">
        <v>49</v>
      </c>
      <c r="B435" t="s">
        <v>420</v>
      </c>
      <c r="C435">
        <v>2019</v>
      </c>
      <c r="D435">
        <v>4</v>
      </c>
      <c r="E435" t="s">
        <v>148</v>
      </c>
      <c r="F435">
        <v>3</v>
      </c>
      <c r="G435" t="s">
        <v>135</v>
      </c>
      <c r="H435">
        <v>53</v>
      </c>
      <c r="I435" t="s">
        <v>435</v>
      </c>
      <c r="J435" t="s">
        <v>433</v>
      </c>
      <c r="K435" t="s">
        <v>434</v>
      </c>
      <c r="L435">
        <v>300</v>
      </c>
      <c r="M435" t="s">
        <v>136</v>
      </c>
      <c r="N435">
        <v>174</v>
      </c>
      <c r="O435">
        <v>465627.79</v>
      </c>
      <c r="P435">
        <v>2327042</v>
      </c>
      <c r="Q435" t="str">
        <f>VLOOKUP(J435,S:T,2,FALSE)</f>
        <v>E4 - Medium C&amp;I</v>
      </c>
    </row>
    <row r="436" spans="1:17" x14ac:dyDescent="0.35">
      <c r="A436">
        <v>49</v>
      </c>
      <c r="B436" t="s">
        <v>420</v>
      </c>
      <c r="C436">
        <v>2019</v>
      </c>
      <c r="D436">
        <v>4</v>
      </c>
      <c r="E436" t="s">
        <v>148</v>
      </c>
      <c r="F436">
        <v>3</v>
      </c>
      <c r="G436" t="s">
        <v>135</v>
      </c>
      <c r="H436">
        <v>705</v>
      </c>
      <c r="I436" t="s">
        <v>437</v>
      </c>
      <c r="J436" t="s">
        <v>438</v>
      </c>
      <c r="K436" t="s">
        <v>439</v>
      </c>
      <c r="L436">
        <v>300</v>
      </c>
      <c r="M436" t="s">
        <v>136</v>
      </c>
      <c r="N436">
        <v>102</v>
      </c>
      <c r="O436">
        <v>3370075</v>
      </c>
      <c r="P436">
        <v>18451865</v>
      </c>
      <c r="Q436" t="str">
        <f>VLOOKUP(J436,S:T,2,FALSE)</f>
        <v>E5 - Large C&amp;I</v>
      </c>
    </row>
    <row r="437" spans="1:17" x14ac:dyDescent="0.35">
      <c r="A437">
        <v>49</v>
      </c>
      <c r="B437" t="s">
        <v>420</v>
      </c>
      <c r="C437">
        <v>2019</v>
      </c>
      <c r="D437">
        <v>4</v>
      </c>
      <c r="E437" t="s">
        <v>148</v>
      </c>
      <c r="F437">
        <v>5</v>
      </c>
      <c r="G437" t="s">
        <v>140</v>
      </c>
      <c r="H437">
        <v>711</v>
      </c>
      <c r="I437" t="s">
        <v>452</v>
      </c>
      <c r="J437" t="s">
        <v>438</v>
      </c>
      <c r="K437" t="s">
        <v>439</v>
      </c>
      <c r="L437">
        <v>4552</v>
      </c>
      <c r="M437" t="s">
        <v>156</v>
      </c>
      <c r="N437">
        <v>74</v>
      </c>
      <c r="O437">
        <v>1237082.83</v>
      </c>
      <c r="P437">
        <v>17995210</v>
      </c>
      <c r="Q437" t="str">
        <f>VLOOKUP(J437,S:T,2,FALSE)</f>
        <v>E5 - Large C&amp;I</v>
      </c>
    </row>
    <row r="438" spans="1:17" x14ac:dyDescent="0.35">
      <c r="A438">
        <v>49</v>
      </c>
      <c r="B438" t="s">
        <v>420</v>
      </c>
      <c r="C438">
        <v>2019</v>
      </c>
      <c r="D438">
        <v>4</v>
      </c>
      <c r="E438" t="s">
        <v>148</v>
      </c>
      <c r="F438">
        <v>1</v>
      </c>
      <c r="G438" t="s">
        <v>132</v>
      </c>
      <c r="H438">
        <v>6</v>
      </c>
      <c r="I438" t="s">
        <v>421</v>
      </c>
      <c r="J438" t="s">
        <v>422</v>
      </c>
      <c r="K438" t="s">
        <v>423</v>
      </c>
      <c r="L438">
        <v>200</v>
      </c>
      <c r="M438" t="s">
        <v>143</v>
      </c>
      <c r="N438">
        <v>27173</v>
      </c>
      <c r="O438">
        <v>2041245.55</v>
      </c>
      <c r="P438">
        <v>12649626</v>
      </c>
      <c r="Q438" t="str">
        <f>VLOOKUP(J438,S:T,2,FALSE)</f>
        <v>E2 - Low Income Residential</v>
      </c>
    </row>
    <row r="439" spans="1:17" x14ac:dyDescent="0.35">
      <c r="A439">
        <v>49</v>
      </c>
      <c r="B439" t="s">
        <v>420</v>
      </c>
      <c r="C439">
        <v>2019</v>
      </c>
      <c r="D439">
        <v>4</v>
      </c>
      <c r="E439" t="s">
        <v>148</v>
      </c>
      <c r="F439">
        <v>6</v>
      </c>
      <c r="G439" t="s">
        <v>137</v>
      </c>
      <c r="H439">
        <v>629</v>
      </c>
      <c r="I439" t="s">
        <v>469</v>
      </c>
      <c r="J439" t="s">
        <v>430</v>
      </c>
      <c r="K439" t="s">
        <v>431</v>
      </c>
      <c r="L439">
        <v>700</v>
      </c>
      <c r="M439" t="s">
        <v>138</v>
      </c>
      <c r="N439">
        <v>151</v>
      </c>
      <c r="O439">
        <v>68109.14</v>
      </c>
      <c r="P439">
        <v>152254</v>
      </c>
      <c r="Q439" t="str">
        <f>VLOOKUP(J439,S:T,2,FALSE)</f>
        <v>E6 - OTHER</v>
      </c>
    </row>
    <row r="440" spans="1:17" x14ac:dyDescent="0.35">
      <c r="A440">
        <v>49</v>
      </c>
      <c r="B440" t="s">
        <v>420</v>
      </c>
      <c r="C440">
        <v>2019</v>
      </c>
      <c r="D440">
        <v>4</v>
      </c>
      <c r="E440" t="s">
        <v>148</v>
      </c>
      <c r="F440">
        <v>6</v>
      </c>
      <c r="G440" t="s">
        <v>137</v>
      </c>
      <c r="H440">
        <v>617</v>
      </c>
      <c r="I440" t="s">
        <v>470</v>
      </c>
      <c r="J440" t="s">
        <v>430</v>
      </c>
      <c r="K440" t="s">
        <v>431</v>
      </c>
      <c r="L440">
        <v>4562</v>
      </c>
      <c r="M440" t="s">
        <v>144</v>
      </c>
      <c r="N440">
        <v>126</v>
      </c>
      <c r="O440">
        <v>471731.13</v>
      </c>
      <c r="P440">
        <v>1400334</v>
      </c>
      <c r="Q440" t="str">
        <f>VLOOKUP(J440,S:T,2,FALSE)</f>
        <v>E6 - OTHER</v>
      </c>
    </row>
    <row r="441" spans="1:17" x14ac:dyDescent="0.35">
      <c r="A441">
        <v>49</v>
      </c>
      <c r="B441" t="s">
        <v>420</v>
      </c>
      <c r="C441">
        <v>2019</v>
      </c>
      <c r="D441">
        <v>4</v>
      </c>
      <c r="E441" t="s">
        <v>148</v>
      </c>
      <c r="F441">
        <v>6</v>
      </c>
      <c r="G441" t="s">
        <v>137</v>
      </c>
      <c r="H441">
        <v>610</v>
      </c>
      <c r="I441" t="s">
        <v>429</v>
      </c>
      <c r="J441" t="s">
        <v>430</v>
      </c>
      <c r="K441" t="s">
        <v>431</v>
      </c>
      <c r="L441">
        <v>700</v>
      </c>
      <c r="M441" t="s">
        <v>138</v>
      </c>
      <c r="N441">
        <v>8</v>
      </c>
      <c r="O441">
        <v>2808.12</v>
      </c>
      <c r="P441">
        <v>4530</v>
      </c>
      <c r="Q441" t="str">
        <f>VLOOKUP(J441,S:T,2,FALSE)</f>
        <v>E6 - OTHER</v>
      </c>
    </row>
    <row r="442" spans="1:17" x14ac:dyDescent="0.35">
      <c r="A442">
        <v>49</v>
      </c>
      <c r="B442" t="s">
        <v>420</v>
      </c>
      <c r="C442">
        <v>2019</v>
      </c>
      <c r="D442">
        <v>4</v>
      </c>
      <c r="E442" t="s">
        <v>148</v>
      </c>
      <c r="F442">
        <v>6</v>
      </c>
      <c r="G442" t="s">
        <v>137</v>
      </c>
      <c r="H442">
        <v>628</v>
      </c>
      <c r="I442" t="s">
        <v>440</v>
      </c>
      <c r="J442" t="s">
        <v>441</v>
      </c>
      <c r="K442" t="s">
        <v>442</v>
      </c>
      <c r="L442">
        <v>700</v>
      </c>
      <c r="M442" t="s">
        <v>138</v>
      </c>
      <c r="N442">
        <v>235</v>
      </c>
      <c r="O442">
        <v>17749.25</v>
      </c>
      <c r="P442">
        <v>63610</v>
      </c>
      <c r="Q442" t="str">
        <f>VLOOKUP(J442,S:T,2,FALSE)</f>
        <v>E6 - OTHER</v>
      </c>
    </row>
    <row r="443" spans="1:17" x14ac:dyDescent="0.35">
      <c r="A443">
        <v>49</v>
      </c>
      <c r="B443" t="s">
        <v>420</v>
      </c>
      <c r="C443">
        <v>2019</v>
      </c>
      <c r="D443">
        <v>4</v>
      </c>
      <c r="E443" t="s">
        <v>148</v>
      </c>
      <c r="F443">
        <v>6</v>
      </c>
      <c r="G443" t="s">
        <v>137</v>
      </c>
      <c r="H443">
        <v>951</v>
      </c>
      <c r="I443" t="s">
        <v>457</v>
      </c>
      <c r="J443" t="s">
        <v>458</v>
      </c>
      <c r="K443" t="s">
        <v>459</v>
      </c>
      <c r="L443">
        <v>4562</v>
      </c>
      <c r="M443" t="s">
        <v>144</v>
      </c>
      <c r="N443">
        <v>216</v>
      </c>
      <c r="O443">
        <v>9089.64</v>
      </c>
      <c r="P443">
        <v>67567</v>
      </c>
      <c r="Q443" t="str">
        <f>VLOOKUP(J443,S:T,2,FALSE)</f>
        <v>E3 - Small C&amp;I</v>
      </c>
    </row>
    <row r="444" spans="1:17" x14ac:dyDescent="0.35">
      <c r="A444">
        <v>49</v>
      </c>
      <c r="B444" t="s">
        <v>420</v>
      </c>
      <c r="C444">
        <v>2019</v>
      </c>
      <c r="D444">
        <v>4</v>
      </c>
      <c r="E444" t="s">
        <v>148</v>
      </c>
      <c r="F444">
        <v>3</v>
      </c>
      <c r="G444" t="s">
        <v>135</v>
      </c>
      <c r="H444">
        <v>55</v>
      </c>
      <c r="I444" t="s">
        <v>427</v>
      </c>
      <c r="J444" t="s">
        <v>425</v>
      </c>
      <c r="K444" t="s">
        <v>426</v>
      </c>
      <c r="L444">
        <v>300</v>
      </c>
      <c r="M444" t="s">
        <v>136</v>
      </c>
      <c r="N444">
        <v>41</v>
      </c>
      <c r="O444">
        <v>-47620.31</v>
      </c>
      <c r="P444">
        <v>152851</v>
      </c>
      <c r="Q444" t="str">
        <f>VLOOKUP(J444,S:T,2,FALSE)</f>
        <v>E3 - Small C&amp;I</v>
      </c>
    </row>
    <row r="445" spans="1:17" x14ac:dyDescent="0.35">
      <c r="A445">
        <v>49</v>
      </c>
      <c r="B445" t="s">
        <v>420</v>
      </c>
      <c r="C445">
        <v>2019</v>
      </c>
      <c r="D445">
        <v>4</v>
      </c>
      <c r="E445" t="s">
        <v>148</v>
      </c>
      <c r="F445">
        <v>1</v>
      </c>
      <c r="G445" t="s">
        <v>132</v>
      </c>
      <c r="H445">
        <v>5</v>
      </c>
      <c r="I445" t="s">
        <v>424</v>
      </c>
      <c r="J445" t="s">
        <v>425</v>
      </c>
      <c r="K445" t="s">
        <v>426</v>
      </c>
      <c r="L445">
        <v>200</v>
      </c>
      <c r="M445" t="s">
        <v>143</v>
      </c>
      <c r="N445">
        <v>651</v>
      </c>
      <c r="O445">
        <v>56676.94</v>
      </c>
      <c r="P445">
        <v>243856</v>
      </c>
      <c r="Q445" t="str">
        <f>VLOOKUP(J445,S:T,2,FALSE)</f>
        <v>E3 - Small C&amp;I</v>
      </c>
    </row>
    <row r="446" spans="1:17" x14ac:dyDescent="0.35">
      <c r="A446">
        <v>49</v>
      </c>
      <c r="B446" t="s">
        <v>420</v>
      </c>
      <c r="C446">
        <v>2019</v>
      </c>
      <c r="D446">
        <v>4</v>
      </c>
      <c r="E446" t="s">
        <v>148</v>
      </c>
      <c r="F446">
        <v>5</v>
      </c>
      <c r="G446" t="s">
        <v>140</v>
      </c>
      <c r="H446">
        <v>944</v>
      </c>
      <c r="I446" t="s">
        <v>471</v>
      </c>
      <c r="J446" t="s">
        <v>472</v>
      </c>
      <c r="K446" t="s">
        <v>473</v>
      </c>
      <c r="L446">
        <v>4552</v>
      </c>
      <c r="M446" t="s">
        <v>156</v>
      </c>
      <c r="N446">
        <v>1</v>
      </c>
      <c r="O446">
        <v>6957.79</v>
      </c>
      <c r="P446">
        <v>263940</v>
      </c>
      <c r="Q446" t="str">
        <f>VLOOKUP(J446,S:T,2,FALSE)</f>
        <v>E6 - OTHER</v>
      </c>
    </row>
    <row r="447" spans="1:17" x14ac:dyDescent="0.35">
      <c r="A447">
        <v>49</v>
      </c>
      <c r="B447" t="s">
        <v>420</v>
      </c>
      <c r="C447">
        <v>2019</v>
      </c>
      <c r="D447">
        <v>4</v>
      </c>
      <c r="E447" t="s">
        <v>148</v>
      </c>
      <c r="F447">
        <v>3</v>
      </c>
      <c r="G447" t="s">
        <v>135</v>
      </c>
      <c r="H447">
        <v>414</v>
      </c>
      <c r="I447" t="s">
        <v>505</v>
      </c>
      <c r="J447">
        <v>3421</v>
      </c>
      <c r="K447" t="s">
        <v>145</v>
      </c>
      <c r="L447">
        <v>1670</v>
      </c>
      <c r="M447" t="s">
        <v>491</v>
      </c>
      <c r="N447">
        <v>1</v>
      </c>
      <c r="O447">
        <v>3129.19</v>
      </c>
      <c r="P447">
        <v>11646.21</v>
      </c>
      <c r="Q447" t="str">
        <f>VLOOKUP(J447,S:T,2,FALSE)</f>
        <v>G5 - Large C&amp;I</v>
      </c>
    </row>
    <row r="448" spans="1:17" x14ac:dyDescent="0.35">
      <c r="A448">
        <v>49</v>
      </c>
      <c r="B448" t="s">
        <v>420</v>
      </c>
      <c r="C448">
        <v>2019</v>
      </c>
      <c r="D448">
        <v>4</v>
      </c>
      <c r="E448" t="s">
        <v>148</v>
      </c>
      <c r="F448">
        <v>5</v>
      </c>
      <c r="G448" t="s">
        <v>140</v>
      </c>
      <c r="H448">
        <v>414</v>
      </c>
      <c r="I448" t="s">
        <v>505</v>
      </c>
      <c r="J448">
        <v>3421</v>
      </c>
      <c r="K448" t="s">
        <v>145</v>
      </c>
      <c r="L448">
        <v>1670</v>
      </c>
      <c r="M448" t="s">
        <v>491</v>
      </c>
      <c r="N448">
        <v>1</v>
      </c>
      <c r="O448">
        <v>3856.78</v>
      </c>
      <c r="P448">
        <v>16165.85</v>
      </c>
      <c r="Q448" t="str">
        <f>VLOOKUP(J448,S:T,2,FALSE)</f>
        <v>G5 - Large C&amp;I</v>
      </c>
    </row>
    <row r="449" spans="1:17" x14ac:dyDescent="0.35">
      <c r="A449">
        <v>49</v>
      </c>
      <c r="B449" t="s">
        <v>420</v>
      </c>
      <c r="C449">
        <v>2019</v>
      </c>
      <c r="D449">
        <v>4</v>
      </c>
      <c r="E449" t="s">
        <v>148</v>
      </c>
      <c r="F449">
        <v>10</v>
      </c>
      <c r="G449" t="s">
        <v>149</v>
      </c>
      <c r="H449">
        <v>404</v>
      </c>
      <c r="I449" t="s">
        <v>506</v>
      </c>
      <c r="J449">
        <v>0</v>
      </c>
      <c r="K449" t="s">
        <v>145</v>
      </c>
      <c r="L449">
        <v>0</v>
      </c>
      <c r="M449" t="s">
        <v>145</v>
      </c>
      <c r="N449">
        <v>1</v>
      </c>
      <c r="O449">
        <v>59.1</v>
      </c>
      <c r="P449">
        <v>26.78</v>
      </c>
      <c r="Q449" t="str">
        <f>VLOOKUP(J449,S:T,2,FALSE)</f>
        <v>G6 - OTHER</v>
      </c>
    </row>
    <row r="450" spans="1:17" x14ac:dyDescent="0.35">
      <c r="A450">
        <v>49</v>
      </c>
      <c r="B450" t="s">
        <v>420</v>
      </c>
      <c r="C450">
        <v>2019</v>
      </c>
      <c r="D450">
        <v>4</v>
      </c>
      <c r="E450" t="s">
        <v>148</v>
      </c>
      <c r="F450">
        <v>3</v>
      </c>
      <c r="G450" t="s">
        <v>135</v>
      </c>
      <c r="H450">
        <v>432</v>
      </c>
      <c r="I450" t="s">
        <v>507</v>
      </c>
      <c r="J450" t="s">
        <v>508</v>
      </c>
      <c r="K450" t="s">
        <v>145</v>
      </c>
      <c r="L450">
        <v>1674</v>
      </c>
      <c r="M450" t="s">
        <v>509</v>
      </c>
      <c r="N450">
        <v>4</v>
      </c>
      <c r="O450">
        <v>844251.03</v>
      </c>
      <c r="P450">
        <v>0</v>
      </c>
      <c r="Q450" t="str">
        <f>VLOOKUP(J450,S:T,2,FALSE)</f>
        <v>G6 - OTHER</v>
      </c>
    </row>
    <row r="451" spans="1:17" x14ac:dyDescent="0.35">
      <c r="A451">
        <v>49</v>
      </c>
      <c r="B451" t="s">
        <v>420</v>
      </c>
      <c r="C451">
        <v>2019</v>
      </c>
      <c r="D451">
        <v>4</v>
      </c>
      <c r="E451" t="s">
        <v>148</v>
      </c>
      <c r="F451">
        <v>5</v>
      </c>
      <c r="G451" t="s">
        <v>140</v>
      </c>
      <c r="H451">
        <v>417</v>
      </c>
      <c r="I451" t="s">
        <v>499</v>
      </c>
      <c r="J451">
        <v>2367</v>
      </c>
      <c r="K451" t="s">
        <v>145</v>
      </c>
      <c r="L451">
        <v>400</v>
      </c>
      <c r="M451" t="s">
        <v>140</v>
      </c>
      <c r="N451">
        <v>30</v>
      </c>
      <c r="O451">
        <v>140188.04999999999</v>
      </c>
      <c r="P451">
        <v>145498.37</v>
      </c>
      <c r="Q451" t="str">
        <f>VLOOKUP(J451,S:T,2,FALSE)</f>
        <v>G5 - Large C&amp;I</v>
      </c>
    </row>
    <row r="452" spans="1:17" x14ac:dyDescent="0.35">
      <c r="A452">
        <v>49</v>
      </c>
      <c r="B452" t="s">
        <v>420</v>
      </c>
      <c r="C452">
        <v>2019</v>
      </c>
      <c r="D452">
        <v>4</v>
      </c>
      <c r="E452" t="s">
        <v>148</v>
      </c>
      <c r="F452">
        <v>3</v>
      </c>
      <c r="G452" t="s">
        <v>135</v>
      </c>
      <c r="H452">
        <v>446</v>
      </c>
      <c r="I452" t="s">
        <v>521</v>
      </c>
      <c r="J452">
        <v>8011</v>
      </c>
      <c r="K452" t="s">
        <v>145</v>
      </c>
      <c r="L452">
        <v>300</v>
      </c>
      <c r="M452" t="s">
        <v>136</v>
      </c>
      <c r="N452">
        <v>23</v>
      </c>
      <c r="O452">
        <v>1845.69</v>
      </c>
      <c r="P452">
        <v>0</v>
      </c>
      <c r="Q452" t="str">
        <f>VLOOKUP(J452,S:T,2,FALSE)</f>
        <v>G6 - OTHER</v>
      </c>
    </row>
    <row r="453" spans="1:17" x14ac:dyDescent="0.35">
      <c r="A453">
        <v>49</v>
      </c>
      <c r="B453" t="s">
        <v>420</v>
      </c>
      <c r="C453">
        <v>2019</v>
      </c>
      <c r="D453">
        <v>4</v>
      </c>
      <c r="E453" t="s">
        <v>148</v>
      </c>
      <c r="F453">
        <v>5</v>
      </c>
      <c r="G453" t="s">
        <v>140</v>
      </c>
      <c r="H453">
        <v>409</v>
      </c>
      <c r="I453" t="s">
        <v>517</v>
      </c>
      <c r="J453">
        <v>3367</v>
      </c>
      <c r="K453" t="s">
        <v>145</v>
      </c>
      <c r="L453">
        <v>400</v>
      </c>
      <c r="M453" t="s">
        <v>140</v>
      </c>
      <c r="N453">
        <v>8</v>
      </c>
      <c r="O453">
        <v>30898.1</v>
      </c>
      <c r="P453">
        <v>24619.06</v>
      </c>
      <c r="Q453" t="str">
        <f>VLOOKUP(J453,S:T,2,FALSE)</f>
        <v>G5 - Large C&amp;I</v>
      </c>
    </row>
    <row r="454" spans="1:17" x14ac:dyDescent="0.35">
      <c r="A454">
        <v>49</v>
      </c>
      <c r="B454" t="s">
        <v>420</v>
      </c>
      <c r="C454">
        <v>2019</v>
      </c>
      <c r="D454">
        <v>4</v>
      </c>
      <c r="E454" t="s">
        <v>148</v>
      </c>
      <c r="F454">
        <v>3</v>
      </c>
      <c r="G454" t="s">
        <v>135</v>
      </c>
      <c r="H454">
        <v>415</v>
      </c>
      <c r="I454" t="s">
        <v>501</v>
      </c>
      <c r="J454" t="s">
        <v>502</v>
      </c>
      <c r="K454" t="s">
        <v>145</v>
      </c>
      <c r="L454">
        <v>1670</v>
      </c>
      <c r="M454" t="s">
        <v>491</v>
      </c>
      <c r="N454">
        <v>26</v>
      </c>
      <c r="O454">
        <v>260812.84</v>
      </c>
      <c r="P454">
        <v>1710398.6</v>
      </c>
      <c r="Q454" t="str">
        <f>VLOOKUP(J454,S:T,2,FALSE)</f>
        <v>G5 - Large C&amp;I</v>
      </c>
    </row>
    <row r="455" spans="1:17" x14ac:dyDescent="0.35">
      <c r="A455">
        <v>49</v>
      </c>
      <c r="B455" t="s">
        <v>420</v>
      </c>
      <c r="C455">
        <v>2019</v>
      </c>
      <c r="D455">
        <v>4</v>
      </c>
      <c r="E455" t="s">
        <v>148</v>
      </c>
      <c r="F455">
        <v>3</v>
      </c>
      <c r="G455" t="s">
        <v>135</v>
      </c>
      <c r="H455">
        <v>413</v>
      </c>
      <c r="I455" t="s">
        <v>511</v>
      </c>
      <c r="J455">
        <v>3496</v>
      </c>
      <c r="K455" t="s">
        <v>145</v>
      </c>
      <c r="L455">
        <v>300</v>
      </c>
      <c r="M455" t="s">
        <v>136</v>
      </c>
      <c r="N455">
        <v>4</v>
      </c>
      <c r="O455">
        <v>80440.69</v>
      </c>
      <c r="P455">
        <v>88086.32</v>
      </c>
      <c r="Q455" t="str">
        <f>VLOOKUP(J455,S:T,2,FALSE)</f>
        <v>G5 - Large C&amp;I</v>
      </c>
    </row>
    <row r="456" spans="1:17" x14ac:dyDescent="0.35">
      <c r="A456">
        <v>49</v>
      </c>
      <c r="B456" t="s">
        <v>420</v>
      </c>
      <c r="C456">
        <v>2019</v>
      </c>
      <c r="D456">
        <v>4</v>
      </c>
      <c r="E456" t="s">
        <v>148</v>
      </c>
      <c r="F456">
        <v>5</v>
      </c>
      <c r="G456" t="s">
        <v>140</v>
      </c>
      <c r="H456">
        <v>425</v>
      </c>
      <c r="I456" t="s">
        <v>479</v>
      </c>
      <c r="J456" t="s">
        <v>480</v>
      </c>
      <c r="K456" t="s">
        <v>145</v>
      </c>
      <c r="L456">
        <v>1675</v>
      </c>
      <c r="M456" t="s">
        <v>481</v>
      </c>
      <c r="N456">
        <v>1</v>
      </c>
      <c r="O456">
        <v>11163.8</v>
      </c>
      <c r="P456">
        <v>10116.66</v>
      </c>
      <c r="Q456" t="str">
        <f>VLOOKUP(J456,S:T,2,FALSE)</f>
        <v>G5 - Large C&amp;I</v>
      </c>
    </row>
    <row r="457" spans="1:17" x14ac:dyDescent="0.35">
      <c r="A457">
        <v>49</v>
      </c>
      <c r="B457" t="s">
        <v>420</v>
      </c>
      <c r="C457">
        <v>2019</v>
      </c>
      <c r="D457">
        <v>4</v>
      </c>
      <c r="E457" t="s">
        <v>148</v>
      </c>
      <c r="F457">
        <v>10</v>
      </c>
      <c r="G457" t="s">
        <v>149</v>
      </c>
      <c r="H457">
        <v>400</v>
      </c>
      <c r="I457" t="s">
        <v>510</v>
      </c>
      <c r="J457">
        <v>1247</v>
      </c>
      <c r="K457" t="s">
        <v>145</v>
      </c>
      <c r="L457">
        <v>207</v>
      </c>
      <c r="M457" t="s">
        <v>151</v>
      </c>
      <c r="N457">
        <v>202350</v>
      </c>
      <c r="O457">
        <v>28907190.350000001</v>
      </c>
      <c r="P457">
        <v>19252301.140000001</v>
      </c>
      <c r="Q457" t="str">
        <f>VLOOKUP(J457,S:T,2,FALSE)</f>
        <v>G1 - Residential</v>
      </c>
    </row>
    <row r="458" spans="1:17" x14ac:dyDescent="0.35">
      <c r="A458">
        <v>49</v>
      </c>
      <c r="B458" t="s">
        <v>420</v>
      </c>
      <c r="C458">
        <v>2019</v>
      </c>
      <c r="D458">
        <v>4</v>
      </c>
      <c r="E458" t="s">
        <v>148</v>
      </c>
      <c r="F458">
        <v>3</v>
      </c>
      <c r="G458" t="s">
        <v>135</v>
      </c>
      <c r="H458">
        <v>439</v>
      </c>
      <c r="I458" t="s">
        <v>487</v>
      </c>
      <c r="J458" t="s">
        <v>488</v>
      </c>
      <c r="K458" t="s">
        <v>145</v>
      </c>
      <c r="L458">
        <v>300</v>
      </c>
      <c r="M458" t="s">
        <v>136</v>
      </c>
      <c r="N458">
        <v>1</v>
      </c>
      <c r="O458">
        <v>147731.51</v>
      </c>
      <c r="P458">
        <v>294022.77</v>
      </c>
      <c r="Q458" t="str">
        <f>VLOOKUP(J458,S:T,2,FALSE)</f>
        <v>G5 - Large C&amp;I</v>
      </c>
    </row>
    <row r="459" spans="1:17" x14ac:dyDescent="0.35">
      <c r="A459">
        <v>49</v>
      </c>
      <c r="B459" t="s">
        <v>420</v>
      </c>
      <c r="C459">
        <v>2019</v>
      </c>
      <c r="D459">
        <v>4</v>
      </c>
      <c r="E459" t="s">
        <v>148</v>
      </c>
      <c r="F459">
        <v>3</v>
      </c>
      <c r="G459" t="s">
        <v>135</v>
      </c>
      <c r="H459">
        <v>420</v>
      </c>
      <c r="I459" t="s">
        <v>498</v>
      </c>
      <c r="J459">
        <v>2331</v>
      </c>
      <c r="K459" t="s">
        <v>145</v>
      </c>
      <c r="L459">
        <v>300</v>
      </c>
      <c r="M459" t="s">
        <v>136</v>
      </c>
      <c r="N459">
        <v>1</v>
      </c>
      <c r="O459">
        <v>3965.57</v>
      </c>
      <c r="P459">
        <v>3984.04</v>
      </c>
      <c r="Q459" t="str">
        <f>VLOOKUP(J459,S:T,2,FALSE)</f>
        <v>G5 - Large C&amp;I</v>
      </c>
    </row>
    <row r="460" spans="1:17" x14ac:dyDescent="0.35">
      <c r="A460">
        <v>49</v>
      </c>
      <c r="B460" t="s">
        <v>420</v>
      </c>
      <c r="C460">
        <v>2019</v>
      </c>
      <c r="D460">
        <v>4</v>
      </c>
      <c r="E460" t="s">
        <v>148</v>
      </c>
      <c r="F460">
        <v>3</v>
      </c>
      <c r="G460" t="s">
        <v>135</v>
      </c>
      <c r="H460">
        <v>417</v>
      </c>
      <c r="I460" t="s">
        <v>499</v>
      </c>
      <c r="J460">
        <v>2367</v>
      </c>
      <c r="K460" t="s">
        <v>145</v>
      </c>
      <c r="L460">
        <v>300</v>
      </c>
      <c r="M460" t="s">
        <v>136</v>
      </c>
      <c r="N460">
        <v>27</v>
      </c>
      <c r="O460">
        <v>130101.43</v>
      </c>
      <c r="P460">
        <v>137250.62</v>
      </c>
      <c r="Q460" t="str">
        <f>VLOOKUP(J460,S:T,2,FALSE)</f>
        <v>G5 - Large C&amp;I</v>
      </c>
    </row>
    <row r="461" spans="1:17" x14ac:dyDescent="0.35">
      <c r="A461">
        <v>49</v>
      </c>
      <c r="B461" t="s">
        <v>420</v>
      </c>
      <c r="C461">
        <v>2019</v>
      </c>
      <c r="D461">
        <v>4</v>
      </c>
      <c r="E461" t="s">
        <v>148</v>
      </c>
      <c r="F461">
        <v>3</v>
      </c>
      <c r="G461" t="s">
        <v>135</v>
      </c>
      <c r="H461">
        <v>423</v>
      </c>
      <c r="I461" t="s">
        <v>482</v>
      </c>
      <c r="J461" t="s">
        <v>483</v>
      </c>
      <c r="K461" t="s">
        <v>145</v>
      </c>
      <c r="L461">
        <v>1671</v>
      </c>
      <c r="M461" t="s">
        <v>484</v>
      </c>
      <c r="N461">
        <v>12</v>
      </c>
      <c r="O461">
        <v>138482.15</v>
      </c>
      <c r="P461">
        <v>848692.19</v>
      </c>
      <c r="Q461" t="str">
        <f>VLOOKUP(J461,S:T,2,FALSE)</f>
        <v>G5 - Large C&amp;I</v>
      </c>
    </row>
    <row r="462" spans="1:17" x14ac:dyDescent="0.35">
      <c r="A462">
        <v>49</v>
      </c>
      <c r="B462" t="s">
        <v>420</v>
      </c>
      <c r="C462">
        <v>2019</v>
      </c>
      <c r="D462">
        <v>4</v>
      </c>
      <c r="E462" t="s">
        <v>148</v>
      </c>
      <c r="F462">
        <v>5</v>
      </c>
      <c r="G462" t="s">
        <v>140</v>
      </c>
      <c r="H462">
        <v>404</v>
      </c>
      <c r="I462" t="s">
        <v>506</v>
      </c>
      <c r="J462">
        <v>2107</v>
      </c>
      <c r="K462" t="s">
        <v>145</v>
      </c>
      <c r="L462">
        <v>400</v>
      </c>
      <c r="M462" t="s">
        <v>140</v>
      </c>
      <c r="N462">
        <v>7</v>
      </c>
      <c r="O462">
        <v>2928.28</v>
      </c>
      <c r="P462">
        <v>2217.59</v>
      </c>
      <c r="Q462" t="str">
        <f>VLOOKUP(J462,S:T,2,FALSE)</f>
        <v>G3 - Small C&amp;I</v>
      </c>
    </row>
    <row r="463" spans="1:17" x14ac:dyDescent="0.35">
      <c r="A463">
        <v>49</v>
      </c>
      <c r="B463" t="s">
        <v>420</v>
      </c>
      <c r="C463">
        <v>2019</v>
      </c>
      <c r="D463">
        <v>4</v>
      </c>
      <c r="E463" t="s">
        <v>148</v>
      </c>
      <c r="F463">
        <v>3</v>
      </c>
      <c r="G463" t="s">
        <v>135</v>
      </c>
      <c r="H463">
        <v>443</v>
      </c>
      <c r="I463" t="s">
        <v>494</v>
      </c>
      <c r="J463">
        <v>2121</v>
      </c>
      <c r="K463" t="s">
        <v>145</v>
      </c>
      <c r="L463">
        <v>1670</v>
      </c>
      <c r="M463" t="s">
        <v>491</v>
      </c>
      <c r="N463">
        <v>704</v>
      </c>
      <c r="O463">
        <v>110631.94</v>
      </c>
      <c r="P463">
        <v>180181.13</v>
      </c>
      <c r="Q463" t="str">
        <f>VLOOKUP(J463,S:T,2,FALSE)</f>
        <v>G3 - Small C&amp;I</v>
      </c>
    </row>
    <row r="464" spans="1:17" x14ac:dyDescent="0.35">
      <c r="A464">
        <v>49</v>
      </c>
      <c r="B464" t="s">
        <v>420</v>
      </c>
      <c r="C464">
        <v>2019</v>
      </c>
      <c r="D464">
        <v>4</v>
      </c>
      <c r="E464" t="s">
        <v>148</v>
      </c>
      <c r="F464">
        <v>5</v>
      </c>
      <c r="G464" t="s">
        <v>140</v>
      </c>
      <c r="H464">
        <v>443</v>
      </c>
      <c r="I464" t="s">
        <v>494</v>
      </c>
      <c r="J464">
        <v>2121</v>
      </c>
      <c r="K464" t="s">
        <v>145</v>
      </c>
      <c r="L464">
        <v>1670</v>
      </c>
      <c r="M464" t="s">
        <v>491</v>
      </c>
      <c r="N464">
        <v>2</v>
      </c>
      <c r="O464">
        <v>332.46</v>
      </c>
      <c r="P464">
        <v>539.72</v>
      </c>
      <c r="Q464" t="str">
        <f>VLOOKUP(J464,S:T,2,FALSE)</f>
        <v>G3 - Small C&amp;I</v>
      </c>
    </row>
    <row r="465" spans="1:17" x14ac:dyDescent="0.35">
      <c r="A465">
        <v>49</v>
      </c>
      <c r="B465" t="s">
        <v>420</v>
      </c>
      <c r="C465">
        <v>2019</v>
      </c>
      <c r="D465">
        <v>4</v>
      </c>
      <c r="E465" t="s">
        <v>148</v>
      </c>
      <c r="F465">
        <v>3</v>
      </c>
      <c r="G465" t="s">
        <v>135</v>
      </c>
      <c r="H465">
        <v>405</v>
      </c>
      <c r="I465" t="s">
        <v>504</v>
      </c>
      <c r="J465">
        <v>2237</v>
      </c>
      <c r="K465" t="s">
        <v>145</v>
      </c>
      <c r="L465">
        <v>300</v>
      </c>
      <c r="M465" t="s">
        <v>136</v>
      </c>
      <c r="N465">
        <v>3272</v>
      </c>
      <c r="O465">
        <v>4237137.09</v>
      </c>
      <c r="P465">
        <v>3615480.46</v>
      </c>
      <c r="Q465" t="str">
        <f>VLOOKUP(J465,S:T,2,FALSE)</f>
        <v>G4 - Medium C&amp;I</v>
      </c>
    </row>
    <row r="466" spans="1:17" x14ac:dyDescent="0.35">
      <c r="A466">
        <v>49</v>
      </c>
      <c r="B466" t="s">
        <v>420</v>
      </c>
      <c r="C466">
        <v>2019</v>
      </c>
      <c r="D466">
        <v>4</v>
      </c>
      <c r="E466" t="s">
        <v>148</v>
      </c>
      <c r="F466">
        <v>5</v>
      </c>
      <c r="G466" t="s">
        <v>140</v>
      </c>
      <c r="H466">
        <v>424</v>
      </c>
      <c r="I466" t="s">
        <v>518</v>
      </c>
      <c r="J466">
        <v>2431</v>
      </c>
      <c r="K466" t="s">
        <v>145</v>
      </c>
      <c r="L466">
        <v>400</v>
      </c>
      <c r="M466" t="s">
        <v>140</v>
      </c>
      <c r="N466">
        <v>1</v>
      </c>
      <c r="O466">
        <v>8912.44</v>
      </c>
      <c r="P466">
        <v>3704.91</v>
      </c>
      <c r="Q466" t="str">
        <f>VLOOKUP(J466,S:T,2,FALSE)</f>
        <v>G5 - Large C&amp;I</v>
      </c>
    </row>
    <row r="467" spans="1:17" x14ac:dyDescent="0.35">
      <c r="A467">
        <v>49</v>
      </c>
      <c r="B467" t="s">
        <v>420</v>
      </c>
      <c r="C467">
        <v>2019</v>
      </c>
      <c r="D467">
        <v>4</v>
      </c>
      <c r="E467" t="s">
        <v>148</v>
      </c>
      <c r="F467">
        <v>3</v>
      </c>
      <c r="G467" t="s">
        <v>135</v>
      </c>
      <c r="H467">
        <v>410</v>
      </c>
      <c r="I467" t="s">
        <v>513</v>
      </c>
      <c r="J467">
        <v>3321</v>
      </c>
      <c r="K467" t="s">
        <v>145</v>
      </c>
      <c r="L467">
        <v>1670</v>
      </c>
      <c r="M467" t="s">
        <v>491</v>
      </c>
      <c r="N467">
        <v>199</v>
      </c>
      <c r="O467">
        <v>547690.37</v>
      </c>
      <c r="P467">
        <v>1317940.96</v>
      </c>
      <c r="Q467" t="str">
        <f>VLOOKUP(J467,S:T,2,FALSE)</f>
        <v>G5 - Large C&amp;I</v>
      </c>
    </row>
    <row r="468" spans="1:17" x14ac:dyDescent="0.35">
      <c r="A468">
        <v>49</v>
      </c>
      <c r="B468" t="s">
        <v>420</v>
      </c>
      <c r="C468">
        <v>2019</v>
      </c>
      <c r="D468">
        <v>4</v>
      </c>
      <c r="E468" t="s">
        <v>148</v>
      </c>
      <c r="F468">
        <v>1</v>
      </c>
      <c r="G468" t="s">
        <v>132</v>
      </c>
      <c r="H468">
        <v>400</v>
      </c>
      <c r="I468" t="s">
        <v>510</v>
      </c>
      <c r="J468">
        <v>1247</v>
      </c>
      <c r="K468" t="s">
        <v>145</v>
      </c>
      <c r="L468">
        <v>207</v>
      </c>
      <c r="M468" t="s">
        <v>151</v>
      </c>
      <c r="N468">
        <v>9</v>
      </c>
      <c r="O468">
        <v>1070.72</v>
      </c>
      <c r="P468">
        <v>708.64</v>
      </c>
      <c r="Q468" t="str">
        <f>VLOOKUP(J468,S:T,2,FALSE)</f>
        <v>G1 - Residential</v>
      </c>
    </row>
    <row r="469" spans="1:17" x14ac:dyDescent="0.35">
      <c r="A469">
        <v>49</v>
      </c>
      <c r="B469" t="s">
        <v>420</v>
      </c>
      <c r="C469">
        <v>2019</v>
      </c>
      <c r="D469">
        <v>4</v>
      </c>
      <c r="E469" t="s">
        <v>148</v>
      </c>
      <c r="F469">
        <v>5</v>
      </c>
      <c r="G469" t="s">
        <v>140</v>
      </c>
      <c r="H469">
        <v>419</v>
      </c>
      <c r="I469" t="s">
        <v>519</v>
      </c>
      <c r="J469" t="s">
        <v>520</v>
      </c>
      <c r="K469" t="s">
        <v>145</v>
      </c>
      <c r="L469">
        <v>1671</v>
      </c>
      <c r="M469" t="s">
        <v>484</v>
      </c>
      <c r="N469">
        <v>56</v>
      </c>
      <c r="O469">
        <v>132476.79999999999</v>
      </c>
      <c r="P469">
        <v>413030</v>
      </c>
      <c r="Q469" t="str">
        <f>VLOOKUP(J469,S:T,2,FALSE)</f>
        <v>G5 - Large C&amp;I</v>
      </c>
    </row>
    <row r="470" spans="1:17" x14ac:dyDescent="0.35">
      <c r="A470">
        <v>49</v>
      </c>
      <c r="B470" t="s">
        <v>420</v>
      </c>
      <c r="C470">
        <v>2019</v>
      </c>
      <c r="D470">
        <v>4</v>
      </c>
      <c r="E470" t="s">
        <v>148</v>
      </c>
      <c r="F470">
        <v>3</v>
      </c>
      <c r="G470" t="s">
        <v>135</v>
      </c>
      <c r="H470">
        <v>422</v>
      </c>
      <c r="I470" t="s">
        <v>500</v>
      </c>
      <c r="J470">
        <v>2421</v>
      </c>
      <c r="K470" t="s">
        <v>145</v>
      </c>
      <c r="L470">
        <v>1671</v>
      </c>
      <c r="M470" t="s">
        <v>484</v>
      </c>
      <c r="N470">
        <v>3</v>
      </c>
      <c r="O470">
        <v>11845.43</v>
      </c>
      <c r="P470">
        <v>58508.12</v>
      </c>
      <c r="Q470" t="str">
        <f>VLOOKUP(J470,S:T,2,FALSE)</f>
        <v>G5 - Large C&amp;I</v>
      </c>
    </row>
    <row r="471" spans="1:17" x14ac:dyDescent="0.35">
      <c r="A471">
        <v>49</v>
      </c>
      <c r="B471" t="s">
        <v>420</v>
      </c>
      <c r="C471">
        <v>2019</v>
      </c>
      <c r="D471">
        <v>4</v>
      </c>
      <c r="E471" t="s">
        <v>148</v>
      </c>
      <c r="F471">
        <v>3</v>
      </c>
      <c r="G471" t="s">
        <v>135</v>
      </c>
      <c r="H471">
        <v>421</v>
      </c>
      <c r="I471" t="s">
        <v>485</v>
      </c>
      <c r="J471">
        <v>2496</v>
      </c>
      <c r="K471" t="s">
        <v>145</v>
      </c>
      <c r="L471">
        <v>300</v>
      </c>
      <c r="M471" t="s">
        <v>136</v>
      </c>
      <c r="N471">
        <v>1</v>
      </c>
      <c r="O471">
        <v>10617.38</v>
      </c>
      <c r="P471">
        <v>12084.99</v>
      </c>
      <c r="Q471" t="str">
        <f>VLOOKUP(J471,S:T,2,FALSE)</f>
        <v>G5 - Large C&amp;I</v>
      </c>
    </row>
    <row r="472" spans="1:17" x14ac:dyDescent="0.35">
      <c r="A472">
        <v>49</v>
      </c>
      <c r="B472" t="s">
        <v>420</v>
      </c>
      <c r="C472">
        <v>2019</v>
      </c>
      <c r="D472">
        <v>4</v>
      </c>
      <c r="E472" t="s">
        <v>148</v>
      </c>
      <c r="F472">
        <v>3</v>
      </c>
      <c r="G472" t="s">
        <v>135</v>
      </c>
      <c r="H472">
        <v>440</v>
      </c>
      <c r="I472" t="s">
        <v>522</v>
      </c>
      <c r="J472" t="s">
        <v>523</v>
      </c>
      <c r="K472" t="s">
        <v>145</v>
      </c>
      <c r="L472">
        <v>1672</v>
      </c>
      <c r="M472" t="s">
        <v>524</v>
      </c>
      <c r="N472">
        <v>1</v>
      </c>
      <c r="O472">
        <v>54149.25</v>
      </c>
      <c r="P472">
        <v>399735.79</v>
      </c>
      <c r="Q472" t="str">
        <f>VLOOKUP(J472,S:T,2,FALSE)</f>
        <v>G5 - Large C&amp;I</v>
      </c>
    </row>
    <row r="473" spans="1:17" x14ac:dyDescent="0.35">
      <c r="A473">
        <v>49</v>
      </c>
      <c r="B473" t="s">
        <v>420</v>
      </c>
      <c r="C473">
        <v>2019</v>
      </c>
      <c r="D473">
        <v>4</v>
      </c>
      <c r="E473" t="s">
        <v>148</v>
      </c>
      <c r="F473">
        <v>5</v>
      </c>
      <c r="G473" t="s">
        <v>140</v>
      </c>
      <c r="H473">
        <v>410</v>
      </c>
      <c r="I473" t="s">
        <v>513</v>
      </c>
      <c r="J473">
        <v>3321</v>
      </c>
      <c r="K473" t="s">
        <v>145</v>
      </c>
      <c r="L473">
        <v>1670</v>
      </c>
      <c r="M473" t="s">
        <v>491</v>
      </c>
      <c r="N473">
        <v>18</v>
      </c>
      <c r="O473">
        <v>52359.13</v>
      </c>
      <c r="P473">
        <v>123443.98</v>
      </c>
      <c r="Q473" t="str">
        <f>VLOOKUP(J473,S:T,2,FALSE)</f>
        <v>G5 - Large C&amp;I</v>
      </c>
    </row>
    <row r="474" spans="1:17" x14ac:dyDescent="0.35">
      <c r="A474">
        <v>49</v>
      </c>
      <c r="B474" t="s">
        <v>420</v>
      </c>
      <c r="C474">
        <v>2019</v>
      </c>
      <c r="D474">
        <v>4</v>
      </c>
      <c r="E474" t="s">
        <v>148</v>
      </c>
      <c r="F474">
        <v>3</v>
      </c>
      <c r="G474" t="s">
        <v>135</v>
      </c>
      <c r="H474">
        <v>409</v>
      </c>
      <c r="I474" t="s">
        <v>517</v>
      </c>
      <c r="J474">
        <v>3367</v>
      </c>
      <c r="K474" t="s">
        <v>145</v>
      </c>
      <c r="L474">
        <v>300</v>
      </c>
      <c r="M474" t="s">
        <v>136</v>
      </c>
      <c r="N474">
        <v>108</v>
      </c>
      <c r="O474">
        <v>852607.71</v>
      </c>
      <c r="P474">
        <v>746873.3</v>
      </c>
      <c r="Q474" t="str">
        <f>VLOOKUP(J474,S:T,2,FALSE)</f>
        <v>G5 - Large C&amp;I</v>
      </c>
    </row>
    <row r="475" spans="1:17" x14ac:dyDescent="0.35">
      <c r="A475">
        <v>49</v>
      </c>
      <c r="B475" t="s">
        <v>420</v>
      </c>
      <c r="C475">
        <v>2019</v>
      </c>
      <c r="D475">
        <v>4</v>
      </c>
      <c r="E475" t="s">
        <v>148</v>
      </c>
      <c r="F475">
        <v>5</v>
      </c>
      <c r="G475" t="s">
        <v>140</v>
      </c>
      <c r="H475">
        <v>415</v>
      </c>
      <c r="I475" t="s">
        <v>501</v>
      </c>
      <c r="J475" t="s">
        <v>502</v>
      </c>
      <c r="K475" t="s">
        <v>145</v>
      </c>
      <c r="L475">
        <v>1670</v>
      </c>
      <c r="M475" t="s">
        <v>491</v>
      </c>
      <c r="N475">
        <v>3</v>
      </c>
      <c r="O475">
        <v>15660.01</v>
      </c>
      <c r="P475">
        <v>91077.75</v>
      </c>
      <c r="Q475" t="str">
        <f>VLOOKUP(J475,S:T,2,FALSE)</f>
        <v>G5 - Large C&amp;I</v>
      </c>
    </row>
    <row r="476" spans="1:17" x14ac:dyDescent="0.35">
      <c r="A476">
        <v>49</v>
      </c>
      <c r="B476" t="s">
        <v>420</v>
      </c>
      <c r="C476">
        <v>2019</v>
      </c>
      <c r="D476">
        <v>4</v>
      </c>
      <c r="E476" t="s">
        <v>148</v>
      </c>
      <c r="F476">
        <v>3</v>
      </c>
      <c r="G476" t="s">
        <v>135</v>
      </c>
      <c r="H476">
        <v>418</v>
      </c>
      <c r="I476" t="s">
        <v>528</v>
      </c>
      <c r="J476">
        <v>2321</v>
      </c>
      <c r="K476" t="s">
        <v>145</v>
      </c>
      <c r="L476">
        <v>1671</v>
      </c>
      <c r="M476" t="s">
        <v>484</v>
      </c>
      <c r="N476">
        <v>34</v>
      </c>
      <c r="O476">
        <v>73983.600000000006</v>
      </c>
      <c r="P476">
        <v>220770.6</v>
      </c>
      <c r="Q476" t="str">
        <f>VLOOKUP(J476,S:T,2,FALSE)</f>
        <v>G5 - Large C&amp;I</v>
      </c>
    </row>
    <row r="477" spans="1:17" x14ac:dyDescent="0.35">
      <c r="A477">
        <v>49</v>
      </c>
      <c r="B477" t="s">
        <v>420</v>
      </c>
      <c r="C477">
        <v>2019</v>
      </c>
      <c r="D477">
        <v>4</v>
      </c>
      <c r="E477" t="s">
        <v>148</v>
      </c>
      <c r="F477">
        <v>3</v>
      </c>
      <c r="G477" t="s">
        <v>135</v>
      </c>
      <c r="H477">
        <v>404</v>
      </c>
      <c r="I477" t="s">
        <v>506</v>
      </c>
      <c r="J477">
        <v>2107</v>
      </c>
      <c r="K477" t="s">
        <v>145</v>
      </c>
      <c r="L477">
        <v>300</v>
      </c>
      <c r="M477" t="s">
        <v>136</v>
      </c>
      <c r="N477">
        <v>17623</v>
      </c>
      <c r="O477">
        <v>3420570.53</v>
      </c>
      <c r="P477">
        <v>2393230.14</v>
      </c>
      <c r="Q477" t="str">
        <f>VLOOKUP(J477,S:T,2,FALSE)</f>
        <v>G3 - Small C&amp;I</v>
      </c>
    </row>
    <row r="478" spans="1:17" x14ac:dyDescent="0.35">
      <c r="A478">
        <v>49</v>
      </c>
      <c r="B478" t="s">
        <v>420</v>
      </c>
      <c r="C478">
        <v>2019</v>
      </c>
      <c r="D478">
        <v>4</v>
      </c>
      <c r="E478" t="s">
        <v>148</v>
      </c>
      <c r="F478">
        <v>3</v>
      </c>
      <c r="G478" t="s">
        <v>135</v>
      </c>
      <c r="H478">
        <v>444</v>
      </c>
      <c r="I478" t="s">
        <v>495</v>
      </c>
      <c r="J478">
        <v>2131</v>
      </c>
      <c r="K478" t="s">
        <v>145</v>
      </c>
      <c r="L478">
        <v>300</v>
      </c>
      <c r="M478" t="s">
        <v>136</v>
      </c>
      <c r="N478">
        <v>32</v>
      </c>
      <c r="O478">
        <v>16911.75</v>
      </c>
      <c r="P478">
        <v>12956.84</v>
      </c>
      <c r="Q478" t="str">
        <f>VLOOKUP(J478,S:T,2,FALSE)</f>
        <v>G3 - Small C&amp;I</v>
      </c>
    </row>
    <row r="479" spans="1:17" x14ac:dyDescent="0.35">
      <c r="A479">
        <v>49</v>
      </c>
      <c r="B479" t="s">
        <v>420</v>
      </c>
      <c r="C479">
        <v>2019</v>
      </c>
      <c r="D479">
        <v>4</v>
      </c>
      <c r="E479" t="s">
        <v>148</v>
      </c>
      <c r="F479">
        <v>5</v>
      </c>
      <c r="G479" t="s">
        <v>140</v>
      </c>
      <c r="H479">
        <v>405</v>
      </c>
      <c r="I479" t="s">
        <v>504</v>
      </c>
      <c r="J479">
        <v>2237</v>
      </c>
      <c r="K479" t="s">
        <v>145</v>
      </c>
      <c r="L479">
        <v>400</v>
      </c>
      <c r="M479" t="s">
        <v>140</v>
      </c>
      <c r="N479">
        <v>14</v>
      </c>
      <c r="O479">
        <v>37784.800000000003</v>
      </c>
      <c r="P479">
        <v>33639.53</v>
      </c>
      <c r="Q479" t="str">
        <f>VLOOKUP(J479,S:T,2,FALSE)</f>
        <v>G4 - Medium C&amp;I</v>
      </c>
    </row>
    <row r="480" spans="1:17" x14ac:dyDescent="0.35">
      <c r="A480">
        <v>49</v>
      </c>
      <c r="B480" t="s">
        <v>420</v>
      </c>
      <c r="C480">
        <v>2019</v>
      </c>
      <c r="D480">
        <v>4</v>
      </c>
      <c r="E480" t="s">
        <v>148</v>
      </c>
      <c r="F480">
        <v>5</v>
      </c>
      <c r="G480" t="s">
        <v>140</v>
      </c>
      <c r="H480">
        <v>422</v>
      </c>
      <c r="I480" t="s">
        <v>500</v>
      </c>
      <c r="J480">
        <v>2421</v>
      </c>
      <c r="K480" t="s">
        <v>145</v>
      </c>
      <c r="L480">
        <v>1671</v>
      </c>
      <c r="M480" t="s">
        <v>484</v>
      </c>
      <c r="N480">
        <v>12</v>
      </c>
      <c r="O480">
        <v>68330.460000000006</v>
      </c>
      <c r="P480">
        <v>337006.77</v>
      </c>
      <c r="Q480" t="str">
        <f>VLOOKUP(J480,S:T,2,FALSE)</f>
        <v>G5 - Large C&amp;I</v>
      </c>
    </row>
    <row r="481" spans="1:17" x14ac:dyDescent="0.35">
      <c r="A481">
        <v>49</v>
      </c>
      <c r="B481" t="s">
        <v>420</v>
      </c>
      <c r="C481">
        <v>2019</v>
      </c>
      <c r="D481">
        <v>4</v>
      </c>
      <c r="E481" t="s">
        <v>148</v>
      </c>
      <c r="F481">
        <v>3</v>
      </c>
      <c r="G481" t="s">
        <v>135</v>
      </c>
      <c r="H481">
        <v>424</v>
      </c>
      <c r="I481" t="s">
        <v>518</v>
      </c>
      <c r="J481">
        <v>2431</v>
      </c>
      <c r="K481" t="s">
        <v>145</v>
      </c>
      <c r="L481">
        <v>300</v>
      </c>
      <c r="M481" t="s">
        <v>136</v>
      </c>
      <c r="N481">
        <v>1</v>
      </c>
      <c r="O481">
        <v>5574.44</v>
      </c>
      <c r="P481">
        <v>2151.67</v>
      </c>
      <c r="Q481" t="str">
        <f>VLOOKUP(J481,S:T,2,FALSE)</f>
        <v>G5 - Large C&amp;I</v>
      </c>
    </row>
    <row r="482" spans="1:17" x14ac:dyDescent="0.35">
      <c r="A482">
        <v>49</v>
      </c>
      <c r="B482" t="s">
        <v>420</v>
      </c>
      <c r="C482">
        <v>2019</v>
      </c>
      <c r="D482">
        <v>4</v>
      </c>
      <c r="E482" t="s">
        <v>148</v>
      </c>
      <c r="F482">
        <v>3</v>
      </c>
      <c r="G482" t="s">
        <v>135</v>
      </c>
      <c r="H482">
        <v>411</v>
      </c>
      <c r="I482" t="s">
        <v>489</v>
      </c>
      <c r="J482" t="s">
        <v>490</v>
      </c>
      <c r="K482" t="s">
        <v>145</v>
      </c>
      <c r="L482">
        <v>1670</v>
      </c>
      <c r="M482" t="s">
        <v>491</v>
      </c>
      <c r="N482">
        <v>111</v>
      </c>
      <c r="O482">
        <v>403981.01</v>
      </c>
      <c r="P482">
        <v>1085991.17</v>
      </c>
      <c r="Q482" t="str">
        <f>VLOOKUP(J482,S:T,2,FALSE)</f>
        <v>G5 - Large C&amp;I</v>
      </c>
    </row>
    <row r="483" spans="1:17" x14ac:dyDescent="0.35">
      <c r="A483">
        <v>49</v>
      </c>
      <c r="B483" t="s">
        <v>420</v>
      </c>
      <c r="C483">
        <v>2019</v>
      </c>
      <c r="D483">
        <v>4</v>
      </c>
      <c r="E483" t="s">
        <v>148</v>
      </c>
      <c r="F483">
        <v>5</v>
      </c>
      <c r="G483" t="s">
        <v>140</v>
      </c>
      <c r="H483">
        <v>411</v>
      </c>
      <c r="I483" t="s">
        <v>489</v>
      </c>
      <c r="J483" t="s">
        <v>490</v>
      </c>
      <c r="K483" t="s">
        <v>145</v>
      </c>
      <c r="L483">
        <v>1670</v>
      </c>
      <c r="M483" t="s">
        <v>491</v>
      </c>
      <c r="N483">
        <v>6</v>
      </c>
      <c r="O483">
        <v>22887.51</v>
      </c>
      <c r="P483">
        <v>62303.67</v>
      </c>
      <c r="Q483" t="str">
        <f>VLOOKUP(J483,S:T,2,FALSE)</f>
        <v>G5 - Large C&amp;I</v>
      </c>
    </row>
    <row r="484" spans="1:17" x14ac:dyDescent="0.35">
      <c r="A484">
        <v>49</v>
      </c>
      <c r="B484" t="s">
        <v>420</v>
      </c>
      <c r="C484">
        <v>2019</v>
      </c>
      <c r="D484">
        <v>4</v>
      </c>
      <c r="E484" t="s">
        <v>148</v>
      </c>
      <c r="F484">
        <v>3</v>
      </c>
      <c r="G484" t="s">
        <v>135</v>
      </c>
      <c r="H484">
        <v>442</v>
      </c>
      <c r="I484" t="s">
        <v>531</v>
      </c>
      <c r="J484" t="s">
        <v>532</v>
      </c>
      <c r="K484" t="s">
        <v>145</v>
      </c>
      <c r="L484">
        <v>1672</v>
      </c>
      <c r="M484" t="s">
        <v>524</v>
      </c>
      <c r="N484">
        <v>8</v>
      </c>
      <c r="O484">
        <v>77877.440000000002</v>
      </c>
      <c r="P484">
        <v>621824.39</v>
      </c>
      <c r="Q484" t="str">
        <f>VLOOKUP(J484,S:T,2,FALSE)</f>
        <v>G5 - Large C&amp;I</v>
      </c>
    </row>
    <row r="485" spans="1:17" x14ac:dyDescent="0.35">
      <c r="A485">
        <v>49</v>
      </c>
      <c r="B485" t="s">
        <v>420</v>
      </c>
      <c r="C485">
        <v>2019</v>
      </c>
      <c r="D485">
        <v>4</v>
      </c>
      <c r="E485" t="s">
        <v>148</v>
      </c>
      <c r="F485">
        <v>1</v>
      </c>
      <c r="G485" t="s">
        <v>132</v>
      </c>
      <c r="H485">
        <v>401</v>
      </c>
      <c r="I485" t="s">
        <v>525</v>
      </c>
      <c r="J485">
        <v>1012</v>
      </c>
      <c r="K485" t="s">
        <v>145</v>
      </c>
      <c r="L485">
        <v>200</v>
      </c>
      <c r="M485" t="s">
        <v>143</v>
      </c>
      <c r="N485">
        <v>17493</v>
      </c>
      <c r="O485">
        <v>730119.59</v>
      </c>
      <c r="P485">
        <v>384957.64</v>
      </c>
      <c r="Q485" t="str">
        <f>VLOOKUP(J485,S:T,2,FALSE)</f>
        <v>G1 - Residential</v>
      </c>
    </row>
    <row r="486" spans="1:17" x14ac:dyDescent="0.35">
      <c r="A486">
        <v>49</v>
      </c>
      <c r="B486" t="s">
        <v>420</v>
      </c>
      <c r="C486">
        <v>2019</v>
      </c>
      <c r="D486">
        <v>4</v>
      </c>
      <c r="E486" t="s">
        <v>148</v>
      </c>
      <c r="F486">
        <v>3</v>
      </c>
      <c r="G486" t="s">
        <v>135</v>
      </c>
      <c r="H486">
        <v>431</v>
      </c>
      <c r="I486" t="s">
        <v>514</v>
      </c>
      <c r="J486" t="s">
        <v>515</v>
      </c>
      <c r="K486" t="s">
        <v>145</v>
      </c>
      <c r="L486">
        <v>1673</v>
      </c>
      <c r="M486" t="s">
        <v>516</v>
      </c>
      <c r="N486">
        <v>3</v>
      </c>
      <c r="O486">
        <v>-305068.44</v>
      </c>
      <c r="P486">
        <v>0</v>
      </c>
      <c r="Q486" t="str">
        <f>VLOOKUP(J486,S:T,2,FALSE)</f>
        <v>G6 - OTHER</v>
      </c>
    </row>
    <row r="487" spans="1:17" x14ac:dyDescent="0.35">
      <c r="A487">
        <v>49</v>
      </c>
      <c r="B487" t="s">
        <v>420</v>
      </c>
      <c r="C487">
        <v>2019</v>
      </c>
      <c r="D487">
        <v>4</v>
      </c>
      <c r="E487" t="s">
        <v>148</v>
      </c>
      <c r="F487">
        <v>5</v>
      </c>
      <c r="G487" t="s">
        <v>140</v>
      </c>
      <c r="H487">
        <v>418</v>
      </c>
      <c r="I487" t="s">
        <v>528</v>
      </c>
      <c r="J487">
        <v>2321</v>
      </c>
      <c r="K487" t="s">
        <v>145</v>
      </c>
      <c r="L487">
        <v>1671</v>
      </c>
      <c r="M487" t="s">
        <v>484</v>
      </c>
      <c r="N487">
        <v>52</v>
      </c>
      <c r="O487">
        <v>105187.49</v>
      </c>
      <c r="P487">
        <v>315106.65999999997</v>
      </c>
      <c r="Q487" t="str">
        <f>VLOOKUP(J487,S:T,2,FALSE)</f>
        <v>G5 - Large C&amp;I</v>
      </c>
    </row>
    <row r="488" spans="1:17" x14ac:dyDescent="0.35">
      <c r="A488">
        <v>49</v>
      </c>
      <c r="B488" t="s">
        <v>420</v>
      </c>
      <c r="C488">
        <v>2019</v>
      </c>
      <c r="D488">
        <v>4</v>
      </c>
      <c r="E488" t="s">
        <v>148</v>
      </c>
      <c r="F488">
        <v>5</v>
      </c>
      <c r="G488" t="s">
        <v>140</v>
      </c>
      <c r="H488">
        <v>407</v>
      </c>
      <c r="I488" t="s">
        <v>496</v>
      </c>
      <c r="J488" t="s">
        <v>497</v>
      </c>
      <c r="K488" t="s">
        <v>145</v>
      </c>
      <c r="L488">
        <v>1670</v>
      </c>
      <c r="M488" t="s">
        <v>491</v>
      </c>
      <c r="N488">
        <v>5</v>
      </c>
      <c r="O488">
        <v>4020.95</v>
      </c>
      <c r="P488">
        <v>10028.08</v>
      </c>
      <c r="Q488" t="str">
        <f>VLOOKUP(J488,S:T,2,FALSE)</f>
        <v>G4 - Medium C&amp;I</v>
      </c>
    </row>
    <row r="489" spans="1:17" x14ac:dyDescent="0.35">
      <c r="A489">
        <v>49</v>
      </c>
      <c r="B489" t="s">
        <v>420</v>
      </c>
      <c r="C489">
        <v>2019</v>
      </c>
      <c r="D489">
        <v>4</v>
      </c>
      <c r="E489" t="s">
        <v>148</v>
      </c>
      <c r="F489">
        <v>3</v>
      </c>
      <c r="G489" t="s">
        <v>135</v>
      </c>
      <c r="H489">
        <v>408</v>
      </c>
      <c r="I489" t="s">
        <v>478</v>
      </c>
      <c r="J489">
        <v>2231</v>
      </c>
      <c r="K489" t="s">
        <v>145</v>
      </c>
      <c r="L489">
        <v>300</v>
      </c>
      <c r="M489" t="s">
        <v>136</v>
      </c>
      <c r="N489">
        <v>86</v>
      </c>
      <c r="O489">
        <v>121254.6</v>
      </c>
      <c r="P489">
        <v>104748.73</v>
      </c>
      <c r="Q489" t="str">
        <f>VLOOKUP(J489,S:T,2,FALSE)</f>
        <v>G4 - Medium C&amp;I</v>
      </c>
    </row>
    <row r="490" spans="1:17" x14ac:dyDescent="0.35">
      <c r="A490">
        <v>49</v>
      </c>
      <c r="B490" t="s">
        <v>420</v>
      </c>
      <c r="C490">
        <v>2019</v>
      </c>
      <c r="D490">
        <v>4</v>
      </c>
      <c r="E490" t="s">
        <v>148</v>
      </c>
      <c r="F490">
        <v>3</v>
      </c>
      <c r="G490" t="s">
        <v>135</v>
      </c>
      <c r="H490">
        <v>425</v>
      </c>
      <c r="I490" t="s">
        <v>479</v>
      </c>
      <c r="J490" t="s">
        <v>480</v>
      </c>
      <c r="K490" t="s">
        <v>145</v>
      </c>
      <c r="L490">
        <v>1675</v>
      </c>
      <c r="M490" t="s">
        <v>481</v>
      </c>
      <c r="N490">
        <v>3</v>
      </c>
      <c r="O490">
        <v>37884.86</v>
      </c>
      <c r="P490">
        <v>35100.339999999997</v>
      </c>
      <c r="Q490" t="str">
        <f>VLOOKUP(J490,S:T,2,FALSE)</f>
        <v>G5 - Large C&amp;I</v>
      </c>
    </row>
    <row r="491" spans="1:17" x14ac:dyDescent="0.35">
      <c r="A491">
        <v>49</v>
      </c>
      <c r="B491" t="s">
        <v>420</v>
      </c>
      <c r="C491">
        <v>2019</v>
      </c>
      <c r="D491">
        <v>4</v>
      </c>
      <c r="E491" t="s">
        <v>148</v>
      </c>
      <c r="F491">
        <v>10</v>
      </c>
      <c r="G491" t="s">
        <v>149</v>
      </c>
      <c r="H491">
        <v>402</v>
      </c>
      <c r="I491" t="s">
        <v>486</v>
      </c>
      <c r="J491">
        <v>1301</v>
      </c>
      <c r="K491" t="s">
        <v>145</v>
      </c>
      <c r="L491">
        <v>207</v>
      </c>
      <c r="M491" t="s">
        <v>151</v>
      </c>
      <c r="N491">
        <v>19412</v>
      </c>
      <c r="O491">
        <v>2044570.11</v>
      </c>
      <c r="P491">
        <v>1846955.26</v>
      </c>
      <c r="Q491" t="str">
        <f>VLOOKUP(J491,S:T,2,FALSE)</f>
        <v>G2 - Low Income Residential</v>
      </c>
    </row>
    <row r="492" spans="1:17" x14ac:dyDescent="0.35">
      <c r="A492">
        <v>49</v>
      </c>
      <c r="B492" t="s">
        <v>420</v>
      </c>
      <c r="C492">
        <v>2019</v>
      </c>
      <c r="D492">
        <v>4</v>
      </c>
      <c r="E492" t="s">
        <v>148</v>
      </c>
      <c r="F492">
        <v>3</v>
      </c>
      <c r="G492" t="s">
        <v>135</v>
      </c>
      <c r="H492">
        <v>406</v>
      </c>
      <c r="I492" t="s">
        <v>503</v>
      </c>
      <c r="J492">
        <v>2221</v>
      </c>
      <c r="K492" t="s">
        <v>145</v>
      </c>
      <c r="L492">
        <v>1670</v>
      </c>
      <c r="M492" t="s">
        <v>491</v>
      </c>
      <c r="N492">
        <v>1383</v>
      </c>
      <c r="O492">
        <v>848470.99</v>
      </c>
      <c r="P492">
        <v>1991932.88</v>
      </c>
      <c r="Q492" t="str">
        <f>VLOOKUP(J492,S:T,2,FALSE)</f>
        <v>G4 - Medium C&amp;I</v>
      </c>
    </row>
    <row r="493" spans="1:17" x14ac:dyDescent="0.35">
      <c r="A493">
        <v>49</v>
      </c>
      <c r="B493" t="s">
        <v>420</v>
      </c>
      <c r="C493">
        <v>2019</v>
      </c>
      <c r="D493">
        <v>4</v>
      </c>
      <c r="E493" t="s">
        <v>148</v>
      </c>
      <c r="F493">
        <v>3</v>
      </c>
      <c r="G493" t="s">
        <v>135</v>
      </c>
      <c r="H493">
        <v>412</v>
      </c>
      <c r="I493" t="s">
        <v>533</v>
      </c>
      <c r="J493">
        <v>3331</v>
      </c>
      <c r="K493" t="s">
        <v>145</v>
      </c>
      <c r="L493">
        <v>300</v>
      </c>
      <c r="M493" t="s">
        <v>136</v>
      </c>
      <c r="N493">
        <v>2</v>
      </c>
      <c r="O493">
        <v>10187.24</v>
      </c>
      <c r="P493">
        <v>9165.9699999999993</v>
      </c>
      <c r="Q493" t="str">
        <f>VLOOKUP(J493,S:T,2,FALSE)</f>
        <v>G5 - Large C&amp;I</v>
      </c>
    </row>
    <row r="494" spans="1:17" x14ac:dyDescent="0.35">
      <c r="A494">
        <v>49</v>
      </c>
      <c r="B494" t="s">
        <v>420</v>
      </c>
      <c r="C494">
        <v>2019</v>
      </c>
      <c r="D494">
        <v>4</v>
      </c>
      <c r="E494" t="s">
        <v>148</v>
      </c>
      <c r="F494">
        <v>3</v>
      </c>
      <c r="G494" t="s">
        <v>135</v>
      </c>
      <c r="H494">
        <v>441</v>
      </c>
      <c r="I494" t="s">
        <v>526</v>
      </c>
      <c r="J494" t="s">
        <v>527</v>
      </c>
      <c r="K494" t="s">
        <v>145</v>
      </c>
      <c r="L494">
        <v>300</v>
      </c>
      <c r="M494" t="s">
        <v>136</v>
      </c>
      <c r="N494">
        <v>1</v>
      </c>
      <c r="O494">
        <v>625</v>
      </c>
      <c r="P494">
        <v>0</v>
      </c>
      <c r="Q494" t="str">
        <f>VLOOKUP(J494,S:T,2,FALSE)</f>
        <v>G5 - Large C&amp;I</v>
      </c>
    </row>
    <row r="495" spans="1:17" x14ac:dyDescent="0.35">
      <c r="A495">
        <v>49</v>
      </c>
      <c r="B495" t="s">
        <v>420</v>
      </c>
      <c r="C495">
        <v>2019</v>
      </c>
      <c r="D495">
        <v>4</v>
      </c>
      <c r="E495" t="s">
        <v>148</v>
      </c>
      <c r="F495">
        <v>10</v>
      </c>
      <c r="G495" t="s">
        <v>149</v>
      </c>
      <c r="H495">
        <v>401</v>
      </c>
      <c r="I495" t="s">
        <v>525</v>
      </c>
      <c r="J495">
        <v>1012</v>
      </c>
      <c r="K495" t="s">
        <v>145</v>
      </c>
      <c r="L495">
        <v>200</v>
      </c>
      <c r="M495" t="s">
        <v>143</v>
      </c>
      <c r="N495">
        <v>7</v>
      </c>
      <c r="O495">
        <v>1232.5</v>
      </c>
      <c r="P495">
        <v>909.49</v>
      </c>
      <c r="Q495" t="str">
        <f>VLOOKUP(J495,S:T,2,FALSE)</f>
        <v>G1 - Residential</v>
      </c>
    </row>
    <row r="496" spans="1:17" x14ac:dyDescent="0.35">
      <c r="A496">
        <v>49</v>
      </c>
      <c r="B496" t="s">
        <v>420</v>
      </c>
      <c r="C496">
        <v>2019</v>
      </c>
      <c r="D496">
        <v>4</v>
      </c>
      <c r="E496" t="s">
        <v>148</v>
      </c>
      <c r="F496">
        <v>3</v>
      </c>
      <c r="G496" t="s">
        <v>135</v>
      </c>
      <c r="H496">
        <v>430</v>
      </c>
      <c r="I496" t="s">
        <v>492</v>
      </c>
      <c r="J496" t="s">
        <v>493</v>
      </c>
      <c r="K496" t="s">
        <v>145</v>
      </c>
      <c r="L496">
        <v>300</v>
      </c>
      <c r="M496" t="s">
        <v>136</v>
      </c>
      <c r="N496">
        <v>1</v>
      </c>
      <c r="O496">
        <v>18749.63</v>
      </c>
      <c r="P496">
        <v>1</v>
      </c>
      <c r="Q496" t="str">
        <f>VLOOKUP(J496,S:T,2,FALSE)</f>
        <v>E6 - OTHER</v>
      </c>
    </row>
    <row r="497" spans="1:17" x14ac:dyDescent="0.35">
      <c r="A497">
        <v>49</v>
      </c>
      <c r="B497" t="s">
        <v>420</v>
      </c>
      <c r="C497">
        <v>2019</v>
      </c>
      <c r="D497">
        <v>4</v>
      </c>
      <c r="E497" t="s">
        <v>148</v>
      </c>
      <c r="F497">
        <v>3</v>
      </c>
      <c r="G497" t="s">
        <v>135</v>
      </c>
      <c r="H497">
        <v>419</v>
      </c>
      <c r="I497" t="s">
        <v>519</v>
      </c>
      <c r="J497" t="s">
        <v>520</v>
      </c>
      <c r="K497" t="s">
        <v>145</v>
      </c>
      <c r="L497">
        <v>1671</v>
      </c>
      <c r="M497" t="s">
        <v>484</v>
      </c>
      <c r="N497">
        <v>9</v>
      </c>
      <c r="O497">
        <v>13936.87</v>
      </c>
      <c r="P497">
        <v>43586.51</v>
      </c>
      <c r="Q497" t="str">
        <f>VLOOKUP(J497,S:T,2,FALSE)</f>
        <v>G5 - Large C&amp;I</v>
      </c>
    </row>
    <row r="498" spans="1:17" x14ac:dyDescent="0.35">
      <c r="A498">
        <v>49</v>
      </c>
      <c r="B498" t="s">
        <v>420</v>
      </c>
      <c r="C498">
        <v>2019</v>
      </c>
      <c r="D498">
        <v>4</v>
      </c>
      <c r="E498" t="s">
        <v>148</v>
      </c>
      <c r="F498">
        <v>3</v>
      </c>
      <c r="G498" t="s">
        <v>135</v>
      </c>
      <c r="H498">
        <v>407</v>
      </c>
      <c r="I498" t="s">
        <v>496</v>
      </c>
      <c r="J498" t="s">
        <v>497</v>
      </c>
      <c r="K498" t="s">
        <v>145</v>
      </c>
      <c r="L498">
        <v>1670</v>
      </c>
      <c r="M498" t="s">
        <v>491</v>
      </c>
      <c r="N498">
        <v>325</v>
      </c>
      <c r="O498">
        <v>280123.59999999998</v>
      </c>
      <c r="P498">
        <v>745784.25</v>
      </c>
      <c r="Q498" t="str">
        <f>VLOOKUP(J498,S:T,2,FALSE)</f>
        <v>G4 - Medium C&amp;I</v>
      </c>
    </row>
    <row r="499" spans="1:17" x14ac:dyDescent="0.35">
      <c r="A499">
        <v>49</v>
      </c>
      <c r="B499" t="s">
        <v>420</v>
      </c>
      <c r="C499">
        <v>2019</v>
      </c>
      <c r="D499">
        <v>4</v>
      </c>
      <c r="E499" t="s">
        <v>148</v>
      </c>
      <c r="F499">
        <v>5</v>
      </c>
      <c r="G499" t="s">
        <v>140</v>
      </c>
      <c r="H499">
        <v>406</v>
      </c>
      <c r="I499" t="s">
        <v>503</v>
      </c>
      <c r="J499">
        <v>2221</v>
      </c>
      <c r="K499" t="s">
        <v>145</v>
      </c>
      <c r="L499">
        <v>1670</v>
      </c>
      <c r="M499" t="s">
        <v>491</v>
      </c>
      <c r="N499">
        <v>19</v>
      </c>
      <c r="O499">
        <v>20204.37</v>
      </c>
      <c r="P499">
        <v>49868.31</v>
      </c>
      <c r="Q499" t="str">
        <f>VLOOKUP(J499,S:T,2,FALSE)</f>
        <v>G4 - Medium C&amp;I</v>
      </c>
    </row>
    <row r="500" spans="1:17" x14ac:dyDescent="0.35">
      <c r="A500">
        <v>49</v>
      </c>
      <c r="B500" t="s">
        <v>420</v>
      </c>
      <c r="C500">
        <v>2019</v>
      </c>
      <c r="D500">
        <v>4</v>
      </c>
      <c r="E500" t="s">
        <v>148</v>
      </c>
      <c r="F500">
        <v>5</v>
      </c>
      <c r="G500" t="s">
        <v>140</v>
      </c>
      <c r="H500">
        <v>408</v>
      </c>
      <c r="I500" t="s">
        <v>478</v>
      </c>
      <c r="J500">
        <v>2231</v>
      </c>
      <c r="K500" t="s">
        <v>145</v>
      </c>
      <c r="L500">
        <v>400</v>
      </c>
      <c r="M500" t="s">
        <v>140</v>
      </c>
      <c r="N500">
        <v>2</v>
      </c>
      <c r="O500">
        <v>3526.09</v>
      </c>
      <c r="P500">
        <v>3062.19</v>
      </c>
      <c r="Q500" t="str">
        <f>VLOOKUP(J500,S:T,2,FALSE)</f>
        <v>G4 - Medium C&amp;I</v>
      </c>
    </row>
    <row r="501" spans="1:17" x14ac:dyDescent="0.35">
      <c r="A501">
        <v>49</v>
      </c>
      <c r="B501" t="s">
        <v>420</v>
      </c>
      <c r="C501">
        <v>2019</v>
      </c>
      <c r="D501">
        <v>4</v>
      </c>
      <c r="E501" t="s">
        <v>148</v>
      </c>
      <c r="F501">
        <v>3</v>
      </c>
      <c r="G501" t="s">
        <v>135</v>
      </c>
      <c r="H501">
        <v>428</v>
      </c>
      <c r="I501" t="s">
        <v>529</v>
      </c>
      <c r="J501" t="s">
        <v>530</v>
      </c>
      <c r="K501" t="s">
        <v>145</v>
      </c>
      <c r="L501">
        <v>1675</v>
      </c>
      <c r="M501" t="s">
        <v>481</v>
      </c>
      <c r="N501">
        <v>1</v>
      </c>
      <c r="O501">
        <v>35130.54</v>
      </c>
      <c r="P501">
        <v>38758.9</v>
      </c>
      <c r="Q501" t="str">
        <f>VLOOKUP(J501,S:T,2,FALSE)</f>
        <v>G5 - Large C&amp;I</v>
      </c>
    </row>
    <row r="502" spans="1:17" x14ac:dyDescent="0.35">
      <c r="A502">
        <v>49</v>
      </c>
      <c r="B502" t="s">
        <v>420</v>
      </c>
      <c r="C502">
        <v>2019</v>
      </c>
      <c r="D502">
        <v>4</v>
      </c>
      <c r="E502" t="s">
        <v>148</v>
      </c>
      <c r="F502">
        <v>1</v>
      </c>
      <c r="G502" t="s">
        <v>132</v>
      </c>
      <c r="H502">
        <v>403</v>
      </c>
      <c r="I502" t="s">
        <v>512</v>
      </c>
      <c r="J502">
        <v>1101</v>
      </c>
      <c r="K502" t="s">
        <v>145</v>
      </c>
      <c r="L502">
        <v>200</v>
      </c>
      <c r="M502" t="s">
        <v>143</v>
      </c>
      <c r="N502">
        <v>481</v>
      </c>
      <c r="O502">
        <v>22191.8</v>
      </c>
      <c r="P502">
        <v>18581.2</v>
      </c>
      <c r="Q502" t="str">
        <f>VLOOKUP(J502,S:T,2,FALSE)</f>
        <v>G2 - Low Income Residential</v>
      </c>
    </row>
    <row r="503" spans="1:17" x14ac:dyDescent="0.35">
      <c r="A503">
        <v>49</v>
      </c>
      <c r="B503" t="s">
        <v>420</v>
      </c>
      <c r="C503">
        <v>2019</v>
      </c>
      <c r="D503">
        <v>4</v>
      </c>
      <c r="E503" t="s">
        <v>148</v>
      </c>
      <c r="F503">
        <v>5</v>
      </c>
      <c r="G503" t="s">
        <v>140</v>
      </c>
      <c r="H503">
        <v>423</v>
      </c>
      <c r="I503" t="s">
        <v>482</v>
      </c>
      <c r="J503" t="s">
        <v>483</v>
      </c>
      <c r="K503" t="s">
        <v>145</v>
      </c>
      <c r="L503">
        <v>1671</v>
      </c>
      <c r="M503" t="s">
        <v>484</v>
      </c>
      <c r="N503">
        <v>52</v>
      </c>
      <c r="O503">
        <v>655920.72</v>
      </c>
      <c r="P503">
        <v>4363295.2699999996</v>
      </c>
      <c r="Q503" t="str">
        <f>VLOOKUP(J503,S:T,2,FALSE)</f>
        <v>G5 - Large C&amp;I</v>
      </c>
    </row>
    <row r="504" spans="1:17" x14ac:dyDescent="0.35">
      <c r="A504">
        <v>49</v>
      </c>
      <c r="B504" t="s">
        <v>420</v>
      </c>
      <c r="C504">
        <v>2019</v>
      </c>
      <c r="D504">
        <v>4</v>
      </c>
      <c r="E504" t="s">
        <v>148</v>
      </c>
      <c r="F504">
        <v>5</v>
      </c>
      <c r="G504" t="s">
        <v>140</v>
      </c>
      <c r="H504">
        <v>420</v>
      </c>
      <c r="I504" t="s">
        <v>498</v>
      </c>
      <c r="J504">
        <v>2331</v>
      </c>
      <c r="K504" t="s">
        <v>145</v>
      </c>
      <c r="L504">
        <v>400</v>
      </c>
      <c r="M504" t="s">
        <v>140</v>
      </c>
      <c r="N504">
        <v>1</v>
      </c>
      <c r="O504">
        <v>8823.91</v>
      </c>
      <c r="P504">
        <v>9226.74</v>
      </c>
      <c r="Q504" t="str">
        <f>VLOOKUP(J504,S:T,2,FALSE)</f>
        <v>G5 - Large C&amp;I</v>
      </c>
    </row>
    <row r="505" spans="1:17" x14ac:dyDescent="0.35">
      <c r="A505">
        <v>49</v>
      </c>
      <c r="B505" t="s">
        <v>420</v>
      </c>
      <c r="C505">
        <v>2019</v>
      </c>
      <c r="D505">
        <v>4</v>
      </c>
      <c r="E505" t="s">
        <v>148</v>
      </c>
      <c r="F505">
        <v>5</v>
      </c>
      <c r="G505" t="s">
        <v>140</v>
      </c>
      <c r="H505">
        <v>421</v>
      </c>
      <c r="I505" t="s">
        <v>485</v>
      </c>
      <c r="J505">
        <v>2496</v>
      </c>
      <c r="K505" t="s">
        <v>145</v>
      </c>
      <c r="L505">
        <v>400</v>
      </c>
      <c r="M505" t="s">
        <v>140</v>
      </c>
      <c r="N505">
        <v>2</v>
      </c>
      <c r="O505">
        <v>23086.21</v>
      </c>
      <c r="P505">
        <v>25625.37</v>
      </c>
      <c r="Q505" t="str">
        <f>VLOOKUP(J505,S:T,2,FALSE)</f>
        <v>G5 - Large C&amp;I</v>
      </c>
    </row>
    <row r="506" spans="1:17" x14ac:dyDescent="0.35">
      <c r="A506">
        <v>49</v>
      </c>
      <c r="B506" t="s">
        <v>420</v>
      </c>
      <c r="C506">
        <v>2019</v>
      </c>
      <c r="D506">
        <v>5</v>
      </c>
      <c r="E506" t="s">
        <v>147</v>
      </c>
      <c r="F506">
        <v>6</v>
      </c>
      <c r="G506" t="s">
        <v>137</v>
      </c>
      <c r="H506">
        <v>628</v>
      </c>
      <c r="I506" t="s">
        <v>440</v>
      </c>
      <c r="J506" t="s">
        <v>441</v>
      </c>
      <c r="K506" t="s">
        <v>442</v>
      </c>
      <c r="L506">
        <v>700</v>
      </c>
      <c r="M506" t="s">
        <v>138</v>
      </c>
      <c r="N506">
        <v>233</v>
      </c>
      <c r="O506">
        <v>15454.74</v>
      </c>
      <c r="P506">
        <v>54181</v>
      </c>
      <c r="Q506" t="str">
        <f>VLOOKUP(J506,S:T,2,FALSE)</f>
        <v>E6 - OTHER</v>
      </c>
    </row>
    <row r="507" spans="1:17" x14ac:dyDescent="0.35">
      <c r="A507">
        <v>49</v>
      </c>
      <c r="B507" t="s">
        <v>420</v>
      </c>
      <c r="C507">
        <v>2019</v>
      </c>
      <c r="D507">
        <v>5</v>
      </c>
      <c r="E507" t="s">
        <v>147</v>
      </c>
      <c r="F507">
        <v>5</v>
      </c>
      <c r="G507" t="s">
        <v>140</v>
      </c>
      <c r="H507">
        <v>700</v>
      </c>
      <c r="I507" t="s">
        <v>447</v>
      </c>
      <c r="J507" t="s">
        <v>438</v>
      </c>
      <c r="K507" t="s">
        <v>439</v>
      </c>
      <c r="L507">
        <v>460</v>
      </c>
      <c r="M507" t="s">
        <v>141</v>
      </c>
      <c r="N507">
        <v>47</v>
      </c>
      <c r="O507">
        <v>-148922.66</v>
      </c>
      <c r="P507">
        <v>-1462531</v>
      </c>
      <c r="Q507" t="str">
        <f>VLOOKUP(J507,S:T,2,FALSE)</f>
        <v>E5 - Large C&amp;I</v>
      </c>
    </row>
    <row r="508" spans="1:17" x14ac:dyDescent="0.35">
      <c r="A508">
        <v>49</v>
      </c>
      <c r="B508" t="s">
        <v>420</v>
      </c>
      <c r="C508">
        <v>2019</v>
      </c>
      <c r="D508">
        <v>5</v>
      </c>
      <c r="E508" t="s">
        <v>147</v>
      </c>
      <c r="F508">
        <v>5</v>
      </c>
      <c r="G508" t="s">
        <v>140</v>
      </c>
      <c r="H508">
        <v>1</v>
      </c>
      <c r="I508" t="s">
        <v>449</v>
      </c>
      <c r="J508" t="s">
        <v>450</v>
      </c>
      <c r="K508" t="s">
        <v>451</v>
      </c>
      <c r="L508">
        <v>460</v>
      </c>
      <c r="M508" t="s">
        <v>141</v>
      </c>
      <c r="N508">
        <v>1</v>
      </c>
      <c r="O508">
        <v>68.83</v>
      </c>
      <c r="P508">
        <v>307</v>
      </c>
      <c r="Q508" t="str">
        <f>VLOOKUP(J508,S:T,2,FALSE)</f>
        <v>E1 - Residential</v>
      </c>
    </row>
    <row r="509" spans="1:17" x14ac:dyDescent="0.35">
      <c r="A509">
        <v>49</v>
      </c>
      <c r="B509" t="s">
        <v>420</v>
      </c>
      <c r="C509">
        <v>2019</v>
      </c>
      <c r="D509">
        <v>5</v>
      </c>
      <c r="E509" t="s">
        <v>147</v>
      </c>
      <c r="F509">
        <v>1</v>
      </c>
      <c r="G509" t="s">
        <v>132</v>
      </c>
      <c r="H509">
        <v>34</v>
      </c>
      <c r="I509" t="s">
        <v>463</v>
      </c>
      <c r="J509" t="s">
        <v>458</v>
      </c>
      <c r="K509" t="s">
        <v>459</v>
      </c>
      <c r="L509">
        <v>200</v>
      </c>
      <c r="M509" t="s">
        <v>143</v>
      </c>
      <c r="N509">
        <v>1</v>
      </c>
      <c r="O509">
        <v>14.27</v>
      </c>
      <c r="P509">
        <v>15</v>
      </c>
      <c r="Q509" t="str">
        <f>VLOOKUP(J509,S:T,2,FALSE)</f>
        <v>E3 - Small C&amp;I</v>
      </c>
    </row>
    <row r="510" spans="1:17" x14ac:dyDescent="0.35">
      <c r="A510">
        <v>49</v>
      </c>
      <c r="B510" t="s">
        <v>420</v>
      </c>
      <c r="C510">
        <v>2019</v>
      </c>
      <c r="D510">
        <v>5</v>
      </c>
      <c r="E510" t="s">
        <v>147</v>
      </c>
      <c r="F510">
        <v>6</v>
      </c>
      <c r="G510" t="s">
        <v>137</v>
      </c>
      <c r="H510">
        <v>617</v>
      </c>
      <c r="I510" t="s">
        <v>470</v>
      </c>
      <c r="J510" t="s">
        <v>430</v>
      </c>
      <c r="K510" t="s">
        <v>431</v>
      </c>
      <c r="L510">
        <v>4562</v>
      </c>
      <c r="M510" t="s">
        <v>144</v>
      </c>
      <c r="N510">
        <v>127</v>
      </c>
      <c r="O510">
        <v>447738.39</v>
      </c>
      <c r="P510">
        <v>1179896</v>
      </c>
      <c r="Q510" t="str">
        <f>VLOOKUP(J510,S:T,2,FALSE)</f>
        <v>E6 - OTHER</v>
      </c>
    </row>
    <row r="511" spans="1:17" x14ac:dyDescent="0.35">
      <c r="A511">
        <v>49</v>
      </c>
      <c r="B511" t="s">
        <v>420</v>
      </c>
      <c r="C511">
        <v>2019</v>
      </c>
      <c r="D511">
        <v>5</v>
      </c>
      <c r="E511" t="s">
        <v>147</v>
      </c>
      <c r="F511">
        <v>5</v>
      </c>
      <c r="G511" t="s">
        <v>140</v>
      </c>
      <c r="H511">
        <v>944</v>
      </c>
      <c r="I511" t="s">
        <v>471</v>
      </c>
      <c r="J511" t="s">
        <v>472</v>
      </c>
      <c r="K511" t="s">
        <v>473</v>
      </c>
      <c r="L511">
        <v>4552</v>
      </c>
      <c r="M511" t="s">
        <v>156</v>
      </c>
      <c r="N511">
        <v>1</v>
      </c>
      <c r="O511">
        <v>6087.04</v>
      </c>
      <c r="P511">
        <v>187019</v>
      </c>
      <c r="Q511" t="str">
        <f>VLOOKUP(J511,S:T,2,FALSE)</f>
        <v>E6 - OTHER</v>
      </c>
    </row>
    <row r="512" spans="1:17" x14ac:dyDescent="0.35">
      <c r="A512">
        <v>49</v>
      </c>
      <c r="B512" t="s">
        <v>420</v>
      </c>
      <c r="C512">
        <v>2019</v>
      </c>
      <c r="D512">
        <v>5</v>
      </c>
      <c r="E512" t="s">
        <v>147</v>
      </c>
      <c r="F512">
        <v>3</v>
      </c>
      <c r="G512" t="s">
        <v>135</v>
      </c>
      <c r="H512">
        <v>53</v>
      </c>
      <c r="I512" t="s">
        <v>435</v>
      </c>
      <c r="J512" t="s">
        <v>433</v>
      </c>
      <c r="K512" t="s">
        <v>434</v>
      </c>
      <c r="L512">
        <v>300</v>
      </c>
      <c r="M512" t="s">
        <v>136</v>
      </c>
      <c r="N512">
        <v>174</v>
      </c>
      <c r="O512">
        <v>382166.44</v>
      </c>
      <c r="P512">
        <v>2150773</v>
      </c>
      <c r="Q512" t="str">
        <f>VLOOKUP(J512,S:T,2,FALSE)</f>
        <v>E4 - Medium C&amp;I</v>
      </c>
    </row>
    <row r="513" spans="1:17" x14ac:dyDescent="0.35">
      <c r="A513">
        <v>49</v>
      </c>
      <c r="B513" t="s">
        <v>420</v>
      </c>
      <c r="C513">
        <v>2019</v>
      </c>
      <c r="D513">
        <v>5</v>
      </c>
      <c r="E513" t="s">
        <v>147</v>
      </c>
      <c r="F513">
        <v>3</v>
      </c>
      <c r="G513" t="s">
        <v>135</v>
      </c>
      <c r="H513">
        <v>55</v>
      </c>
      <c r="I513" t="s">
        <v>427</v>
      </c>
      <c r="J513" t="s">
        <v>425</v>
      </c>
      <c r="K513" t="s">
        <v>426</v>
      </c>
      <c r="L513">
        <v>300</v>
      </c>
      <c r="M513" t="s">
        <v>136</v>
      </c>
      <c r="N513">
        <v>45</v>
      </c>
      <c r="O513">
        <v>-75667.64</v>
      </c>
      <c r="P513">
        <v>154899</v>
      </c>
      <c r="Q513" t="str">
        <f>VLOOKUP(J513,S:T,2,FALSE)</f>
        <v>E3 - Small C&amp;I</v>
      </c>
    </row>
    <row r="514" spans="1:17" x14ac:dyDescent="0.35">
      <c r="A514">
        <v>49</v>
      </c>
      <c r="B514" t="s">
        <v>420</v>
      </c>
      <c r="C514">
        <v>2019</v>
      </c>
      <c r="D514">
        <v>5</v>
      </c>
      <c r="E514" t="s">
        <v>147</v>
      </c>
      <c r="F514">
        <v>6</v>
      </c>
      <c r="G514" t="s">
        <v>137</v>
      </c>
      <c r="H514">
        <v>631</v>
      </c>
      <c r="I514" t="s">
        <v>475</v>
      </c>
      <c r="J514" t="s">
        <v>157</v>
      </c>
      <c r="K514" t="s">
        <v>145</v>
      </c>
      <c r="L514">
        <v>700</v>
      </c>
      <c r="M514" t="s">
        <v>138</v>
      </c>
      <c r="N514">
        <v>9</v>
      </c>
      <c r="O514">
        <v>346.78</v>
      </c>
      <c r="P514">
        <v>1857</v>
      </c>
      <c r="Q514" t="str">
        <f>VLOOKUP(J514,S:T,2,FALSE)</f>
        <v>E6 - OTHER</v>
      </c>
    </row>
    <row r="515" spans="1:17" x14ac:dyDescent="0.35">
      <c r="A515">
        <v>49</v>
      </c>
      <c r="B515" t="s">
        <v>420</v>
      </c>
      <c r="C515">
        <v>2019</v>
      </c>
      <c r="D515">
        <v>5</v>
      </c>
      <c r="E515" t="s">
        <v>147</v>
      </c>
      <c r="F515">
        <v>10</v>
      </c>
      <c r="G515" t="s">
        <v>149</v>
      </c>
      <c r="H515">
        <v>628</v>
      </c>
      <c r="I515" t="s">
        <v>440</v>
      </c>
      <c r="J515" t="s">
        <v>441</v>
      </c>
      <c r="K515" t="s">
        <v>442</v>
      </c>
      <c r="L515">
        <v>207</v>
      </c>
      <c r="M515" t="s">
        <v>151</v>
      </c>
      <c r="N515">
        <v>7</v>
      </c>
      <c r="O515">
        <v>153.09</v>
      </c>
      <c r="P515">
        <v>473</v>
      </c>
      <c r="Q515" t="str">
        <f>VLOOKUP(J515,S:T,2,FALSE)</f>
        <v>E6 - OTHER</v>
      </c>
    </row>
    <row r="516" spans="1:17" x14ac:dyDescent="0.35">
      <c r="A516">
        <v>49</v>
      </c>
      <c r="B516" t="s">
        <v>420</v>
      </c>
      <c r="C516">
        <v>2019</v>
      </c>
      <c r="D516">
        <v>5</v>
      </c>
      <c r="E516" t="s">
        <v>147</v>
      </c>
      <c r="F516">
        <v>3</v>
      </c>
      <c r="G516" t="s">
        <v>135</v>
      </c>
      <c r="H516">
        <v>616</v>
      </c>
      <c r="I516" t="s">
        <v>446</v>
      </c>
      <c r="J516" t="s">
        <v>441</v>
      </c>
      <c r="K516" t="s">
        <v>442</v>
      </c>
      <c r="L516">
        <v>4532</v>
      </c>
      <c r="M516" t="s">
        <v>142</v>
      </c>
      <c r="N516">
        <v>307</v>
      </c>
      <c r="O516">
        <v>13888.54</v>
      </c>
      <c r="P516">
        <v>74531</v>
      </c>
      <c r="Q516" t="str">
        <f>VLOOKUP(J516,S:T,2,FALSE)</f>
        <v>E6 - OTHER</v>
      </c>
    </row>
    <row r="517" spans="1:17" x14ac:dyDescent="0.35">
      <c r="A517">
        <v>49</v>
      </c>
      <c r="B517" t="s">
        <v>420</v>
      </c>
      <c r="C517">
        <v>2019</v>
      </c>
      <c r="D517">
        <v>5</v>
      </c>
      <c r="E517" t="s">
        <v>147</v>
      </c>
      <c r="F517">
        <v>5</v>
      </c>
      <c r="G517" t="s">
        <v>140</v>
      </c>
      <c r="H517">
        <v>13</v>
      </c>
      <c r="I517" t="s">
        <v>432</v>
      </c>
      <c r="J517" t="s">
        <v>433</v>
      </c>
      <c r="K517" t="s">
        <v>434</v>
      </c>
      <c r="L517">
        <v>460</v>
      </c>
      <c r="M517" t="s">
        <v>141</v>
      </c>
      <c r="N517">
        <v>318</v>
      </c>
      <c r="O517">
        <v>700216.02</v>
      </c>
      <c r="P517">
        <v>3338668</v>
      </c>
      <c r="Q517" t="str">
        <f>VLOOKUP(J517,S:T,2,FALSE)</f>
        <v>E4 - Medium C&amp;I</v>
      </c>
    </row>
    <row r="518" spans="1:17" x14ac:dyDescent="0.35">
      <c r="A518">
        <v>49</v>
      </c>
      <c r="B518" t="s">
        <v>420</v>
      </c>
      <c r="C518">
        <v>2019</v>
      </c>
      <c r="D518">
        <v>5</v>
      </c>
      <c r="E518" t="s">
        <v>147</v>
      </c>
      <c r="F518">
        <v>1</v>
      </c>
      <c r="G518" t="s">
        <v>132</v>
      </c>
      <c r="H518">
        <v>905</v>
      </c>
      <c r="I518" t="s">
        <v>454</v>
      </c>
      <c r="J518" t="s">
        <v>422</v>
      </c>
      <c r="K518" t="s">
        <v>423</v>
      </c>
      <c r="L518">
        <v>4512</v>
      </c>
      <c r="M518" t="s">
        <v>133</v>
      </c>
      <c r="N518">
        <v>5681</v>
      </c>
      <c r="O518">
        <v>93353.919999999998</v>
      </c>
      <c r="P518">
        <v>2070308</v>
      </c>
      <c r="Q518" t="str">
        <f>VLOOKUP(J518,S:T,2,FALSE)</f>
        <v>E2 - Low Income Residential</v>
      </c>
    </row>
    <row r="519" spans="1:17" x14ac:dyDescent="0.35">
      <c r="A519">
        <v>49</v>
      </c>
      <c r="B519" t="s">
        <v>420</v>
      </c>
      <c r="C519">
        <v>2019</v>
      </c>
      <c r="D519">
        <v>5</v>
      </c>
      <c r="E519" t="s">
        <v>147</v>
      </c>
      <c r="F519">
        <v>10</v>
      </c>
      <c r="G519" t="s">
        <v>149</v>
      </c>
      <c r="H519">
        <v>6</v>
      </c>
      <c r="I519" t="s">
        <v>421</v>
      </c>
      <c r="J519" t="s">
        <v>422</v>
      </c>
      <c r="K519" t="s">
        <v>423</v>
      </c>
      <c r="L519">
        <v>207</v>
      </c>
      <c r="M519" t="s">
        <v>151</v>
      </c>
      <c r="N519">
        <v>1064</v>
      </c>
      <c r="O519">
        <v>104844.01</v>
      </c>
      <c r="P519">
        <v>695659</v>
      </c>
      <c r="Q519" t="str">
        <f>VLOOKUP(J519,S:T,2,FALSE)</f>
        <v>E2 - Low Income Residential</v>
      </c>
    </row>
    <row r="520" spans="1:17" x14ac:dyDescent="0.35">
      <c r="A520">
        <v>49</v>
      </c>
      <c r="B520" t="s">
        <v>420</v>
      </c>
      <c r="C520">
        <v>2019</v>
      </c>
      <c r="D520">
        <v>5</v>
      </c>
      <c r="E520" t="s">
        <v>147</v>
      </c>
      <c r="F520">
        <v>3</v>
      </c>
      <c r="G520" t="s">
        <v>135</v>
      </c>
      <c r="H520">
        <v>1</v>
      </c>
      <c r="I520" t="s">
        <v>449</v>
      </c>
      <c r="J520" t="s">
        <v>450</v>
      </c>
      <c r="K520" t="s">
        <v>451</v>
      </c>
      <c r="L520">
        <v>300</v>
      </c>
      <c r="M520" t="s">
        <v>136</v>
      </c>
      <c r="N520">
        <v>737</v>
      </c>
      <c r="O520">
        <v>177036.39</v>
      </c>
      <c r="P520">
        <v>862251</v>
      </c>
      <c r="Q520" t="str">
        <f>VLOOKUP(J520,S:T,2,FALSE)</f>
        <v>E1 - Residential</v>
      </c>
    </row>
    <row r="521" spans="1:17" x14ac:dyDescent="0.35">
      <c r="A521">
        <v>49</v>
      </c>
      <c r="B521" t="s">
        <v>420</v>
      </c>
      <c r="C521">
        <v>2019</v>
      </c>
      <c r="D521">
        <v>5</v>
      </c>
      <c r="E521" t="s">
        <v>147</v>
      </c>
      <c r="F521">
        <v>1</v>
      </c>
      <c r="G521" t="s">
        <v>132</v>
      </c>
      <c r="H521">
        <v>903</v>
      </c>
      <c r="I521" t="s">
        <v>453</v>
      </c>
      <c r="J521" t="s">
        <v>450</v>
      </c>
      <c r="K521" t="s">
        <v>451</v>
      </c>
      <c r="L521">
        <v>4512</v>
      </c>
      <c r="M521" t="s">
        <v>133</v>
      </c>
      <c r="N521">
        <v>41388</v>
      </c>
      <c r="O521">
        <v>2109509.62</v>
      </c>
      <c r="P521">
        <v>17986169</v>
      </c>
      <c r="Q521" t="str">
        <f>VLOOKUP(J521,S:T,2,FALSE)</f>
        <v>E1 - Residential</v>
      </c>
    </row>
    <row r="522" spans="1:17" x14ac:dyDescent="0.35">
      <c r="A522">
        <v>49</v>
      </c>
      <c r="B522" t="s">
        <v>420</v>
      </c>
      <c r="C522">
        <v>2019</v>
      </c>
      <c r="D522">
        <v>5</v>
      </c>
      <c r="E522" t="s">
        <v>147</v>
      </c>
      <c r="F522">
        <v>10</v>
      </c>
      <c r="G522" t="s">
        <v>149</v>
      </c>
      <c r="H522">
        <v>1</v>
      </c>
      <c r="I522" t="s">
        <v>449</v>
      </c>
      <c r="J522" t="s">
        <v>450</v>
      </c>
      <c r="K522" t="s">
        <v>451</v>
      </c>
      <c r="L522">
        <v>207</v>
      </c>
      <c r="M522" t="s">
        <v>151</v>
      </c>
      <c r="N522">
        <v>14847</v>
      </c>
      <c r="O522">
        <v>1986413.89</v>
      </c>
      <c r="P522">
        <v>9513762</v>
      </c>
      <c r="Q522" t="str">
        <f>VLOOKUP(J522,S:T,2,FALSE)</f>
        <v>E1 - Residential</v>
      </c>
    </row>
    <row r="523" spans="1:17" x14ac:dyDescent="0.35">
      <c r="A523">
        <v>49</v>
      </c>
      <c r="B523" t="s">
        <v>420</v>
      </c>
      <c r="C523">
        <v>2019</v>
      </c>
      <c r="D523">
        <v>5</v>
      </c>
      <c r="E523" t="s">
        <v>147</v>
      </c>
      <c r="F523">
        <v>10</v>
      </c>
      <c r="G523" t="s">
        <v>149</v>
      </c>
      <c r="H523">
        <v>903</v>
      </c>
      <c r="I523" t="s">
        <v>453</v>
      </c>
      <c r="J523" t="s">
        <v>450</v>
      </c>
      <c r="K523" t="s">
        <v>451</v>
      </c>
      <c r="L523">
        <v>4513</v>
      </c>
      <c r="M523" t="s">
        <v>150</v>
      </c>
      <c r="N523">
        <v>1812</v>
      </c>
      <c r="O523">
        <v>144747.9</v>
      </c>
      <c r="P523">
        <v>1305387</v>
      </c>
      <c r="Q523" t="str">
        <f>VLOOKUP(J523,S:T,2,FALSE)</f>
        <v>E1 - Residential</v>
      </c>
    </row>
    <row r="524" spans="1:17" x14ac:dyDescent="0.35">
      <c r="A524">
        <v>49</v>
      </c>
      <c r="B524" t="s">
        <v>420</v>
      </c>
      <c r="C524">
        <v>2019</v>
      </c>
      <c r="D524">
        <v>5</v>
      </c>
      <c r="E524" t="s">
        <v>147</v>
      </c>
      <c r="F524">
        <v>10</v>
      </c>
      <c r="G524" t="s">
        <v>149</v>
      </c>
      <c r="H524">
        <v>905</v>
      </c>
      <c r="I524" t="s">
        <v>454</v>
      </c>
      <c r="J524" t="s">
        <v>422</v>
      </c>
      <c r="K524" t="s">
        <v>423</v>
      </c>
      <c r="L524">
        <v>4513</v>
      </c>
      <c r="M524" t="s">
        <v>150</v>
      </c>
      <c r="N524">
        <v>154</v>
      </c>
      <c r="O524">
        <v>3577.99</v>
      </c>
      <c r="P524">
        <v>81285</v>
      </c>
      <c r="Q524" t="str">
        <f>VLOOKUP(J524,S:T,2,FALSE)</f>
        <v>E2 - Low Income Residential</v>
      </c>
    </row>
    <row r="525" spans="1:17" x14ac:dyDescent="0.35">
      <c r="A525">
        <v>49</v>
      </c>
      <c r="B525" t="s">
        <v>420</v>
      </c>
      <c r="C525">
        <v>2019</v>
      </c>
      <c r="D525">
        <v>5</v>
      </c>
      <c r="E525" t="s">
        <v>147</v>
      </c>
      <c r="F525">
        <v>5</v>
      </c>
      <c r="G525" t="s">
        <v>140</v>
      </c>
      <c r="H525">
        <v>122</v>
      </c>
      <c r="I525" t="s">
        <v>460</v>
      </c>
      <c r="J525" t="s">
        <v>461</v>
      </c>
      <c r="K525" t="s">
        <v>462</v>
      </c>
      <c r="L525">
        <v>460</v>
      </c>
      <c r="M525" t="s">
        <v>141</v>
      </c>
      <c r="N525">
        <v>1</v>
      </c>
      <c r="O525">
        <v>22523.39</v>
      </c>
      <c r="P525">
        <v>331441</v>
      </c>
      <c r="Q525" t="str">
        <f>VLOOKUP(J525,S:T,2,FALSE)</f>
        <v>E5 - Large C&amp;I</v>
      </c>
    </row>
    <row r="526" spans="1:17" x14ac:dyDescent="0.35">
      <c r="A526">
        <v>49</v>
      </c>
      <c r="B526" t="s">
        <v>420</v>
      </c>
      <c r="C526">
        <v>2019</v>
      </c>
      <c r="D526">
        <v>5</v>
      </c>
      <c r="E526" t="s">
        <v>147</v>
      </c>
      <c r="F526">
        <v>5</v>
      </c>
      <c r="G526" t="s">
        <v>140</v>
      </c>
      <c r="H526">
        <v>5</v>
      </c>
      <c r="I526" t="s">
        <v>424</v>
      </c>
      <c r="J526" t="s">
        <v>425</v>
      </c>
      <c r="K526" t="s">
        <v>426</v>
      </c>
      <c r="L526">
        <v>460</v>
      </c>
      <c r="M526" t="s">
        <v>141</v>
      </c>
      <c r="N526">
        <v>815</v>
      </c>
      <c r="O526">
        <v>227444.22</v>
      </c>
      <c r="P526">
        <v>1154855</v>
      </c>
      <c r="Q526" t="str">
        <f>VLOOKUP(J526,S:T,2,FALSE)</f>
        <v>E3 - Small C&amp;I</v>
      </c>
    </row>
    <row r="527" spans="1:17" x14ac:dyDescent="0.35">
      <c r="A527">
        <v>49</v>
      </c>
      <c r="B527" t="s">
        <v>420</v>
      </c>
      <c r="C527">
        <v>2019</v>
      </c>
      <c r="D527">
        <v>5</v>
      </c>
      <c r="E527" t="s">
        <v>147</v>
      </c>
      <c r="F527">
        <v>6</v>
      </c>
      <c r="G527" t="s">
        <v>137</v>
      </c>
      <c r="H527">
        <v>34</v>
      </c>
      <c r="I527" t="s">
        <v>463</v>
      </c>
      <c r="J527" t="s">
        <v>458</v>
      </c>
      <c r="K527" t="s">
        <v>459</v>
      </c>
      <c r="L527">
        <v>700</v>
      </c>
      <c r="M527" t="s">
        <v>138</v>
      </c>
      <c r="N527">
        <v>152</v>
      </c>
      <c r="O527">
        <v>19464.87</v>
      </c>
      <c r="P527">
        <v>91732</v>
      </c>
      <c r="Q527" t="str">
        <f>VLOOKUP(J527,S:T,2,FALSE)</f>
        <v>E3 - Small C&amp;I</v>
      </c>
    </row>
    <row r="528" spans="1:17" x14ac:dyDescent="0.35">
      <c r="A528">
        <v>49</v>
      </c>
      <c r="B528" t="s">
        <v>420</v>
      </c>
      <c r="C528">
        <v>2019</v>
      </c>
      <c r="D528">
        <v>5</v>
      </c>
      <c r="E528" t="s">
        <v>147</v>
      </c>
      <c r="F528">
        <v>6</v>
      </c>
      <c r="G528" t="s">
        <v>137</v>
      </c>
      <c r="H528">
        <v>951</v>
      </c>
      <c r="I528" t="s">
        <v>457</v>
      </c>
      <c r="J528" t="s">
        <v>458</v>
      </c>
      <c r="K528" t="s">
        <v>459</v>
      </c>
      <c r="L528">
        <v>4562</v>
      </c>
      <c r="M528" t="s">
        <v>144</v>
      </c>
      <c r="N528">
        <v>216</v>
      </c>
      <c r="O528">
        <v>9059.11</v>
      </c>
      <c r="P528">
        <v>67567</v>
      </c>
      <c r="Q528" t="str">
        <f>VLOOKUP(J528,S:T,2,FALSE)</f>
        <v>E3 - Small C&amp;I</v>
      </c>
    </row>
    <row r="529" spans="1:17" x14ac:dyDescent="0.35">
      <c r="A529">
        <v>49</v>
      </c>
      <c r="B529" t="s">
        <v>420</v>
      </c>
      <c r="C529">
        <v>2019</v>
      </c>
      <c r="D529">
        <v>5</v>
      </c>
      <c r="E529" t="s">
        <v>147</v>
      </c>
      <c r="F529">
        <v>3</v>
      </c>
      <c r="G529" t="s">
        <v>135</v>
      </c>
      <c r="H529">
        <v>903</v>
      </c>
      <c r="I529" t="s">
        <v>453</v>
      </c>
      <c r="J529" t="s">
        <v>450</v>
      </c>
      <c r="K529" t="s">
        <v>451</v>
      </c>
      <c r="L529">
        <v>4532</v>
      </c>
      <c r="M529" t="s">
        <v>142</v>
      </c>
      <c r="N529">
        <v>94</v>
      </c>
      <c r="O529">
        <v>18039.61</v>
      </c>
      <c r="P529">
        <v>170135</v>
      </c>
      <c r="Q529" t="str">
        <f>VLOOKUP(J529,S:T,2,FALSE)</f>
        <v>E1 - Residential</v>
      </c>
    </row>
    <row r="530" spans="1:17" x14ac:dyDescent="0.35">
      <c r="A530">
        <v>49</v>
      </c>
      <c r="B530" t="s">
        <v>420</v>
      </c>
      <c r="C530">
        <v>2019</v>
      </c>
      <c r="D530">
        <v>5</v>
      </c>
      <c r="E530" t="s">
        <v>147</v>
      </c>
      <c r="F530">
        <v>3</v>
      </c>
      <c r="G530" t="s">
        <v>135</v>
      </c>
      <c r="H530">
        <v>5</v>
      </c>
      <c r="I530" t="s">
        <v>424</v>
      </c>
      <c r="J530" t="s">
        <v>425</v>
      </c>
      <c r="K530" t="s">
        <v>426</v>
      </c>
      <c r="L530">
        <v>300</v>
      </c>
      <c r="M530" t="s">
        <v>136</v>
      </c>
      <c r="N530">
        <v>38851</v>
      </c>
      <c r="O530">
        <v>5062811.9000000004</v>
      </c>
      <c r="P530">
        <v>36141070</v>
      </c>
      <c r="Q530" t="str">
        <f>VLOOKUP(J530,S:T,2,FALSE)</f>
        <v>E3 - Small C&amp;I</v>
      </c>
    </row>
    <row r="531" spans="1:17" x14ac:dyDescent="0.35">
      <c r="A531">
        <v>49</v>
      </c>
      <c r="B531" t="s">
        <v>420</v>
      </c>
      <c r="C531">
        <v>2019</v>
      </c>
      <c r="D531">
        <v>5</v>
      </c>
      <c r="E531" t="s">
        <v>147</v>
      </c>
      <c r="F531">
        <v>5</v>
      </c>
      <c r="G531" t="s">
        <v>140</v>
      </c>
      <c r="H531">
        <v>710</v>
      </c>
      <c r="I531" t="s">
        <v>448</v>
      </c>
      <c r="J531" t="s">
        <v>438</v>
      </c>
      <c r="K531" t="s">
        <v>439</v>
      </c>
      <c r="L531">
        <v>4552</v>
      </c>
      <c r="M531" t="s">
        <v>156</v>
      </c>
      <c r="N531">
        <v>93</v>
      </c>
      <c r="O531">
        <v>1767431.49</v>
      </c>
      <c r="P531">
        <v>26678494</v>
      </c>
      <c r="Q531" t="str">
        <f>VLOOKUP(J531,S:T,2,FALSE)</f>
        <v>E5 - Large C&amp;I</v>
      </c>
    </row>
    <row r="532" spans="1:17" x14ac:dyDescent="0.35">
      <c r="A532">
        <v>49</v>
      </c>
      <c r="B532" t="s">
        <v>420</v>
      </c>
      <c r="C532">
        <v>2019</v>
      </c>
      <c r="D532">
        <v>5</v>
      </c>
      <c r="E532" t="s">
        <v>147</v>
      </c>
      <c r="F532">
        <v>1</v>
      </c>
      <c r="G532" t="s">
        <v>132</v>
      </c>
      <c r="H532">
        <v>13</v>
      </c>
      <c r="I532" t="s">
        <v>432</v>
      </c>
      <c r="J532" t="s">
        <v>433</v>
      </c>
      <c r="K532" t="s">
        <v>434</v>
      </c>
      <c r="L532">
        <v>200</v>
      </c>
      <c r="M532" t="s">
        <v>143</v>
      </c>
      <c r="N532">
        <v>4</v>
      </c>
      <c r="O532">
        <v>3133.55</v>
      </c>
      <c r="P532">
        <v>12887</v>
      </c>
      <c r="Q532" t="str">
        <f>VLOOKUP(J532,S:T,2,FALSE)</f>
        <v>E4 - Medium C&amp;I</v>
      </c>
    </row>
    <row r="533" spans="1:17" x14ac:dyDescent="0.35">
      <c r="A533">
        <v>49</v>
      </c>
      <c r="B533" t="s">
        <v>420</v>
      </c>
      <c r="C533">
        <v>2019</v>
      </c>
      <c r="D533">
        <v>5</v>
      </c>
      <c r="E533" t="s">
        <v>147</v>
      </c>
      <c r="F533">
        <v>3</v>
      </c>
      <c r="G533" t="s">
        <v>135</v>
      </c>
      <c r="H533">
        <v>705</v>
      </c>
      <c r="I533" t="s">
        <v>437</v>
      </c>
      <c r="J533" t="s">
        <v>438</v>
      </c>
      <c r="K533" t="s">
        <v>439</v>
      </c>
      <c r="L533">
        <v>300</v>
      </c>
      <c r="M533" t="s">
        <v>136</v>
      </c>
      <c r="N533">
        <v>95</v>
      </c>
      <c r="O533">
        <v>875262.89</v>
      </c>
      <c r="P533">
        <v>3918711</v>
      </c>
      <c r="Q533" t="str">
        <f>VLOOKUP(J533,S:T,2,FALSE)</f>
        <v>E5 - Large C&amp;I</v>
      </c>
    </row>
    <row r="534" spans="1:17" x14ac:dyDescent="0.35">
      <c r="A534">
        <v>49</v>
      </c>
      <c r="B534" t="s">
        <v>420</v>
      </c>
      <c r="C534">
        <v>2019</v>
      </c>
      <c r="D534">
        <v>5</v>
      </c>
      <c r="E534" t="s">
        <v>147</v>
      </c>
      <c r="F534">
        <v>3</v>
      </c>
      <c r="G534" t="s">
        <v>135</v>
      </c>
      <c r="H534">
        <v>924</v>
      </c>
      <c r="I534" t="s">
        <v>443</v>
      </c>
      <c r="J534" t="s">
        <v>444</v>
      </c>
      <c r="K534" t="s">
        <v>445</v>
      </c>
      <c r="L534">
        <v>4532</v>
      </c>
      <c r="M534" t="s">
        <v>142</v>
      </c>
      <c r="N534">
        <v>1</v>
      </c>
      <c r="O534">
        <v>189062.29</v>
      </c>
      <c r="P534">
        <v>2105713</v>
      </c>
      <c r="Q534" t="str">
        <f>VLOOKUP(J534,S:T,2,FALSE)</f>
        <v>E5 - Large C&amp;I</v>
      </c>
    </row>
    <row r="535" spans="1:17" x14ac:dyDescent="0.35">
      <c r="A535">
        <v>49</v>
      </c>
      <c r="B535" t="s">
        <v>420</v>
      </c>
      <c r="C535">
        <v>2019</v>
      </c>
      <c r="D535">
        <v>5</v>
      </c>
      <c r="E535" t="s">
        <v>147</v>
      </c>
      <c r="F535">
        <v>5</v>
      </c>
      <c r="G535" t="s">
        <v>140</v>
      </c>
      <c r="H535">
        <v>954</v>
      </c>
      <c r="I535" t="s">
        <v>436</v>
      </c>
      <c r="J535" t="s">
        <v>433</v>
      </c>
      <c r="K535" t="s">
        <v>434</v>
      </c>
      <c r="L535">
        <v>4552</v>
      </c>
      <c r="M535" t="s">
        <v>156</v>
      </c>
      <c r="N535">
        <v>174</v>
      </c>
      <c r="O535">
        <v>314148.62</v>
      </c>
      <c r="P535">
        <v>3537359</v>
      </c>
      <c r="Q535" t="str">
        <f>VLOOKUP(J535,S:T,2,FALSE)</f>
        <v>E4 - Medium C&amp;I</v>
      </c>
    </row>
    <row r="536" spans="1:17" x14ac:dyDescent="0.35">
      <c r="A536">
        <v>49</v>
      </c>
      <c r="B536" t="s">
        <v>420</v>
      </c>
      <c r="C536">
        <v>2019</v>
      </c>
      <c r="D536">
        <v>5</v>
      </c>
      <c r="E536" t="s">
        <v>147</v>
      </c>
      <c r="F536">
        <v>3</v>
      </c>
      <c r="G536" t="s">
        <v>135</v>
      </c>
      <c r="H536">
        <v>122</v>
      </c>
      <c r="I536" t="s">
        <v>460</v>
      </c>
      <c r="J536" t="s">
        <v>461</v>
      </c>
      <c r="K536" t="s">
        <v>462</v>
      </c>
      <c r="L536">
        <v>300</v>
      </c>
      <c r="M536" t="s">
        <v>136</v>
      </c>
      <c r="N536">
        <v>1</v>
      </c>
      <c r="O536">
        <v>60253.27</v>
      </c>
      <c r="P536">
        <v>613769</v>
      </c>
      <c r="Q536" t="str">
        <f>VLOOKUP(J536,S:T,2,FALSE)</f>
        <v>E5 - Large C&amp;I</v>
      </c>
    </row>
    <row r="537" spans="1:17" x14ac:dyDescent="0.35">
      <c r="A537">
        <v>49</v>
      </c>
      <c r="B537" t="s">
        <v>420</v>
      </c>
      <c r="C537">
        <v>2019</v>
      </c>
      <c r="D537">
        <v>5</v>
      </c>
      <c r="E537" t="s">
        <v>147</v>
      </c>
      <c r="F537">
        <v>1</v>
      </c>
      <c r="G537" t="s">
        <v>132</v>
      </c>
      <c r="H537">
        <v>950</v>
      </c>
      <c r="I537" t="s">
        <v>428</v>
      </c>
      <c r="J537" t="s">
        <v>425</v>
      </c>
      <c r="K537" t="s">
        <v>426</v>
      </c>
      <c r="L537">
        <v>4512</v>
      </c>
      <c r="M537" t="s">
        <v>133</v>
      </c>
      <c r="N537">
        <v>83</v>
      </c>
      <c r="O537">
        <v>7461.86</v>
      </c>
      <c r="P537">
        <v>68415</v>
      </c>
      <c r="Q537" t="str">
        <f>VLOOKUP(J537,S:T,2,FALSE)</f>
        <v>E3 - Small C&amp;I</v>
      </c>
    </row>
    <row r="538" spans="1:17" x14ac:dyDescent="0.35">
      <c r="A538">
        <v>49</v>
      </c>
      <c r="B538" t="s">
        <v>420</v>
      </c>
      <c r="C538">
        <v>2019</v>
      </c>
      <c r="D538">
        <v>5</v>
      </c>
      <c r="E538" t="s">
        <v>147</v>
      </c>
      <c r="F538">
        <v>5</v>
      </c>
      <c r="G538" t="s">
        <v>140</v>
      </c>
      <c r="H538">
        <v>950</v>
      </c>
      <c r="I538" t="s">
        <v>428</v>
      </c>
      <c r="J538" t="s">
        <v>425</v>
      </c>
      <c r="K538" t="s">
        <v>426</v>
      </c>
      <c r="L538">
        <v>4552</v>
      </c>
      <c r="M538" t="s">
        <v>156</v>
      </c>
      <c r="N538">
        <v>128</v>
      </c>
      <c r="O538">
        <v>34732.339999999997</v>
      </c>
      <c r="P538">
        <v>346542</v>
      </c>
      <c r="Q538" t="str">
        <f>VLOOKUP(J538,S:T,2,FALSE)</f>
        <v>E3 - Small C&amp;I</v>
      </c>
    </row>
    <row r="539" spans="1:17" x14ac:dyDescent="0.35">
      <c r="A539">
        <v>49</v>
      </c>
      <c r="B539" t="s">
        <v>420</v>
      </c>
      <c r="C539">
        <v>2019</v>
      </c>
      <c r="D539">
        <v>5</v>
      </c>
      <c r="E539" t="s">
        <v>147</v>
      </c>
      <c r="F539">
        <v>3</v>
      </c>
      <c r="G539" t="s">
        <v>135</v>
      </c>
      <c r="H539">
        <v>628</v>
      </c>
      <c r="I539" t="s">
        <v>440</v>
      </c>
      <c r="J539" t="s">
        <v>441</v>
      </c>
      <c r="K539" t="s">
        <v>442</v>
      </c>
      <c r="L539">
        <v>300</v>
      </c>
      <c r="M539" t="s">
        <v>136</v>
      </c>
      <c r="N539">
        <v>1147</v>
      </c>
      <c r="O539">
        <v>76747.62</v>
      </c>
      <c r="P539">
        <v>256728</v>
      </c>
      <c r="Q539" t="str">
        <f>VLOOKUP(J539,S:T,2,FALSE)</f>
        <v>E6 - OTHER</v>
      </c>
    </row>
    <row r="540" spans="1:17" x14ac:dyDescent="0.35">
      <c r="A540">
        <v>49</v>
      </c>
      <c r="B540" t="s">
        <v>420</v>
      </c>
      <c r="C540">
        <v>2019</v>
      </c>
      <c r="D540">
        <v>5</v>
      </c>
      <c r="E540" t="s">
        <v>147</v>
      </c>
      <c r="F540">
        <v>6</v>
      </c>
      <c r="G540" t="s">
        <v>137</v>
      </c>
      <c r="H540">
        <v>616</v>
      </c>
      <c r="I540" t="s">
        <v>446</v>
      </c>
      <c r="J540" t="s">
        <v>441</v>
      </c>
      <c r="K540" t="s">
        <v>442</v>
      </c>
      <c r="L540">
        <v>4562</v>
      </c>
      <c r="M540" t="s">
        <v>144</v>
      </c>
      <c r="N540">
        <v>71</v>
      </c>
      <c r="O540">
        <v>3646.55</v>
      </c>
      <c r="P540">
        <v>20702</v>
      </c>
      <c r="Q540" t="str">
        <f>VLOOKUP(J540,S:T,2,FALSE)</f>
        <v>E6 - OTHER</v>
      </c>
    </row>
    <row r="541" spans="1:17" x14ac:dyDescent="0.35">
      <c r="A541">
        <v>49</v>
      </c>
      <c r="B541" t="s">
        <v>420</v>
      </c>
      <c r="C541">
        <v>2019</v>
      </c>
      <c r="D541">
        <v>5</v>
      </c>
      <c r="E541" t="s">
        <v>147</v>
      </c>
      <c r="F541">
        <v>3</v>
      </c>
      <c r="G541" t="s">
        <v>135</v>
      </c>
      <c r="H541">
        <v>711</v>
      </c>
      <c r="I541" t="s">
        <v>452</v>
      </c>
      <c r="J541" t="s">
        <v>438</v>
      </c>
      <c r="K541" t="s">
        <v>439</v>
      </c>
      <c r="L541">
        <v>4532</v>
      </c>
      <c r="M541" t="s">
        <v>142</v>
      </c>
      <c r="N541">
        <v>318</v>
      </c>
      <c r="O541">
        <v>4438465.42</v>
      </c>
      <c r="P541">
        <v>66753363</v>
      </c>
      <c r="Q541" t="str">
        <f>VLOOKUP(J541,S:T,2,FALSE)</f>
        <v>E5 - Large C&amp;I</v>
      </c>
    </row>
    <row r="542" spans="1:17" x14ac:dyDescent="0.35">
      <c r="A542">
        <v>49</v>
      </c>
      <c r="B542" t="s">
        <v>420</v>
      </c>
      <c r="C542">
        <v>2019</v>
      </c>
      <c r="D542">
        <v>5</v>
      </c>
      <c r="E542" t="s">
        <v>147</v>
      </c>
      <c r="F542">
        <v>3</v>
      </c>
      <c r="G542" t="s">
        <v>135</v>
      </c>
      <c r="H542">
        <v>13</v>
      </c>
      <c r="I542" t="s">
        <v>432</v>
      </c>
      <c r="J542" t="s">
        <v>433</v>
      </c>
      <c r="K542" t="s">
        <v>434</v>
      </c>
      <c r="L542">
        <v>300</v>
      </c>
      <c r="M542" t="s">
        <v>136</v>
      </c>
      <c r="N542">
        <v>4095</v>
      </c>
      <c r="O542">
        <v>6811058.9299999997</v>
      </c>
      <c r="P542">
        <v>32732450</v>
      </c>
      <c r="Q542" t="str">
        <f>VLOOKUP(J542,S:T,2,FALSE)</f>
        <v>E4 - Medium C&amp;I</v>
      </c>
    </row>
    <row r="543" spans="1:17" x14ac:dyDescent="0.35">
      <c r="A543">
        <v>49</v>
      </c>
      <c r="B543" t="s">
        <v>420</v>
      </c>
      <c r="C543">
        <v>2019</v>
      </c>
      <c r="D543">
        <v>5</v>
      </c>
      <c r="E543" t="s">
        <v>147</v>
      </c>
      <c r="F543">
        <v>5</v>
      </c>
      <c r="G543" t="s">
        <v>140</v>
      </c>
      <c r="H543">
        <v>53</v>
      </c>
      <c r="I543" t="s">
        <v>435</v>
      </c>
      <c r="J543" t="s">
        <v>433</v>
      </c>
      <c r="K543" t="s">
        <v>434</v>
      </c>
      <c r="L543">
        <v>460</v>
      </c>
      <c r="M543" t="s">
        <v>141</v>
      </c>
      <c r="N543">
        <v>9</v>
      </c>
      <c r="O543">
        <v>13384.96</v>
      </c>
      <c r="P543">
        <v>62646</v>
      </c>
      <c r="Q543" t="str">
        <f>VLOOKUP(J543,S:T,2,FALSE)</f>
        <v>E4 - Medium C&amp;I</v>
      </c>
    </row>
    <row r="544" spans="1:17" x14ac:dyDescent="0.35">
      <c r="A544">
        <v>49</v>
      </c>
      <c r="B544" t="s">
        <v>420</v>
      </c>
      <c r="C544">
        <v>2019</v>
      </c>
      <c r="D544">
        <v>5</v>
      </c>
      <c r="E544" t="s">
        <v>147</v>
      </c>
      <c r="F544">
        <v>5</v>
      </c>
      <c r="G544" t="s">
        <v>140</v>
      </c>
      <c r="H544">
        <v>705</v>
      </c>
      <c r="I544" t="s">
        <v>437</v>
      </c>
      <c r="J544" t="s">
        <v>438</v>
      </c>
      <c r="K544" t="s">
        <v>439</v>
      </c>
      <c r="L544">
        <v>460</v>
      </c>
      <c r="M544" t="s">
        <v>141</v>
      </c>
      <c r="N544">
        <v>35</v>
      </c>
      <c r="O544">
        <v>358612.33</v>
      </c>
      <c r="P544">
        <v>1797600</v>
      </c>
      <c r="Q544" t="str">
        <f>VLOOKUP(J544,S:T,2,FALSE)</f>
        <v>E5 - Large C&amp;I</v>
      </c>
    </row>
    <row r="545" spans="1:17" x14ac:dyDescent="0.35">
      <c r="A545">
        <v>49</v>
      </c>
      <c r="B545" t="s">
        <v>420</v>
      </c>
      <c r="C545">
        <v>2019</v>
      </c>
      <c r="D545">
        <v>5</v>
      </c>
      <c r="E545" t="s">
        <v>147</v>
      </c>
      <c r="F545">
        <v>3</v>
      </c>
      <c r="G545" t="s">
        <v>135</v>
      </c>
      <c r="H545">
        <v>710</v>
      </c>
      <c r="I545" t="s">
        <v>448</v>
      </c>
      <c r="J545" t="s">
        <v>438</v>
      </c>
      <c r="K545" t="s">
        <v>439</v>
      </c>
      <c r="L545">
        <v>4532</v>
      </c>
      <c r="M545" t="s">
        <v>142</v>
      </c>
      <c r="N545">
        <v>297</v>
      </c>
      <c r="O545">
        <v>3866229.2</v>
      </c>
      <c r="P545">
        <v>57912120</v>
      </c>
      <c r="Q545" t="str">
        <f>VLOOKUP(J545,S:T,2,FALSE)</f>
        <v>E5 - Large C&amp;I</v>
      </c>
    </row>
    <row r="546" spans="1:17" x14ac:dyDescent="0.35">
      <c r="A546">
        <v>49</v>
      </c>
      <c r="B546" t="s">
        <v>420</v>
      </c>
      <c r="C546">
        <v>2019</v>
      </c>
      <c r="D546">
        <v>5</v>
      </c>
      <c r="E546" t="s">
        <v>147</v>
      </c>
      <c r="F546">
        <v>1</v>
      </c>
      <c r="G546" t="s">
        <v>132</v>
      </c>
      <c r="H546">
        <v>6</v>
      </c>
      <c r="I546" t="s">
        <v>421</v>
      </c>
      <c r="J546" t="s">
        <v>422</v>
      </c>
      <c r="K546" t="s">
        <v>423</v>
      </c>
      <c r="L546">
        <v>200</v>
      </c>
      <c r="M546" t="s">
        <v>143</v>
      </c>
      <c r="N546">
        <v>27935</v>
      </c>
      <c r="O546">
        <v>1919977.06</v>
      </c>
      <c r="P546">
        <v>12552133</v>
      </c>
      <c r="Q546" t="str">
        <f>VLOOKUP(J546,S:T,2,FALSE)</f>
        <v>E2 - Low Income Residential</v>
      </c>
    </row>
    <row r="547" spans="1:17" x14ac:dyDescent="0.35">
      <c r="A547">
        <v>49</v>
      </c>
      <c r="B547" t="s">
        <v>420</v>
      </c>
      <c r="C547">
        <v>2019</v>
      </c>
      <c r="D547">
        <v>5</v>
      </c>
      <c r="E547" t="s">
        <v>147</v>
      </c>
      <c r="F547">
        <v>1</v>
      </c>
      <c r="G547" t="s">
        <v>132</v>
      </c>
      <c r="H547">
        <v>1</v>
      </c>
      <c r="I547" t="s">
        <v>449</v>
      </c>
      <c r="J547" t="s">
        <v>450</v>
      </c>
      <c r="K547" t="s">
        <v>451</v>
      </c>
      <c r="L547">
        <v>200</v>
      </c>
      <c r="M547" t="s">
        <v>143</v>
      </c>
      <c r="N547">
        <v>344737</v>
      </c>
      <c r="O547">
        <v>33410930.129999999</v>
      </c>
      <c r="P547">
        <v>155926174</v>
      </c>
      <c r="Q547" t="str">
        <f>VLOOKUP(J547,S:T,2,FALSE)</f>
        <v>E1 - Residential</v>
      </c>
    </row>
    <row r="548" spans="1:17" x14ac:dyDescent="0.35">
      <c r="A548">
        <v>49</v>
      </c>
      <c r="B548" t="s">
        <v>420</v>
      </c>
      <c r="C548">
        <v>2019</v>
      </c>
      <c r="D548">
        <v>5</v>
      </c>
      <c r="E548" t="s">
        <v>147</v>
      </c>
      <c r="F548">
        <v>3</v>
      </c>
      <c r="G548" t="s">
        <v>135</v>
      </c>
      <c r="H548">
        <v>34</v>
      </c>
      <c r="I548" t="s">
        <v>463</v>
      </c>
      <c r="J548" t="s">
        <v>458</v>
      </c>
      <c r="K548" t="s">
        <v>459</v>
      </c>
      <c r="L548">
        <v>300</v>
      </c>
      <c r="M548" t="s">
        <v>136</v>
      </c>
      <c r="N548">
        <v>130</v>
      </c>
      <c r="O548">
        <v>15350.07</v>
      </c>
      <c r="P548">
        <v>71488</v>
      </c>
      <c r="Q548" t="str">
        <f>VLOOKUP(J548,S:T,2,FALSE)</f>
        <v>E3 - Small C&amp;I</v>
      </c>
    </row>
    <row r="549" spans="1:17" x14ac:dyDescent="0.35">
      <c r="A549">
        <v>49</v>
      </c>
      <c r="B549" t="s">
        <v>420</v>
      </c>
      <c r="C549">
        <v>2019</v>
      </c>
      <c r="D549">
        <v>5</v>
      </c>
      <c r="E549" t="s">
        <v>147</v>
      </c>
      <c r="F549">
        <v>3</v>
      </c>
      <c r="G549" t="s">
        <v>135</v>
      </c>
      <c r="H549">
        <v>54</v>
      </c>
      <c r="I549" t="s">
        <v>476</v>
      </c>
      <c r="J549" t="s">
        <v>458</v>
      </c>
      <c r="K549" t="s">
        <v>459</v>
      </c>
      <c r="L549">
        <v>300</v>
      </c>
      <c r="M549" t="s">
        <v>136</v>
      </c>
      <c r="N549">
        <v>1</v>
      </c>
      <c r="O549">
        <v>87.04</v>
      </c>
      <c r="P549">
        <v>366</v>
      </c>
      <c r="Q549" t="str">
        <f>VLOOKUP(J549,S:T,2,FALSE)</f>
        <v>E3 - Small C&amp;I</v>
      </c>
    </row>
    <row r="550" spans="1:17" x14ac:dyDescent="0.35">
      <c r="A550">
        <v>49</v>
      </c>
      <c r="B550" t="s">
        <v>420</v>
      </c>
      <c r="C550">
        <v>2019</v>
      </c>
      <c r="D550">
        <v>5</v>
      </c>
      <c r="E550" t="s">
        <v>147</v>
      </c>
      <c r="F550">
        <v>6</v>
      </c>
      <c r="G550" t="s">
        <v>137</v>
      </c>
      <c r="H550">
        <v>610</v>
      </c>
      <c r="I550" t="s">
        <v>429</v>
      </c>
      <c r="J550" t="s">
        <v>430</v>
      </c>
      <c r="K550" t="s">
        <v>431</v>
      </c>
      <c r="L550">
        <v>700</v>
      </c>
      <c r="M550" t="s">
        <v>138</v>
      </c>
      <c r="N550">
        <v>8</v>
      </c>
      <c r="O550">
        <v>2690.75</v>
      </c>
      <c r="P550">
        <v>3973</v>
      </c>
      <c r="Q550" t="str">
        <f>VLOOKUP(J550,S:T,2,FALSE)</f>
        <v>E6 - OTHER</v>
      </c>
    </row>
    <row r="551" spans="1:17" x14ac:dyDescent="0.35">
      <c r="A551">
        <v>49</v>
      </c>
      <c r="B551" t="s">
        <v>420</v>
      </c>
      <c r="C551">
        <v>2019</v>
      </c>
      <c r="D551">
        <v>5</v>
      </c>
      <c r="E551" t="s">
        <v>147</v>
      </c>
      <c r="F551">
        <v>1</v>
      </c>
      <c r="G551" t="s">
        <v>132</v>
      </c>
      <c r="H551">
        <v>616</v>
      </c>
      <c r="I551" t="s">
        <v>446</v>
      </c>
      <c r="J551" t="s">
        <v>441</v>
      </c>
      <c r="K551" t="s">
        <v>442</v>
      </c>
      <c r="L551">
        <v>4512</v>
      </c>
      <c r="M551" t="s">
        <v>133</v>
      </c>
      <c r="N551">
        <v>45</v>
      </c>
      <c r="O551">
        <v>3615.06</v>
      </c>
      <c r="P551">
        <v>13391</v>
      </c>
      <c r="Q551" t="str">
        <f>VLOOKUP(J551,S:T,2,FALSE)</f>
        <v>E6 - OTHER</v>
      </c>
    </row>
    <row r="552" spans="1:17" x14ac:dyDescent="0.35">
      <c r="A552">
        <v>49</v>
      </c>
      <c r="B552" t="s">
        <v>420</v>
      </c>
      <c r="C552">
        <v>2019</v>
      </c>
      <c r="D552">
        <v>5</v>
      </c>
      <c r="E552" t="s">
        <v>147</v>
      </c>
      <c r="F552">
        <v>5</v>
      </c>
      <c r="G552" t="s">
        <v>140</v>
      </c>
      <c r="H552">
        <v>616</v>
      </c>
      <c r="I552" t="s">
        <v>446</v>
      </c>
      <c r="J552" t="s">
        <v>441</v>
      </c>
      <c r="K552" t="s">
        <v>442</v>
      </c>
      <c r="L552">
        <v>4552</v>
      </c>
      <c r="M552" t="s">
        <v>156</v>
      </c>
      <c r="N552">
        <v>20</v>
      </c>
      <c r="O552">
        <v>2092.75</v>
      </c>
      <c r="P552">
        <v>10759</v>
      </c>
      <c r="Q552" t="str">
        <f>VLOOKUP(J552,S:T,2,FALSE)</f>
        <v>E6 - OTHER</v>
      </c>
    </row>
    <row r="553" spans="1:17" x14ac:dyDescent="0.35">
      <c r="A553">
        <v>49</v>
      </c>
      <c r="B553" t="s">
        <v>420</v>
      </c>
      <c r="C553">
        <v>2019</v>
      </c>
      <c r="D553">
        <v>5</v>
      </c>
      <c r="E553" t="s">
        <v>147</v>
      </c>
      <c r="F553">
        <v>5</v>
      </c>
      <c r="G553" t="s">
        <v>140</v>
      </c>
      <c r="H553">
        <v>711</v>
      </c>
      <c r="I553" t="s">
        <v>452</v>
      </c>
      <c r="J553" t="s">
        <v>438</v>
      </c>
      <c r="K553" t="s">
        <v>439</v>
      </c>
      <c r="L553">
        <v>4552</v>
      </c>
      <c r="M553" t="s">
        <v>156</v>
      </c>
      <c r="N553">
        <v>72</v>
      </c>
      <c r="O553">
        <v>904126.08</v>
      </c>
      <c r="P553">
        <v>13356131</v>
      </c>
      <c r="Q553" t="str">
        <f>VLOOKUP(J553,S:T,2,FALSE)</f>
        <v>E5 - Large C&amp;I</v>
      </c>
    </row>
    <row r="554" spans="1:17" x14ac:dyDescent="0.35">
      <c r="A554">
        <v>49</v>
      </c>
      <c r="B554" t="s">
        <v>420</v>
      </c>
      <c r="C554">
        <v>2019</v>
      </c>
      <c r="D554">
        <v>5</v>
      </c>
      <c r="E554" t="s">
        <v>147</v>
      </c>
      <c r="F554">
        <v>3</v>
      </c>
      <c r="G554" t="s">
        <v>135</v>
      </c>
      <c r="H554">
        <v>954</v>
      </c>
      <c r="I554" t="s">
        <v>436</v>
      </c>
      <c r="J554" t="s">
        <v>433</v>
      </c>
      <c r="K554" t="s">
        <v>434</v>
      </c>
      <c r="L554">
        <v>4532</v>
      </c>
      <c r="M554" t="s">
        <v>142</v>
      </c>
      <c r="N554">
        <v>3412</v>
      </c>
      <c r="O554">
        <v>4598143.07</v>
      </c>
      <c r="P554">
        <v>56941549</v>
      </c>
      <c r="Q554" t="str">
        <f>VLOOKUP(J554,S:T,2,FALSE)</f>
        <v>E4 - Medium C&amp;I</v>
      </c>
    </row>
    <row r="555" spans="1:17" x14ac:dyDescent="0.35">
      <c r="A555">
        <v>49</v>
      </c>
      <c r="B555" t="s">
        <v>420</v>
      </c>
      <c r="C555">
        <v>2019</v>
      </c>
      <c r="D555">
        <v>5</v>
      </c>
      <c r="E555" t="s">
        <v>147</v>
      </c>
      <c r="F555">
        <v>3</v>
      </c>
      <c r="G555" t="s">
        <v>135</v>
      </c>
      <c r="H555">
        <v>117</v>
      </c>
      <c r="I555" t="s">
        <v>477</v>
      </c>
      <c r="J555" t="s">
        <v>461</v>
      </c>
      <c r="K555" t="s">
        <v>462</v>
      </c>
      <c r="L555">
        <v>300</v>
      </c>
      <c r="M555" t="s">
        <v>136</v>
      </c>
      <c r="N555">
        <v>3</v>
      </c>
      <c r="O555">
        <v>13370.47</v>
      </c>
      <c r="P555">
        <v>46440</v>
      </c>
      <c r="Q555" t="str">
        <f>VLOOKUP(J555,S:T,2,FALSE)</f>
        <v>E5 - Large C&amp;I</v>
      </c>
    </row>
    <row r="556" spans="1:17" x14ac:dyDescent="0.35">
      <c r="A556">
        <v>49</v>
      </c>
      <c r="B556" t="s">
        <v>420</v>
      </c>
      <c r="C556">
        <v>2019</v>
      </c>
      <c r="D556">
        <v>5</v>
      </c>
      <c r="E556" t="s">
        <v>147</v>
      </c>
      <c r="F556">
        <v>6</v>
      </c>
      <c r="G556" t="s">
        <v>137</v>
      </c>
      <c r="H556">
        <v>626</v>
      </c>
      <c r="I556" t="s">
        <v>456</v>
      </c>
      <c r="J556" t="s">
        <v>84</v>
      </c>
      <c r="K556" t="s">
        <v>145</v>
      </c>
      <c r="L556">
        <v>700</v>
      </c>
      <c r="M556" t="s">
        <v>138</v>
      </c>
      <c r="N556">
        <v>2</v>
      </c>
      <c r="O556">
        <v>763.52</v>
      </c>
      <c r="P556">
        <v>315</v>
      </c>
      <c r="Q556" t="str">
        <f>VLOOKUP(J556,S:T,2,FALSE)</f>
        <v>E6 - OTHER</v>
      </c>
    </row>
    <row r="557" spans="1:17" x14ac:dyDescent="0.35">
      <c r="A557">
        <v>49</v>
      </c>
      <c r="B557" t="s">
        <v>420</v>
      </c>
      <c r="C557">
        <v>2019</v>
      </c>
      <c r="D557">
        <v>5</v>
      </c>
      <c r="E557" t="s">
        <v>147</v>
      </c>
      <c r="F557">
        <v>3</v>
      </c>
      <c r="G557" t="s">
        <v>135</v>
      </c>
      <c r="H557">
        <v>629</v>
      </c>
      <c r="I557" t="s">
        <v>469</v>
      </c>
      <c r="J557" t="s">
        <v>430</v>
      </c>
      <c r="K557" t="s">
        <v>431</v>
      </c>
      <c r="L557">
        <v>300</v>
      </c>
      <c r="M557" t="s">
        <v>136</v>
      </c>
      <c r="N557">
        <v>10</v>
      </c>
      <c r="O557">
        <v>1397.13</v>
      </c>
      <c r="P557">
        <v>4638</v>
      </c>
      <c r="Q557" t="str">
        <f>VLOOKUP(J557,S:T,2,FALSE)</f>
        <v>E6 - OTHER</v>
      </c>
    </row>
    <row r="558" spans="1:17" x14ac:dyDescent="0.35">
      <c r="A558">
        <v>49</v>
      </c>
      <c r="B558" t="s">
        <v>420</v>
      </c>
      <c r="C558">
        <v>2019</v>
      </c>
      <c r="D558">
        <v>5</v>
      </c>
      <c r="E558" t="s">
        <v>147</v>
      </c>
      <c r="F558">
        <v>6</v>
      </c>
      <c r="G558" t="s">
        <v>137</v>
      </c>
      <c r="H558">
        <v>629</v>
      </c>
      <c r="I558" t="s">
        <v>469</v>
      </c>
      <c r="J558" t="s">
        <v>430</v>
      </c>
      <c r="K558" t="s">
        <v>431</v>
      </c>
      <c r="L558">
        <v>700</v>
      </c>
      <c r="M558" t="s">
        <v>138</v>
      </c>
      <c r="N558">
        <v>149</v>
      </c>
      <c r="O558">
        <v>63555.25</v>
      </c>
      <c r="P558">
        <v>132925</v>
      </c>
      <c r="Q558" t="str">
        <f>VLOOKUP(J558,S:T,2,FALSE)</f>
        <v>E6 - OTHER</v>
      </c>
    </row>
    <row r="559" spans="1:17" x14ac:dyDescent="0.35">
      <c r="A559">
        <v>49</v>
      </c>
      <c r="B559" t="s">
        <v>420</v>
      </c>
      <c r="C559">
        <v>2019</v>
      </c>
      <c r="D559">
        <v>5</v>
      </c>
      <c r="E559" t="s">
        <v>147</v>
      </c>
      <c r="F559">
        <v>1</v>
      </c>
      <c r="G559" t="s">
        <v>132</v>
      </c>
      <c r="H559">
        <v>628</v>
      </c>
      <c r="I559" t="s">
        <v>440</v>
      </c>
      <c r="J559" t="s">
        <v>441</v>
      </c>
      <c r="K559" t="s">
        <v>442</v>
      </c>
      <c r="L559">
        <v>200</v>
      </c>
      <c r="M559" t="s">
        <v>143</v>
      </c>
      <c r="N559">
        <v>250</v>
      </c>
      <c r="O559">
        <v>13607.61</v>
      </c>
      <c r="P559">
        <v>26537</v>
      </c>
      <c r="Q559" t="str">
        <f>VLOOKUP(J559,S:T,2,FALSE)</f>
        <v>E6 - OTHER</v>
      </c>
    </row>
    <row r="560" spans="1:17" x14ac:dyDescent="0.35">
      <c r="A560">
        <v>49</v>
      </c>
      <c r="B560" t="s">
        <v>420</v>
      </c>
      <c r="C560">
        <v>2019</v>
      </c>
      <c r="D560">
        <v>5</v>
      </c>
      <c r="E560" t="s">
        <v>147</v>
      </c>
      <c r="F560">
        <v>3</v>
      </c>
      <c r="G560" t="s">
        <v>135</v>
      </c>
      <c r="H560">
        <v>605</v>
      </c>
      <c r="I560" t="s">
        <v>467</v>
      </c>
      <c r="J560" t="s">
        <v>441</v>
      </c>
      <c r="K560" t="s">
        <v>442</v>
      </c>
      <c r="L560">
        <v>300</v>
      </c>
      <c r="M560" t="s">
        <v>136</v>
      </c>
      <c r="N560">
        <v>15</v>
      </c>
      <c r="O560">
        <v>724.46</v>
      </c>
      <c r="P560">
        <v>2624</v>
      </c>
      <c r="Q560" t="str">
        <f>VLOOKUP(J560,S:T,2,FALSE)</f>
        <v>E6 - OTHER</v>
      </c>
    </row>
    <row r="561" spans="1:17" x14ac:dyDescent="0.35">
      <c r="A561">
        <v>49</v>
      </c>
      <c r="B561" t="s">
        <v>420</v>
      </c>
      <c r="C561">
        <v>2019</v>
      </c>
      <c r="D561">
        <v>5</v>
      </c>
      <c r="E561" t="s">
        <v>147</v>
      </c>
      <c r="F561">
        <v>5</v>
      </c>
      <c r="G561" t="s">
        <v>140</v>
      </c>
      <c r="H561">
        <v>628</v>
      </c>
      <c r="I561" t="s">
        <v>440</v>
      </c>
      <c r="J561" t="s">
        <v>441</v>
      </c>
      <c r="K561" t="s">
        <v>442</v>
      </c>
      <c r="L561">
        <v>460</v>
      </c>
      <c r="M561" t="s">
        <v>141</v>
      </c>
      <c r="N561">
        <v>56</v>
      </c>
      <c r="O561">
        <v>7341.03</v>
      </c>
      <c r="P561">
        <v>25571</v>
      </c>
      <c r="Q561" t="str">
        <f>VLOOKUP(J561,S:T,2,FALSE)</f>
        <v>E6 - OTHER</v>
      </c>
    </row>
    <row r="562" spans="1:17" x14ac:dyDescent="0.35">
      <c r="A562">
        <v>49</v>
      </c>
      <c r="B562" t="s">
        <v>420</v>
      </c>
      <c r="C562">
        <v>2019</v>
      </c>
      <c r="D562">
        <v>5</v>
      </c>
      <c r="E562" t="s">
        <v>147</v>
      </c>
      <c r="F562">
        <v>6</v>
      </c>
      <c r="G562" t="s">
        <v>137</v>
      </c>
      <c r="H562">
        <v>605</v>
      </c>
      <c r="I562" t="s">
        <v>467</v>
      </c>
      <c r="J562" t="s">
        <v>441</v>
      </c>
      <c r="K562" t="s">
        <v>442</v>
      </c>
      <c r="L562">
        <v>700</v>
      </c>
      <c r="M562" t="s">
        <v>138</v>
      </c>
      <c r="N562">
        <v>15</v>
      </c>
      <c r="O562">
        <v>934.28</v>
      </c>
      <c r="P562">
        <v>3452</v>
      </c>
      <c r="Q562" t="str">
        <f>VLOOKUP(J562,S:T,2,FALSE)</f>
        <v>E6 - OTHER</v>
      </c>
    </row>
    <row r="563" spans="1:17" x14ac:dyDescent="0.35">
      <c r="A563">
        <v>49</v>
      </c>
      <c r="B563" t="s">
        <v>420</v>
      </c>
      <c r="C563">
        <v>2019</v>
      </c>
      <c r="D563">
        <v>5</v>
      </c>
      <c r="E563" t="s">
        <v>147</v>
      </c>
      <c r="F563">
        <v>5</v>
      </c>
      <c r="G563" t="s">
        <v>140</v>
      </c>
      <c r="H563">
        <v>943</v>
      </c>
      <c r="I563" t="s">
        <v>464</v>
      </c>
      <c r="J563" t="s">
        <v>465</v>
      </c>
      <c r="K563" t="s">
        <v>466</v>
      </c>
      <c r="L563">
        <v>4552</v>
      </c>
      <c r="M563" t="s">
        <v>156</v>
      </c>
      <c r="N563">
        <v>2</v>
      </c>
      <c r="O563">
        <v>17239.060000000001</v>
      </c>
      <c r="P563">
        <v>0</v>
      </c>
      <c r="Q563" t="str">
        <f>VLOOKUP(J563,S:T,2,FALSE)</f>
        <v>E6 - OTHER</v>
      </c>
    </row>
    <row r="564" spans="1:17" x14ac:dyDescent="0.35">
      <c r="A564">
        <v>49</v>
      </c>
      <c r="B564" t="s">
        <v>420</v>
      </c>
      <c r="C564">
        <v>2019</v>
      </c>
      <c r="D564">
        <v>5</v>
      </c>
      <c r="E564" t="s">
        <v>147</v>
      </c>
      <c r="F564">
        <v>1</v>
      </c>
      <c r="G564" t="s">
        <v>132</v>
      </c>
      <c r="H564">
        <v>954</v>
      </c>
      <c r="I564" t="s">
        <v>436</v>
      </c>
      <c r="J564" t="s">
        <v>433</v>
      </c>
      <c r="K564" t="s">
        <v>434</v>
      </c>
      <c r="L564">
        <v>4512</v>
      </c>
      <c r="M564" t="s">
        <v>133</v>
      </c>
      <c r="N564">
        <v>1</v>
      </c>
      <c r="O564">
        <v>1088.03</v>
      </c>
      <c r="P564">
        <v>12524</v>
      </c>
      <c r="Q564" t="str">
        <f>VLOOKUP(J564,S:T,2,FALSE)</f>
        <v>E4 - Medium C&amp;I</v>
      </c>
    </row>
    <row r="565" spans="1:17" x14ac:dyDescent="0.35">
      <c r="A565">
        <v>49</v>
      </c>
      <c r="B565" t="s">
        <v>420</v>
      </c>
      <c r="C565">
        <v>2019</v>
      </c>
      <c r="D565">
        <v>5</v>
      </c>
      <c r="E565" t="s">
        <v>147</v>
      </c>
      <c r="F565">
        <v>3</v>
      </c>
      <c r="G565" t="s">
        <v>135</v>
      </c>
      <c r="H565">
        <v>6</v>
      </c>
      <c r="I565" t="s">
        <v>421</v>
      </c>
      <c r="J565" t="s">
        <v>422</v>
      </c>
      <c r="K565" t="s">
        <v>423</v>
      </c>
      <c r="L565">
        <v>300</v>
      </c>
      <c r="M565" t="s">
        <v>136</v>
      </c>
      <c r="N565">
        <v>3</v>
      </c>
      <c r="O565">
        <v>262.2</v>
      </c>
      <c r="P565">
        <v>1726</v>
      </c>
      <c r="Q565" t="str">
        <f>VLOOKUP(J565,S:T,2,FALSE)</f>
        <v>E2 - Low Income Residential</v>
      </c>
    </row>
    <row r="566" spans="1:17" x14ac:dyDescent="0.35">
      <c r="A566">
        <v>49</v>
      </c>
      <c r="B566" t="s">
        <v>420</v>
      </c>
      <c r="C566">
        <v>2019</v>
      </c>
      <c r="D566">
        <v>5</v>
      </c>
      <c r="E566" t="s">
        <v>147</v>
      </c>
      <c r="F566">
        <v>3</v>
      </c>
      <c r="G566" t="s">
        <v>135</v>
      </c>
      <c r="H566">
        <v>700</v>
      </c>
      <c r="I566" t="s">
        <v>447</v>
      </c>
      <c r="J566" t="s">
        <v>438</v>
      </c>
      <c r="K566" t="s">
        <v>439</v>
      </c>
      <c r="L566">
        <v>300</v>
      </c>
      <c r="M566" t="s">
        <v>136</v>
      </c>
      <c r="N566">
        <v>83</v>
      </c>
      <c r="O566">
        <v>1451798.62</v>
      </c>
      <c r="P566">
        <v>7532175</v>
      </c>
      <c r="Q566" t="str">
        <f>VLOOKUP(J566,S:T,2,FALSE)</f>
        <v>E5 - Large C&amp;I</v>
      </c>
    </row>
    <row r="567" spans="1:17" x14ac:dyDescent="0.35">
      <c r="A567">
        <v>49</v>
      </c>
      <c r="B567" t="s">
        <v>420</v>
      </c>
      <c r="C567">
        <v>2019</v>
      </c>
      <c r="D567">
        <v>5</v>
      </c>
      <c r="E567" t="s">
        <v>147</v>
      </c>
      <c r="F567">
        <v>1</v>
      </c>
      <c r="G567" t="s">
        <v>132</v>
      </c>
      <c r="H567">
        <v>5</v>
      </c>
      <c r="I567" t="s">
        <v>424</v>
      </c>
      <c r="J567" t="s">
        <v>425</v>
      </c>
      <c r="K567" t="s">
        <v>426</v>
      </c>
      <c r="L567">
        <v>200</v>
      </c>
      <c r="M567" t="s">
        <v>143</v>
      </c>
      <c r="N567">
        <v>638</v>
      </c>
      <c r="O567">
        <v>52493.08</v>
      </c>
      <c r="P567">
        <v>230301</v>
      </c>
      <c r="Q567" t="str">
        <f>VLOOKUP(J567,S:T,2,FALSE)</f>
        <v>E3 - Small C&amp;I</v>
      </c>
    </row>
    <row r="568" spans="1:17" x14ac:dyDescent="0.35">
      <c r="A568">
        <v>49</v>
      </c>
      <c r="B568" t="s">
        <v>420</v>
      </c>
      <c r="C568">
        <v>2019</v>
      </c>
      <c r="D568">
        <v>5</v>
      </c>
      <c r="E568" t="s">
        <v>147</v>
      </c>
      <c r="F568">
        <v>3</v>
      </c>
      <c r="G568" t="s">
        <v>135</v>
      </c>
      <c r="H568">
        <v>950</v>
      </c>
      <c r="I568" t="s">
        <v>428</v>
      </c>
      <c r="J568" t="s">
        <v>425</v>
      </c>
      <c r="K568" t="s">
        <v>426</v>
      </c>
      <c r="L568">
        <v>4532</v>
      </c>
      <c r="M568" t="s">
        <v>142</v>
      </c>
      <c r="N568">
        <v>9982</v>
      </c>
      <c r="O568">
        <v>1284173.6100000001</v>
      </c>
      <c r="P568">
        <v>11820302</v>
      </c>
      <c r="Q568" t="str">
        <f>VLOOKUP(J568,S:T,2,FALSE)</f>
        <v>E3 - Small C&amp;I</v>
      </c>
    </row>
    <row r="569" spans="1:17" x14ac:dyDescent="0.35">
      <c r="A569">
        <v>49</v>
      </c>
      <c r="B569" t="s">
        <v>420</v>
      </c>
      <c r="C569">
        <v>2019</v>
      </c>
      <c r="D569">
        <v>5</v>
      </c>
      <c r="E569" t="s">
        <v>147</v>
      </c>
      <c r="F569">
        <v>3</v>
      </c>
      <c r="G569" t="s">
        <v>135</v>
      </c>
      <c r="H569">
        <v>951</v>
      </c>
      <c r="I569" t="s">
        <v>457</v>
      </c>
      <c r="J569" t="s">
        <v>458</v>
      </c>
      <c r="K569" t="s">
        <v>459</v>
      </c>
      <c r="L569">
        <v>4532</v>
      </c>
      <c r="M569" t="s">
        <v>142</v>
      </c>
      <c r="N569">
        <v>112</v>
      </c>
      <c r="O569">
        <v>7953.64</v>
      </c>
      <c r="P569">
        <v>63052</v>
      </c>
      <c r="Q569" t="str">
        <f>VLOOKUP(J569,S:T,2,FALSE)</f>
        <v>E3 - Small C&amp;I</v>
      </c>
    </row>
    <row r="570" spans="1:17" x14ac:dyDescent="0.35">
      <c r="A570">
        <v>49</v>
      </c>
      <c r="B570" t="s">
        <v>420</v>
      </c>
      <c r="C570">
        <v>2019</v>
      </c>
      <c r="D570">
        <v>5</v>
      </c>
      <c r="E570" t="s">
        <v>147</v>
      </c>
      <c r="F570">
        <v>6</v>
      </c>
      <c r="G570" t="s">
        <v>137</v>
      </c>
      <c r="H570">
        <v>619</v>
      </c>
      <c r="I570" t="s">
        <v>474</v>
      </c>
      <c r="J570" t="s">
        <v>157</v>
      </c>
      <c r="K570" t="s">
        <v>145</v>
      </c>
      <c r="L570">
        <v>4562</v>
      </c>
      <c r="M570" t="s">
        <v>144</v>
      </c>
      <c r="N570">
        <v>93</v>
      </c>
      <c r="O570">
        <v>70665.64</v>
      </c>
      <c r="P570">
        <v>798699</v>
      </c>
      <c r="Q570" t="str">
        <f>VLOOKUP(J570,S:T,2,FALSE)</f>
        <v>E6 - OTHER</v>
      </c>
    </row>
    <row r="571" spans="1:17" x14ac:dyDescent="0.35">
      <c r="A571">
        <v>49</v>
      </c>
      <c r="B571" t="s">
        <v>420</v>
      </c>
      <c r="C571">
        <v>2019</v>
      </c>
      <c r="D571">
        <v>5</v>
      </c>
      <c r="E571" t="s">
        <v>147</v>
      </c>
      <c r="F571">
        <v>5</v>
      </c>
      <c r="G571" t="s">
        <v>140</v>
      </c>
      <c r="H571">
        <v>443</v>
      </c>
      <c r="I571" t="s">
        <v>494</v>
      </c>
      <c r="J571">
        <v>2121</v>
      </c>
      <c r="K571" t="s">
        <v>145</v>
      </c>
      <c r="L571">
        <v>1670</v>
      </c>
      <c r="M571" t="s">
        <v>491</v>
      </c>
      <c r="N571">
        <v>2</v>
      </c>
      <c r="O571">
        <v>242.67</v>
      </c>
      <c r="P571">
        <v>382.04</v>
      </c>
      <c r="Q571" t="str">
        <f>VLOOKUP(J571,S:T,2,FALSE)</f>
        <v>G3 - Small C&amp;I</v>
      </c>
    </row>
    <row r="572" spans="1:17" x14ac:dyDescent="0.35">
      <c r="A572">
        <v>49</v>
      </c>
      <c r="B572" t="s">
        <v>420</v>
      </c>
      <c r="C572">
        <v>2019</v>
      </c>
      <c r="D572">
        <v>5</v>
      </c>
      <c r="E572" t="s">
        <v>147</v>
      </c>
      <c r="F572">
        <v>3</v>
      </c>
      <c r="G572" t="s">
        <v>135</v>
      </c>
      <c r="H572">
        <v>444</v>
      </c>
      <c r="I572" t="s">
        <v>495</v>
      </c>
      <c r="J572">
        <v>2131</v>
      </c>
      <c r="K572" t="s">
        <v>145</v>
      </c>
      <c r="L572">
        <v>300</v>
      </c>
      <c r="M572" t="s">
        <v>136</v>
      </c>
      <c r="N572">
        <v>30</v>
      </c>
      <c r="O572">
        <v>7054.9</v>
      </c>
      <c r="P572">
        <v>5106.93</v>
      </c>
      <c r="Q572" t="str">
        <f>VLOOKUP(J572,S:T,2,FALSE)</f>
        <v>G3 - Small C&amp;I</v>
      </c>
    </row>
    <row r="573" spans="1:17" x14ac:dyDescent="0.35">
      <c r="A573">
        <v>49</v>
      </c>
      <c r="B573" t="s">
        <v>420</v>
      </c>
      <c r="C573">
        <v>2019</v>
      </c>
      <c r="D573">
        <v>5</v>
      </c>
      <c r="E573" t="s">
        <v>147</v>
      </c>
      <c r="F573">
        <v>3</v>
      </c>
      <c r="G573" t="s">
        <v>135</v>
      </c>
      <c r="H573">
        <v>407</v>
      </c>
      <c r="I573" t="s">
        <v>496</v>
      </c>
      <c r="J573" t="s">
        <v>497</v>
      </c>
      <c r="K573" t="s">
        <v>145</v>
      </c>
      <c r="L573">
        <v>1670</v>
      </c>
      <c r="M573" t="s">
        <v>491</v>
      </c>
      <c r="N573">
        <v>325</v>
      </c>
      <c r="O573">
        <v>210936.03</v>
      </c>
      <c r="P573">
        <v>469072.56</v>
      </c>
      <c r="Q573" t="str">
        <f>VLOOKUP(J573,S:T,2,FALSE)</f>
        <v>G4 - Medium C&amp;I</v>
      </c>
    </row>
    <row r="574" spans="1:17" x14ac:dyDescent="0.35">
      <c r="A574">
        <v>49</v>
      </c>
      <c r="B574" t="s">
        <v>420</v>
      </c>
      <c r="C574">
        <v>2019</v>
      </c>
      <c r="D574">
        <v>5</v>
      </c>
      <c r="E574" t="s">
        <v>147</v>
      </c>
      <c r="F574">
        <v>5</v>
      </c>
      <c r="G574" t="s">
        <v>140</v>
      </c>
      <c r="H574">
        <v>420</v>
      </c>
      <c r="I574" t="s">
        <v>498</v>
      </c>
      <c r="J574">
        <v>2331</v>
      </c>
      <c r="K574" t="s">
        <v>145</v>
      </c>
      <c r="L574">
        <v>400</v>
      </c>
      <c r="M574" t="s">
        <v>140</v>
      </c>
      <c r="N574">
        <v>2</v>
      </c>
      <c r="O574">
        <v>11787.65</v>
      </c>
      <c r="P574">
        <v>10987.87</v>
      </c>
      <c r="Q574" t="str">
        <f>VLOOKUP(J574,S:T,2,FALSE)</f>
        <v>G5 - Large C&amp;I</v>
      </c>
    </row>
    <row r="575" spans="1:17" x14ac:dyDescent="0.35">
      <c r="A575">
        <v>49</v>
      </c>
      <c r="B575" t="s">
        <v>420</v>
      </c>
      <c r="C575">
        <v>2019</v>
      </c>
      <c r="D575">
        <v>5</v>
      </c>
      <c r="E575" t="s">
        <v>147</v>
      </c>
      <c r="F575">
        <v>3</v>
      </c>
      <c r="G575" t="s">
        <v>135</v>
      </c>
      <c r="H575">
        <v>417</v>
      </c>
      <c r="I575" t="s">
        <v>499</v>
      </c>
      <c r="J575">
        <v>2367</v>
      </c>
      <c r="K575" t="s">
        <v>145</v>
      </c>
      <c r="L575">
        <v>300</v>
      </c>
      <c r="M575" t="s">
        <v>136</v>
      </c>
      <c r="N575">
        <v>27</v>
      </c>
      <c r="O575">
        <v>111131.25</v>
      </c>
      <c r="P575">
        <v>113241.65</v>
      </c>
      <c r="Q575" t="str">
        <f>VLOOKUP(J575,S:T,2,FALSE)</f>
        <v>G5 - Large C&amp;I</v>
      </c>
    </row>
    <row r="576" spans="1:17" x14ac:dyDescent="0.35">
      <c r="A576">
        <v>49</v>
      </c>
      <c r="B576" t="s">
        <v>420</v>
      </c>
      <c r="C576">
        <v>2019</v>
      </c>
      <c r="D576">
        <v>5</v>
      </c>
      <c r="E576" t="s">
        <v>147</v>
      </c>
      <c r="F576">
        <v>5</v>
      </c>
      <c r="G576" t="s">
        <v>140</v>
      </c>
      <c r="H576">
        <v>423</v>
      </c>
      <c r="I576" t="s">
        <v>482</v>
      </c>
      <c r="J576" t="s">
        <v>483</v>
      </c>
      <c r="K576" t="s">
        <v>145</v>
      </c>
      <c r="L576">
        <v>1671</v>
      </c>
      <c r="M576" t="s">
        <v>484</v>
      </c>
      <c r="N576">
        <v>52</v>
      </c>
      <c r="O576">
        <v>614101.01</v>
      </c>
      <c r="P576">
        <v>3604203.81</v>
      </c>
      <c r="Q576" t="str">
        <f>VLOOKUP(J576,S:T,2,FALSE)</f>
        <v>G5 - Large C&amp;I</v>
      </c>
    </row>
    <row r="577" spans="1:17" x14ac:dyDescent="0.35">
      <c r="A577">
        <v>49</v>
      </c>
      <c r="B577" t="s">
        <v>420</v>
      </c>
      <c r="C577">
        <v>2019</v>
      </c>
      <c r="D577">
        <v>5</v>
      </c>
      <c r="E577" t="s">
        <v>147</v>
      </c>
      <c r="F577">
        <v>3</v>
      </c>
      <c r="G577" t="s">
        <v>135</v>
      </c>
      <c r="H577">
        <v>422</v>
      </c>
      <c r="I577" t="s">
        <v>500</v>
      </c>
      <c r="J577">
        <v>2421</v>
      </c>
      <c r="K577" t="s">
        <v>145</v>
      </c>
      <c r="L577">
        <v>1671</v>
      </c>
      <c r="M577" t="s">
        <v>484</v>
      </c>
      <c r="N577">
        <v>3</v>
      </c>
      <c r="O577">
        <v>10984.88</v>
      </c>
      <c r="P577">
        <v>45842.18</v>
      </c>
      <c r="Q577" t="str">
        <f>VLOOKUP(J577,S:T,2,FALSE)</f>
        <v>G5 - Large C&amp;I</v>
      </c>
    </row>
    <row r="578" spans="1:17" x14ac:dyDescent="0.35">
      <c r="A578">
        <v>49</v>
      </c>
      <c r="B578" t="s">
        <v>420</v>
      </c>
      <c r="C578">
        <v>2019</v>
      </c>
      <c r="D578">
        <v>5</v>
      </c>
      <c r="E578" t="s">
        <v>147</v>
      </c>
      <c r="F578">
        <v>5</v>
      </c>
      <c r="G578" t="s">
        <v>140</v>
      </c>
      <c r="H578">
        <v>415</v>
      </c>
      <c r="I578" t="s">
        <v>501</v>
      </c>
      <c r="J578" t="s">
        <v>502</v>
      </c>
      <c r="K578" t="s">
        <v>145</v>
      </c>
      <c r="L578">
        <v>1670</v>
      </c>
      <c r="M578" t="s">
        <v>491</v>
      </c>
      <c r="N578">
        <v>3</v>
      </c>
      <c r="O578">
        <v>13810.29</v>
      </c>
      <c r="P578">
        <v>65183.55</v>
      </c>
      <c r="Q578" t="str">
        <f>VLOOKUP(J578,S:T,2,FALSE)</f>
        <v>G5 - Large C&amp;I</v>
      </c>
    </row>
    <row r="579" spans="1:17" x14ac:dyDescent="0.35">
      <c r="A579">
        <v>49</v>
      </c>
      <c r="B579" t="s">
        <v>420</v>
      </c>
      <c r="C579">
        <v>2019</v>
      </c>
      <c r="D579">
        <v>5</v>
      </c>
      <c r="E579" t="s">
        <v>147</v>
      </c>
      <c r="F579">
        <v>3</v>
      </c>
      <c r="G579" t="s">
        <v>135</v>
      </c>
      <c r="H579">
        <v>406</v>
      </c>
      <c r="I579" t="s">
        <v>503</v>
      </c>
      <c r="J579">
        <v>2221</v>
      </c>
      <c r="K579" t="s">
        <v>145</v>
      </c>
      <c r="L579">
        <v>1670</v>
      </c>
      <c r="M579" t="s">
        <v>491</v>
      </c>
      <c r="N579">
        <v>1433</v>
      </c>
      <c r="O579">
        <v>709662.46</v>
      </c>
      <c r="P579">
        <v>1390212.03</v>
      </c>
      <c r="Q579" t="str">
        <f>VLOOKUP(J579,S:T,2,FALSE)</f>
        <v>G4 - Medium C&amp;I</v>
      </c>
    </row>
    <row r="580" spans="1:17" x14ac:dyDescent="0.35">
      <c r="A580">
        <v>49</v>
      </c>
      <c r="B580" t="s">
        <v>420</v>
      </c>
      <c r="C580">
        <v>2019</v>
      </c>
      <c r="D580">
        <v>5</v>
      </c>
      <c r="E580" t="s">
        <v>147</v>
      </c>
      <c r="F580">
        <v>5</v>
      </c>
      <c r="G580" t="s">
        <v>140</v>
      </c>
      <c r="H580">
        <v>405</v>
      </c>
      <c r="I580" t="s">
        <v>504</v>
      </c>
      <c r="J580">
        <v>2237</v>
      </c>
      <c r="K580" t="s">
        <v>145</v>
      </c>
      <c r="L580">
        <v>400</v>
      </c>
      <c r="M580" t="s">
        <v>140</v>
      </c>
      <c r="N580">
        <v>14</v>
      </c>
      <c r="O580">
        <v>30059.47</v>
      </c>
      <c r="P580">
        <v>25718.91</v>
      </c>
      <c r="Q580" t="str">
        <f>VLOOKUP(J580,S:T,2,FALSE)</f>
        <v>G4 - Medium C&amp;I</v>
      </c>
    </row>
    <row r="581" spans="1:17" x14ac:dyDescent="0.35">
      <c r="A581">
        <v>49</v>
      </c>
      <c r="B581" t="s">
        <v>420</v>
      </c>
      <c r="C581">
        <v>2019</v>
      </c>
      <c r="D581">
        <v>5</v>
      </c>
      <c r="E581" t="s">
        <v>147</v>
      </c>
      <c r="F581">
        <v>10</v>
      </c>
      <c r="G581" t="s">
        <v>149</v>
      </c>
      <c r="H581">
        <v>404</v>
      </c>
      <c r="I581" t="s">
        <v>506</v>
      </c>
      <c r="J581">
        <v>0</v>
      </c>
      <c r="K581" t="s">
        <v>145</v>
      </c>
      <c r="L581">
        <v>0</v>
      </c>
      <c r="M581" t="s">
        <v>145</v>
      </c>
      <c r="N581">
        <v>1</v>
      </c>
      <c r="O581">
        <v>59.87</v>
      </c>
      <c r="P581">
        <v>27.72</v>
      </c>
      <c r="Q581" t="str">
        <f>VLOOKUP(J581,S:T,2,FALSE)</f>
        <v>G6 - OTHER</v>
      </c>
    </row>
    <row r="582" spans="1:17" x14ac:dyDescent="0.35">
      <c r="A582">
        <v>49</v>
      </c>
      <c r="B582" t="s">
        <v>420</v>
      </c>
      <c r="C582">
        <v>2019</v>
      </c>
      <c r="D582">
        <v>5</v>
      </c>
      <c r="E582" t="s">
        <v>147</v>
      </c>
      <c r="F582">
        <v>1</v>
      </c>
      <c r="G582" t="s">
        <v>132</v>
      </c>
      <c r="H582">
        <v>403</v>
      </c>
      <c r="I582" t="s">
        <v>512</v>
      </c>
      <c r="J582">
        <v>1101</v>
      </c>
      <c r="K582" t="s">
        <v>145</v>
      </c>
      <c r="L582">
        <v>200</v>
      </c>
      <c r="M582" t="s">
        <v>143</v>
      </c>
      <c r="N582">
        <v>499</v>
      </c>
      <c r="O582">
        <v>18645.22</v>
      </c>
      <c r="P582">
        <v>14072.33</v>
      </c>
      <c r="Q582" t="str">
        <f>VLOOKUP(J582,S:T,2,FALSE)</f>
        <v>G2 - Low Income Residential</v>
      </c>
    </row>
    <row r="583" spans="1:17" x14ac:dyDescent="0.35">
      <c r="A583">
        <v>49</v>
      </c>
      <c r="B583" t="s">
        <v>420</v>
      </c>
      <c r="C583">
        <v>2019</v>
      </c>
      <c r="D583">
        <v>5</v>
      </c>
      <c r="E583" t="s">
        <v>147</v>
      </c>
      <c r="F583">
        <v>5</v>
      </c>
      <c r="G583" t="s">
        <v>140</v>
      </c>
      <c r="H583">
        <v>406</v>
      </c>
      <c r="I583" t="s">
        <v>503</v>
      </c>
      <c r="J583">
        <v>2221</v>
      </c>
      <c r="K583" t="s">
        <v>145</v>
      </c>
      <c r="L583">
        <v>1670</v>
      </c>
      <c r="M583" t="s">
        <v>491</v>
      </c>
      <c r="N583">
        <v>19</v>
      </c>
      <c r="O583">
        <v>16891.650000000001</v>
      </c>
      <c r="P583">
        <v>36670.39</v>
      </c>
      <c r="Q583" t="str">
        <f>VLOOKUP(J583,S:T,2,FALSE)</f>
        <v>G4 - Medium C&amp;I</v>
      </c>
    </row>
    <row r="584" spans="1:17" x14ac:dyDescent="0.35">
      <c r="A584">
        <v>49</v>
      </c>
      <c r="B584" t="s">
        <v>420</v>
      </c>
      <c r="C584">
        <v>2019</v>
      </c>
      <c r="D584">
        <v>5</v>
      </c>
      <c r="E584" t="s">
        <v>147</v>
      </c>
      <c r="F584">
        <v>3</v>
      </c>
      <c r="G584" t="s">
        <v>135</v>
      </c>
      <c r="H584">
        <v>432</v>
      </c>
      <c r="I584" t="s">
        <v>507</v>
      </c>
      <c r="J584" t="s">
        <v>508</v>
      </c>
      <c r="K584" t="s">
        <v>145</v>
      </c>
      <c r="L584">
        <v>1674</v>
      </c>
      <c r="M584" t="s">
        <v>509</v>
      </c>
      <c r="N584">
        <v>5</v>
      </c>
      <c r="O584">
        <v>434406.95</v>
      </c>
      <c r="P584">
        <v>0</v>
      </c>
      <c r="Q584" t="str">
        <f>VLOOKUP(J584,S:T,2,FALSE)</f>
        <v>G6 - OTHER</v>
      </c>
    </row>
    <row r="585" spans="1:17" x14ac:dyDescent="0.35">
      <c r="A585">
        <v>49</v>
      </c>
      <c r="B585" t="s">
        <v>420</v>
      </c>
      <c r="C585">
        <v>2019</v>
      </c>
      <c r="D585">
        <v>5</v>
      </c>
      <c r="E585" t="s">
        <v>147</v>
      </c>
      <c r="F585">
        <v>5</v>
      </c>
      <c r="G585" t="s">
        <v>140</v>
      </c>
      <c r="H585">
        <v>404</v>
      </c>
      <c r="I585" t="s">
        <v>506</v>
      </c>
      <c r="J585">
        <v>2107</v>
      </c>
      <c r="K585" t="s">
        <v>145</v>
      </c>
      <c r="L585">
        <v>400</v>
      </c>
      <c r="M585" t="s">
        <v>140</v>
      </c>
      <c r="N585">
        <v>7</v>
      </c>
      <c r="O585">
        <v>4183.18</v>
      </c>
      <c r="P585">
        <v>3242.22</v>
      </c>
      <c r="Q585" t="str">
        <f>VLOOKUP(J585,S:T,2,FALSE)</f>
        <v>G3 - Small C&amp;I</v>
      </c>
    </row>
    <row r="586" spans="1:17" x14ac:dyDescent="0.35">
      <c r="A586">
        <v>49</v>
      </c>
      <c r="B586" t="s">
        <v>420</v>
      </c>
      <c r="C586">
        <v>2019</v>
      </c>
      <c r="D586">
        <v>5</v>
      </c>
      <c r="E586" t="s">
        <v>147</v>
      </c>
      <c r="F586">
        <v>5</v>
      </c>
      <c r="G586" t="s">
        <v>140</v>
      </c>
      <c r="H586">
        <v>419</v>
      </c>
      <c r="I586" t="s">
        <v>519</v>
      </c>
      <c r="J586" t="s">
        <v>520</v>
      </c>
      <c r="K586" t="s">
        <v>145</v>
      </c>
      <c r="L586">
        <v>1671</v>
      </c>
      <c r="M586" t="s">
        <v>484</v>
      </c>
      <c r="N586">
        <v>55</v>
      </c>
      <c r="O586">
        <v>118185.38</v>
      </c>
      <c r="P586">
        <v>325633.46999999997</v>
      </c>
      <c r="Q586" t="str">
        <f>VLOOKUP(J586,S:T,2,FALSE)</f>
        <v>G5 - Large C&amp;I</v>
      </c>
    </row>
    <row r="587" spans="1:17" x14ac:dyDescent="0.35">
      <c r="A587">
        <v>49</v>
      </c>
      <c r="B587" t="s">
        <v>420</v>
      </c>
      <c r="C587">
        <v>2019</v>
      </c>
      <c r="D587">
        <v>5</v>
      </c>
      <c r="E587" t="s">
        <v>147</v>
      </c>
      <c r="F587">
        <v>5</v>
      </c>
      <c r="G587" t="s">
        <v>140</v>
      </c>
      <c r="H587">
        <v>417</v>
      </c>
      <c r="I587" t="s">
        <v>499</v>
      </c>
      <c r="J587">
        <v>2367</v>
      </c>
      <c r="K587" t="s">
        <v>145</v>
      </c>
      <c r="L587">
        <v>400</v>
      </c>
      <c r="M587" t="s">
        <v>140</v>
      </c>
      <c r="N587">
        <v>30</v>
      </c>
      <c r="O587">
        <v>132987.54999999999</v>
      </c>
      <c r="P587">
        <v>134802.79999999999</v>
      </c>
      <c r="Q587" t="str">
        <f>VLOOKUP(J587,S:T,2,FALSE)</f>
        <v>G5 - Large C&amp;I</v>
      </c>
    </row>
    <row r="588" spans="1:17" x14ac:dyDescent="0.35">
      <c r="A588">
        <v>49</v>
      </c>
      <c r="B588" t="s">
        <v>420</v>
      </c>
      <c r="C588">
        <v>2019</v>
      </c>
      <c r="D588">
        <v>5</v>
      </c>
      <c r="E588" t="s">
        <v>147</v>
      </c>
      <c r="F588">
        <v>3</v>
      </c>
      <c r="G588" t="s">
        <v>135</v>
      </c>
      <c r="H588">
        <v>424</v>
      </c>
      <c r="I588" t="s">
        <v>518</v>
      </c>
      <c r="J588">
        <v>2431</v>
      </c>
      <c r="K588" t="s">
        <v>145</v>
      </c>
      <c r="L588">
        <v>300</v>
      </c>
      <c r="M588" t="s">
        <v>136</v>
      </c>
      <c r="N588">
        <v>1</v>
      </c>
      <c r="O588">
        <v>17988.84</v>
      </c>
      <c r="P588">
        <v>18881.39</v>
      </c>
      <c r="Q588" t="str">
        <f>VLOOKUP(J588,S:T,2,FALSE)</f>
        <v>G5 - Large C&amp;I</v>
      </c>
    </row>
    <row r="589" spans="1:17" x14ac:dyDescent="0.35">
      <c r="A589">
        <v>49</v>
      </c>
      <c r="B589" t="s">
        <v>420</v>
      </c>
      <c r="C589">
        <v>2019</v>
      </c>
      <c r="D589">
        <v>5</v>
      </c>
      <c r="E589" t="s">
        <v>147</v>
      </c>
      <c r="F589">
        <v>5</v>
      </c>
      <c r="G589" t="s">
        <v>140</v>
      </c>
      <c r="H589">
        <v>424</v>
      </c>
      <c r="I589" t="s">
        <v>518</v>
      </c>
      <c r="J589">
        <v>2431</v>
      </c>
      <c r="K589" t="s">
        <v>145</v>
      </c>
      <c r="L589">
        <v>400</v>
      </c>
      <c r="M589" t="s">
        <v>140</v>
      </c>
      <c r="N589">
        <v>1</v>
      </c>
      <c r="O589">
        <v>7351.81</v>
      </c>
      <c r="P589">
        <v>1495.31</v>
      </c>
      <c r="Q589" t="str">
        <f>VLOOKUP(J589,S:T,2,FALSE)</f>
        <v>G5 - Large C&amp;I</v>
      </c>
    </row>
    <row r="590" spans="1:17" x14ac:dyDescent="0.35">
      <c r="A590">
        <v>49</v>
      </c>
      <c r="B590" t="s">
        <v>420</v>
      </c>
      <c r="C590">
        <v>2019</v>
      </c>
      <c r="D590">
        <v>5</v>
      </c>
      <c r="E590" t="s">
        <v>147</v>
      </c>
      <c r="F590">
        <v>3</v>
      </c>
      <c r="G590" t="s">
        <v>135</v>
      </c>
      <c r="H590">
        <v>411</v>
      </c>
      <c r="I590" t="s">
        <v>489</v>
      </c>
      <c r="J590" t="s">
        <v>490</v>
      </c>
      <c r="K590" t="s">
        <v>145</v>
      </c>
      <c r="L590">
        <v>1670</v>
      </c>
      <c r="M590" t="s">
        <v>491</v>
      </c>
      <c r="N590">
        <v>110</v>
      </c>
      <c r="O590">
        <v>275072.89</v>
      </c>
      <c r="P590">
        <v>607412.6</v>
      </c>
      <c r="Q590" t="str">
        <f>VLOOKUP(J590,S:T,2,FALSE)</f>
        <v>G5 - Large C&amp;I</v>
      </c>
    </row>
    <row r="591" spans="1:17" x14ac:dyDescent="0.35">
      <c r="A591">
        <v>49</v>
      </c>
      <c r="B591" t="s">
        <v>420</v>
      </c>
      <c r="C591">
        <v>2019</v>
      </c>
      <c r="D591">
        <v>5</v>
      </c>
      <c r="E591" t="s">
        <v>147</v>
      </c>
      <c r="F591">
        <v>5</v>
      </c>
      <c r="G591" t="s">
        <v>140</v>
      </c>
      <c r="H591">
        <v>410</v>
      </c>
      <c r="I591" t="s">
        <v>513</v>
      </c>
      <c r="J591">
        <v>3321</v>
      </c>
      <c r="K591" t="s">
        <v>145</v>
      </c>
      <c r="L591">
        <v>1670</v>
      </c>
      <c r="M591" t="s">
        <v>491</v>
      </c>
      <c r="N591">
        <v>17</v>
      </c>
      <c r="O591">
        <v>36378.04</v>
      </c>
      <c r="P591">
        <v>69980.710000000006</v>
      </c>
      <c r="Q591" t="str">
        <f>VLOOKUP(J591,S:T,2,FALSE)</f>
        <v>G5 - Large C&amp;I</v>
      </c>
    </row>
    <row r="592" spans="1:17" x14ac:dyDescent="0.35">
      <c r="A592">
        <v>49</v>
      </c>
      <c r="B592" t="s">
        <v>420</v>
      </c>
      <c r="C592">
        <v>2019</v>
      </c>
      <c r="D592">
        <v>5</v>
      </c>
      <c r="E592" t="s">
        <v>147</v>
      </c>
      <c r="F592">
        <v>3</v>
      </c>
      <c r="G592" t="s">
        <v>135</v>
      </c>
      <c r="H592">
        <v>414</v>
      </c>
      <c r="I592" t="s">
        <v>505</v>
      </c>
      <c r="J592">
        <v>3421</v>
      </c>
      <c r="K592" t="s">
        <v>145</v>
      </c>
      <c r="L592">
        <v>1670</v>
      </c>
      <c r="M592" t="s">
        <v>491</v>
      </c>
      <c r="N592">
        <v>1</v>
      </c>
      <c r="O592">
        <v>2828.09</v>
      </c>
      <c r="P592">
        <v>7936.65</v>
      </c>
      <c r="Q592" t="str">
        <f>VLOOKUP(J592,S:T,2,FALSE)</f>
        <v>G5 - Large C&amp;I</v>
      </c>
    </row>
    <row r="593" spans="1:17" x14ac:dyDescent="0.35">
      <c r="A593">
        <v>49</v>
      </c>
      <c r="B593" t="s">
        <v>420</v>
      </c>
      <c r="C593">
        <v>2019</v>
      </c>
      <c r="D593">
        <v>5</v>
      </c>
      <c r="E593" t="s">
        <v>147</v>
      </c>
      <c r="F593">
        <v>3</v>
      </c>
      <c r="G593" t="s">
        <v>135</v>
      </c>
      <c r="H593">
        <v>428</v>
      </c>
      <c r="I593" t="s">
        <v>529</v>
      </c>
      <c r="J593" t="s">
        <v>530</v>
      </c>
      <c r="K593" t="s">
        <v>145</v>
      </c>
      <c r="L593">
        <v>1675</v>
      </c>
      <c r="M593" t="s">
        <v>481</v>
      </c>
      <c r="N593">
        <v>1</v>
      </c>
      <c r="O593">
        <v>25098.34</v>
      </c>
      <c r="P593">
        <v>26154.79</v>
      </c>
      <c r="Q593" t="str">
        <f>VLOOKUP(J593,S:T,2,FALSE)</f>
        <v>G5 - Large C&amp;I</v>
      </c>
    </row>
    <row r="594" spans="1:17" x14ac:dyDescent="0.35">
      <c r="A594">
        <v>49</v>
      </c>
      <c r="B594" t="s">
        <v>420</v>
      </c>
      <c r="C594">
        <v>2019</v>
      </c>
      <c r="D594">
        <v>5</v>
      </c>
      <c r="E594" t="s">
        <v>147</v>
      </c>
      <c r="F594">
        <v>3</v>
      </c>
      <c r="G594" t="s">
        <v>135</v>
      </c>
      <c r="H594">
        <v>430</v>
      </c>
      <c r="I594" t="s">
        <v>492</v>
      </c>
      <c r="J594" t="s">
        <v>493</v>
      </c>
      <c r="K594" t="s">
        <v>145</v>
      </c>
      <c r="L594">
        <v>300</v>
      </c>
      <c r="M594" t="s">
        <v>136</v>
      </c>
      <c r="N594">
        <v>1</v>
      </c>
      <c r="O594">
        <v>18749.63</v>
      </c>
      <c r="P594">
        <v>1</v>
      </c>
      <c r="Q594" t="str">
        <f>VLOOKUP(J594,S:T,2,FALSE)</f>
        <v>E6 - OTHER</v>
      </c>
    </row>
    <row r="595" spans="1:17" x14ac:dyDescent="0.35">
      <c r="A595">
        <v>49</v>
      </c>
      <c r="B595" t="s">
        <v>420</v>
      </c>
      <c r="C595">
        <v>2019</v>
      </c>
      <c r="D595">
        <v>5</v>
      </c>
      <c r="E595" t="s">
        <v>147</v>
      </c>
      <c r="F595">
        <v>1</v>
      </c>
      <c r="G595" t="s">
        <v>132</v>
      </c>
      <c r="H595">
        <v>401</v>
      </c>
      <c r="I595" t="s">
        <v>525</v>
      </c>
      <c r="J595">
        <v>1012</v>
      </c>
      <c r="K595" t="s">
        <v>145</v>
      </c>
      <c r="L595">
        <v>200</v>
      </c>
      <c r="M595" t="s">
        <v>143</v>
      </c>
      <c r="N595">
        <v>17375</v>
      </c>
      <c r="O595">
        <v>631109.21</v>
      </c>
      <c r="P595">
        <v>294858.01</v>
      </c>
      <c r="Q595" t="str">
        <f>VLOOKUP(J595,S:T,2,FALSE)</f>
        <v>G1 - Residential</v>
      </c>
    </row>
    <row r="596" spans="1:17" x14ac:dyDescent="0.35">
      <c r="A596">
        <v>49</v>
      </c>
      <c r="B596" t="s">
        <v>420</v>
      </c>
      <c r="C596">
        <v>2019</v>
      </c>
      <c r="D596">
        <v>5</v>
      </c>
      <c r="E596" t="s">
        <v>147</v>
      </c>
      <c r="F596">
        <v>3</v>
      </c>
      <c r="G596" t="s">
        <v>135</v>
      </c>
      <c r="H596">
        <v>439</v>
      </c>
      <c r="I596" t="s">
        <v>487</v>
      </c>
      <c r="J596" t="s">
        <v>488</v>
      </c>
      <c r="K596" t="s">
        <v>145</v>
      </c>
      <c r="L596">
        <v>300</v>
      </c>
      <c r="M596" t="s">
        <v>136</v>
      </c>
      <c r="N596">
        <v>1</v>
      </c>
      <c r="O596">
        <v>112767.26</v>
      </c>
      <c r="P596">
        <v>251786.59</v>
      </c>
      <c r="Q596" t="str">
        <f>VLOOKUP(J596,S:T,2,FALSE)</f>
        <v>G5 - Large C&amp;I</v>
      </c>
    </row>
    <row r="597" spans="1:17" x14ac:dyDescent="0.35">
      <c r="A597">
        <v>49</v>
      </c>
      <c r="B597" t="s">
        <v>420</v>
      </c>
      <c r="C597">
        <v>2019</v>
      </c>
      <c r="D597">
        <v>5</v>
      </c>
      <c r="E597" t="s">
        <v>147</v>
      </c>
      <c r="F597">
        <v>3</v>
      </c>
      <c r="G597" t="s">
        <v>135</v>
      </c>
      <c r="H597">
        <v>404</v>
      </c>
      <c r="I597" t="s">
        <v>506</v>
      </c>
      <c r="J597">
        <v>2107</v>
      </c>
      <c r="K597" t="s">
        <v>145</v>
      </c>
      <c r="L597">
        <v>300</v>
      </c>
      <c r="M597" t="s">
        <v>136</v>
      </c>
      <c r="N597">
        <v>18245</v>
      </c>
      <c r="O597">
        <v>2132848.0299999998</v>
      </c>
      <c r="P597">
        <v>1334411.3899999999</v>
      </c>
      <c r="Q597" t="str">
        <f>VLOOKUP(J597,S:T,2,FALSE)</f>
        <v>G3 - Small C&amp;I</v>
      </c>
    </row>
    <row r="598" spans="1:17" x14ac:dyDescent="0.35">
      <c r="A598">
        <v>49</v>
      </c>
      <c r="B598" t="s">
        <v>420</v>
      </c>
      <c r="C598">
        <v>2019</v>
      </c>
      <c r="D598">
        <v>5</v>
      </c>
      <c r="E598" t="s">
        <v>147</v>
      </c>
      <c r="F598">
        <v>3</v>
      </c>
      <c r="G598" t="s">
        <v>135</v>
      </c>
      <c r="H598">
        <v>418</v>
      </c>
      <c r="I598" t="s">
        <v>528</v>
      </c>
      <c r="J598">
        <v>2321</v>
      </c>
      <c r="K598" t="s">
        <v>145</v>
      </c>
      <c r="L598">
        <v>1671</v>
      </c>
      <c r="M598" t="s">
        <v>484</v>
      </c>
      <c r="N598">
        <v>36</v>
      </c>
      <c r="O598">
        <v>70620.100000000006</v>
      </c>
      <c r="P598">
        <v>189162.45</v>
      </c>
      <c r="Q598" t="str">
        <f>VLOOKUP(J598,S:T,2,FALSE)</f>
        <v>G5 - Large C&amp;I</v>
      </c>
    </row>
    <row r="599" spans="1:17" x14ac:dyDescent="0.35">
      <c r="A599">
        <v>49</v>
      </c>
      <c r="B599" t="s">
        <v>420</v>
      </c>
      <c r="C599">
        <v>2019</v>
      </c>
      <c r="D599">
        <v>5</v>
      </c>
      <c r="E599" t="s">
        <v>147</v>
      </c>
      <c r="F599">
        <v>3</v>
      </c>
      <c r="G599" t="s">
        <v>135</v>
      </c>
      <c r="H599">
        <v>423</v>
      </c>
      <c r="I599" t="s">
        <v>482</v>
      </c>
      <c r="J599" t="s">
        <v>483</v>
      </c>
      <c r="K599" t="s">
        <v>145</v>
      </c>
      <c r="L599">
        <v>1671</v>
      </c>
      <c r="M599" t="s">
        <v>484</v>
      </c>
      <c r="N599">
        <v>12</v>
      </c>
      <c r="O599">
        <v>146433.60000000001</v>
      </c>
      <c r="P599">
        <v>1023740.69</v>
      </c>
      <c r="Q599" t="str">
        <f>VLOOKUP(J599,S:T,2,FALSE)</f>
        <v>G5 - Large C&amp;I</v>
      </c>
    </row>
    <row r="600" spans="1:17" x14ac:dyDescent="0.35">
      <c r="A600">
        <v>49</v>
      </c>
      <c r="B600" t="s">
        <v>420</v>
      </c>
      <c r="C600">
        <v>2019</v>
      </c>
      <c r="D600">
        <v>5</v>
      </c>
      <c r="E600" t="s">
        <v>147</v>
      </c>
      <c r="F600">
        <v>3</v>
      </c>
      <c r="G600" t="s">
        <v>135</v>
      </c>
      <c r="H600">
        <v>405</v>
      </c>
      <c r="I600" t="s">
        <v>504</v>
      </c>
      <c r="J600">
        <v>2237</v>
      </c>
      <c r="K600" t="s">
        <v>145</v>
      </c>
      <c r="L600">
        <v>300</v>
      </c>
      <c r="M600" t="s">
        <v>136</v>
      </c>
      <c r="N600">
        <v>3357</v>
      </c>
      <c r="O600">
        <v>2997017.89</v>
      </c>
      <c r="P600">
        <v>2334402.04</v>
      </c>
      <c r="Q600" t="str">
        <f>VLOOKUP(J600,S:T,2,FALSE)</f>
        <v>G4 - Medium C&amp;I</v>
      </c>
    </row>
    <row r="601" spans="1:17" x14ac:dyDescent="0.35">
      <c r="A601">
        <v>49</v>
      </c>
      <c r="B601" t="s">
        <v>420</v>
      </c>
      <c r="C601">
        <v>2019</v>
      </c>
      <c r="D601">
        <v>5</v>
      </c>
      <c r="E601" t="s">
        <v>147</v>
      </c>
      <c r="F601">
        <v>5</v>
      </c>
      <c r="G601" t="s">
        <v>140</v>
      </c>
      <c r="H601">
        <v>425</v>
      </c>
      <c r="I601" t="s">
        <v>479</v>
      </c>
      <c r="J601" t="s">
        <v>480</v>
      </c>
      <c r="K601" t="s">
        <v>145</v>
      </c>
      <c r="L601">
        <v>1675</v>
      </c>
      <c r="M601" t="s">
        <v>481</v>
      </c>
      <c r="N601">
        <v>1</v>
      </c>
      <c r="O601">
        <v>6804.65</v>
      </c>
      <c r="P601">
        <v>5722.68</v>
      </c>
      <c r="Q601" t="str">
        <f>VLOOKUP(J601,S:T,2,FALSE)</f>
        <v>G5 - Large C&amp;I</v>
      </c>
    </row>
    <row r="602" spans="1:17" x14ac:dyDescent="0.35">
      <c r="A602">
        <v>49</v>
      </c>
      <c r="B602" t="s">
        <v>420</v>
      </c>
      <c r="C602">
        <v>2019</v>
      </c>
      <c r="D602">
        <v>5</v>
      </c>
      <c r="E602" t="s">
        <v>147</v>
      </c>
      <c r="F602">
        <v>5</v>
      </c>
      <c r="G602" t="s">
        <v>140</v>
      </c>
      <c r="H602">
        <v>418</v>
      </c>
      <c r="I602" t="s">
        <v>528</v>
      </c>
      <c r="J602">
        <v>2321</v>
      </c>
      <c r="K602" t="s">
        <v>145</v>
      </c>
      <c r="L602">
        <v>1671</v>
      </c>
      <c r="M602" t="s">
        <v>484</v>
      </c>
      <c r="N602">
        <v>55</v>
      </c>
      <c r="O602">
        <v>105403.95</v>
      </c>
      <c r="P602">
        <v>287673.69</v>
      </c>
      <c r="Q602" t="str">
        <f>VLOOKUP(J602,S:T,2,FALSE)</f>
        <v>G5 - Large C&amp;I</v>
      </c>
    </row>
    <row r="603" spans="1:17" x14ac:dyDescent="0.35">
      <c r="A603">
        <v>49</v>
      </c>
      <c r="B603" t="s">
        <v>420</v>
      </c>
      <c r="C603">
        <v>2019</v>
      </c>
      <c r="D603">
        <v>5</v>
      </c>
      <c r="E603" t="s">
        <v>147</v>
      </c>
      <c r="F603">
        <v>5</v>
      </c>
      <c r="G603" t="s">
        <v>140</v>
      </c>
      <c r="H603">
        <v>422</v>
      </c>
      <c r="I603" t="s">
        <v>500</v>
      </c>
      <c r="J603">
        <v>2421</v>
      </c>
      <c r="K603" t="s">
        <v>145</v>
      </c>
      <c r="L603">
        <v>1671</v>
      </c>
      <c r="M603" t="s">
        <v>484</v>
      </c>
      <c r="N603">
        <v>13</v>
      </c>
      <c r="O603">
        <v>78597.52</v>
      </c>
      <c r="P603">
        <v>424687.58</v>
      </c>
      <c r="Q603" t="str">
        <f>VLOOKUP(J603,S:T,2,FALSE)</f>
        <v>G5 - Large C&amp;I</v>
      </c>
    </row>
    <row r="604" spans="1:17" x14ac:dyDescent="0.35">
      <c r="A604">
        <v>49</v>
      </c>
      <c r="B604" t="s">
        <v>420</v>
      </c>
      <c r="C604">
        <v>2019</v>
      </c>
      <c r="D604">
        <v>5</v>
      </c>
      <c r="E604" t="s">
        <v>147</v>
      </c>
      <c r="F604">
        <v>5</v>
      </c>
      <c r="G604" t="s">
        <v>140</v>
      </c>
      <c r="H604">
        <v>421</v>
      </c>
      <c r="I604" t="s">
        <v>485</v>
      </c>
      <c r="J604">
        <v>2496</v>
      </c>
      <c r="K604" t="s">
        <v>145</v>
      </c>
      <c r="L604">
        <v>400</v>
      </c>
      <c r="M604" t="s">
        <v>140</v>
      </c>
      <c r="N604">
        <v>2</v>
      </c>
      <c r="O604">
        <v>27713.88</v>
      </c>
      <c r="P604">
        <v>32052.66</v>
      </c>
      <c r="Q604" t="str">
        <f>VLOOKUP(J604,S:T,2,FALSE)</f>
        <v>G5 - Large C&amp;I</v>
      </c>
    </row>
    <row r="605" spans="1:17" x14ac:dyDescent="0.35">
      <c r="A605">
        <v>49</v>
      </c>
      <c r="B605" t="s">
        <v>420</v>
      </c>
      <c r="C605">
        <v>2019</v>
      </c>
      <c r="D605">
        <v>5</v>
      </c>
      <c r="E605" t="s">
        <v>147</v>
      </c>
      <c r="F605">
        <v>3</v>
      </c>
      <c r="G605" t="s">
        <v>135</v>
      </c>
      <c r="H605">
        <v>412</v>
      </c>
      <c r="I605" t="s">
        <v>533</v>
      </c>
      <c r="J605">
        <v>3331</v>
      </c>
      <c r="K605" t="s">
        <v>145</v>
      </c>
      <c r="L605">
        <v>300</v>
      </c>
      <c r="M605" t="s">
        <v>136</v>
      </c>
      <c r="N605">
        <v>3</v>
      </c>
      <c r="O605">
        <v>12755.58</v>
      </c>
      <c r="P605">
        <v>9430.93</v>
      </c>
      <c r="Q605" t="str">
        <f>VLOOKUP(J605,S:T,2,FALSE)</f>
        <v>G5 - Large C&amp;I</v>
      </c>
    </row>
    <row r="606" spans="1:17" x14ac:dyDescent="0.35">
      <c r="A606">
        <v>49</v>
      </c>
      <c r="B606" t="s">
        <v>420</v>
      </c>
      <c r="C606">
        <v>2019</v>
      </c>
      <c r="D606">
        <v>5</v>
      </c>
      <c r="E606" t="s">
        <v>147</v>
      </c>
      <c r="F606">
        <v>3</v>
      </c>
      <c r="G606" t="s">
        <v>135</v>
      </c>
      <c r="H606">
        <v>413</v>
      </c>
      <c r="I606" t="s">
        <v>511</v>
      </c>
      <c r="J606">
        <v>3496</v>
      </c>
      <c r="K606" t="s">
        <v>145</v>
      </c>
      <c r="L606">
        <v>300</v>
      </c>
      <c r="M606" t="s">
        <v>136</v>
      </c>
      <c r="N606">
        <v>4</v>
      </c>
      <c r="O606">
        <v>44610.239999999998</v>
      </c>
      <c r="P606">
        <v>43691.21</v>
      </c>
      <c r="Q606" t="str">
        <f>VLOOKUP(J606,S:T,2,FALSE)</f>
        <v>G5 - Large C&amp;I</v>
      </c>
    </row>
    <row r="607" spans="1:17" x14ac:dyDescent="0.35">
      <c r="A607">
        <v>49</v>
      </c>
      <c r="B607" t="s">
        <v>420</v>
      </c>
      <c r="C607">
        <v>2019</v>
      </c>
      <c r="D607">
        <v>5</v>
      </c>
      <c r="E607" t="s">
        <v>147</v>
      </c>
      <c r="F607">
        <v>3</v>
      </c>
      <c r="G607" t="s">
        <v>135</v>
      </c>
      <c r="H607">
        <v>446</v>
      </c>
      <c r="I607" t="s">
        <v>521</v>
      </c>
      <c r="J607">
        <v>8011</v>
      </c>
      <c r="K607" t="s">
        <v>145</v>
      </c>
      <c r="L607">
        <v>300</v>
      </c>
      <c r="M607" t="s">
        <v>136</v>
      </c>
      <c r="N607">
        <v>23</v>
      </c>
      <c r="O607">
        <v>1845.69</v>
      </c>
      <c r="P607">
        <v>0</v>
      </c>
      <c r="Q607" t="str">
        <f>VLOOKUP(J607,S:T,2,FALSE)</f>
        <v>G6 - OTHER</v>
      </c>
    </row>
    <row r="608" spans="1:17" x14ac:dyDescent="0.35">
      <c r="A608">
        <v>49</v>
      </c>
      <c r="B608" t="s">
        <v>420</v>
      </c>
      <c r="C608">
        <v>2019</v>
      </c>
      <c r="D608">
        <v>5</v>
      </c>
      <c r="E608" t="s">
        <v>147</v>
      </c>
      <c r="F608">
        <v>10</v>
      </c>
      <c r="G608" t="s">
        <v>149</v>
      </c>
      <c r="H608">
        <v>400</v>
      </c>
      <c r="I608" t="s">
        <v>510</v>
      </c>
      <c r="J608">
        <v>1247</v>
      </c>
      <c r="K608" t="s">
        <v>145</v>
      </c>
      <c r="L608">
        <v>207</v>
      </c>
      <c r="M608" t="s">
        <v>151</v>
      </c>
      <c r="N608">
        <v>205631</v>
      </c>
      <c r="O608">
        <v>18899326.82</v>
      </c>
      <c r="P608">
        <v>11831075.35</v>
      </c>
      <c r="Q608" t="str">
        <f>VLOOKUP(J608,S:T,2,FALSE)</f>
        <v>G1 - Residential</v>
      </c>
    </row>
    <row r="609" spans="1:17" x14ac:dyDescent="0.35">
      <c r="A609">
        <v>49</v>
      </c>
      <c r="B609" t="s">
        <v>420</v>
      </c>
      <c r="C609">
        <v>2019</v>
      </c>
      <c r="D609">
        <v>5</v>
      </c>
      <c r="E609" t="s">
        <v>147</v>
      </c>
      <c r="F609">
        <v>3</v>
      </c>
      <c r="G609" t="s">
        <v>135</v>
      </c>
      <c r="H609">
        <v>441</v>
      </c>
      <c r="I609" t="s">
        <v>526</v>
      </c>
      <c r="J609" t="s">
        <v>527</v>
      </c>
      <c r="K609" t="s">
        <v>145</v>
      </c>
      <c r="L609">
        <v>300</v>
      </c>
      <c r="M609" t="s">
        <v>136</v>
      </c>
      <c r="N609">
        <v>1</v>
      </c>
      <c r="O609">
        <v>6898.77</v>
      </c>
      <c r="P609">
        <v>15159.54</v>
      </c>
      <c r="Q609" t="str">
        <f>VLOOKUP(J609,S:T,2,FALSE)</f>
        <v>G5 - Large C&amp;I</v>
      </c>
    </row>
    <row r="610" spans="1:17" x14ac:dyDescent="0.35">
      <c r="A610">
        <v>49</v>
      </c>
      <c r="B610" t="s">
        <v>420</v>
      </c>
      <c r="C610">
        <v>2019</v>
      </c>
      <c r="D610">
        <v>5</v>
      </c>
      <c r="E610" t="s">
        <v>147</v>
      </c>
      <c r="F610">
        <v>3</v>
      </c>
      <c r="G610" t="s">
        <v>135</v>
      </c>
      <c r="H610">
        <v>419</v>
      </c>
      <c r="I610" t="s">
        <v>519</v>
      </c>
      <c r="J610" t="s">
        <v>520</v>
      </c>
      <c r="K610" t="s">
        <v>145</v>
      </c>
      <c r="L610">
        <v>1671</v>
      </c>
      <c r="M610" t="s">
        <v>484</v>
      </c>
      <c r="N610">
        <v>9</v>
      </c>
      <c r="O610">
        <v>12648.65</v>
      </c>
      <c r="P610">
        <v>34960.26</v>
      </c>
      <c r="Q610" t="str">
        <f>VLOOKUP(J610,S:T,2,FALSE)</f>
        <v>G5 - Large C&amp;I</v>
      </c>
    </row>
    <row r="611" spans="1:17" x14ac:dyDescent="0.35">
      <c r="A611">
        <v>49</v>
      </c>
      <c r="B611" t="s">
        <v>420</v>
      </c>
      <c r="C611">
        <v>2019</v>
      </c>
      <c r="D611">
        <v>5</v>
      </c>
      <c r="E611" t="s">
        <v>147</v>
      </c>
      <c r="F611">
        <v>3</v>
      </c>
      <c r="G611" t="s">
        <v>135</v>
      </c>
      <c r="H611">
        <v>409</v>
      </c>
      <c r="I611" t="s">
        <v>517</v>
      </c>
      <c r="J611">
        <v>3367</v>
      </c>
      <c r="K611" t="s">
        <v>145</v>
      </c>
      <c r="L611">
        <v>300</v>
      </c>
      <c r="M611" t="s">
        <v>136</v>
      </c>
      <c r="N611">
        <v>107</v>
      </c>
      <c r="O611">
        <v>472822.74</v>
      </c>
      <c r="P611">
        <v>371665.27</v>
      </c>
      <c r="Q611" t="str">
        <f>VLOOKUP(J611,S:T,2,FALSE)</f>
        <v>G5 - Large C&amp;I</v>
      </c>
    </row>
    <row r="612" spans="1:17" x14ac:dyDescent="0.35">
      <c r="A612">
        <v>49</v>
      </c>
      <c r="B612" t="s">
        <v>420</v>
      </c>
      <c r="C612">
        <v>2019</v>
      </c>
      <c r="D612">
        <v>5</v>
      </c>
      <c r="E612" t="s">
        <v>147</v>
      </c>
      <c r="F612">
        <v>5</v>
      </c>
      <c r="G612" t="s">
        <v>140</v>
      </c>
      <c r="H612">
        <v>414</v>
      </c>
      <c r="I612" t="s">
        <v>505</v>
      </c>
      <c r="J612">
        <v>3421</v>
      </c>
      <c r="K612" t="s">
        <v>145</v>
      </c>
      <c r="L612">
        <v>1670</v>
      </c>
      <c r="M612" t="s">
        <v>491</v>
      </c>
      <c r="N612">
        <v>1</v>
      </c>
      <c r="O612">
        <v>3271.99</v>
      </c>
      <c r="P612">
        <v>8979.06</v>
      </c>
      <c r="Q612" t="str">
        <f>VLOOKUP(J612,S:T,2,FALSE)</f>
        <v>G5 - Large C&amp;I</v>
      </c>
    </row>
    <row r="613" spans="1:17" x14ac:dyDescent="0.35">
      <c r="A613">
        <v>49</v>
      </c>
      <c r="B613" t="s">
        <v>420</v>
      </c>
      <c r="C613">
        <v>2019</v>
      </c>
      <c r="D613">
        <v>5</v>
      </c>
      <c r="E613" t="s">
        <v>147</v>
      </c>
      <c r="F613">
        <v>5</v>
      </c>
      <c r="G613" t="s">
        <v>140</v>
      </c>
      <c r="H613">
        <v>407</v>
      </c>
      <c r="I613" t="s">
        <v>496</v>
      </c>
      <c r="J613" t="s">
        <v>497</v>
      </c>
      <c r="K613" t="s">
        <v>145</v>
      </c>
      <c r="L613">
        <v>1670</v>
      </c>
      <c r="M613" t="s">
        <v>491</v>
      </c>
      <c r="N613">
        <v>5</v>
      </c>
      <c r="O613">
        <v>3248.35</v>
      </c>
      <c r="P613">
        <v>6851.56</v>
      </c>
      <c r="Q613" t="str">
        <f>VLOOKUP(J613,S:T,2,FALSE)</f>
        <v>G4 - Medium C&amp;I</v>
      </c>
    </row>
    <row r="614" spans="1:17" x14ac:dyDescent="0.35">
      <c r="A614">
        <v>49</v>
      </c>
      <c r="B614" t="s">
        <v>420</v>
      </c>
      <c r="C614">
        <v>2019</v>
      </c>
      <c r="D614">
        <v>5</v>
      </c>
      <c r="E614" t="s">
        <v>147</v>
      </c>
      <c r="F614">
        <v>3</v>
      </c>
      <c r="G614" t="s">
        <v>135</v>
      </c>
      <c r="H614">
        <v>443</v>
      </c>
      <c r="I614" t="s">
        <v>494</v>
      </c>
      <c r="J614">
        <v>2121</v>
      </c>
      <c r="K614" t="s">
        <v>145</v>
      </c>
      <c r="L614">
        <v>1670</v>
      </c>
      <c r="M614" t="s">
        <v>491</v>
      </c>
      <c r="N614">
        <v>732</v>
      </c>
      <c r="O614">
        <v>74820.77</v>
      </c>
      <c r="P614">
        <v>109268.23</v>
      </c>
      <c r="Q614" t="str">
        <f>VLOOKUP(J614,S:T,2,FALSE)</f>
        <v>G3 - Small C&amp;I</v>
      </c>
    </row>
    <row r="615" spans="1:17" x14ac:dyDescent="0.35">
      <c r="A615">
        <v>49</v>
      </c>
      <c r="B615" t="s">
        <v>420</v>
      </c>
      <c r="C615">
        <v>2019</v>
      </c>
      <c r="D615">
        <v>5</v>
      </c>
      <c r="E615" t="s">
        <v>147</v>
      </c>
      <c r="F615">
        <v>3</v>
      </c>
      <c r="G615" t="s">
        <v>135</v>
      </c>
      <c r="H615">
        <v>421</v>
      </c>
      <c r="I615" t="s">
        <v>485</v>
      </c>
      <c r="J615">
        <v>2496</v>
      </c>
      <c r="K615" t="s">
        <v>145</v>
      </c>
      <c r="L615">
        <v>300</v>
      </c>
      <c r="M615" t="s">
        <v>136</v>
      </c>
      <c r="N615">
        <v>1</v>
      </c>
      <c r="O615">
        <v>8085.76</v>
      </c>
      <c r="P615">
        <v>8512.7999999999993</v>
      </c>
      <c r="Q615" t="str">
        <f>VLOOKUP(J615,S:T,2,FALSE)</f>
        <v>G5 - Large C&amp;I</v>
      </c>
    </row>
    <row r="616" spans="1:17" x14ac:dyDescent="0.35">
      <c r="A616">
        <v>49</v>
      </c>
      <c r="B616" t="s">
        <v>420</v>
      </c>
      <c r="C616">
        <v>2019</v>
      </c>
      <c r="D616">
        <v>5</v>
      </c>
      <c r="E616" t="s">
        <v>147</v>
      </c>
      <c r="F616">
        <v>5</v>
      </c>
      <c r="G616" t="s">
        <v>140</v>
      </c>
      <c r="H616">
        <v>411</v>
      </c>
      <c r="I616" t="s">
        <v>489</v>
      </c>
      <c r="J616" t="s">
        <v>490</v>
      </c>
      <c r="K616" t="s">
        <v>145</v>
      </c>
      <c r="L616">
        <v>1670</v>
      </c>
      <c r="M616" t="s">
        <v>491</v>
      </c>
      <c r="N616">
        <v>6</v>
      </c>
      <c r="O616">
        <v>15997.03</v>
      </c>
      <c r="P616">
        <v>36065.449999999997</v>
      </c>
      <c r="Q616" t="str">
        <f>VLOOKUP(J616,S:T,2,FALSE)</f>
        <v>G5 - Large C&amp;I</v>
      </c>
    </row>
    <row r="617" spans="1:17" x14ac:dyDescent="0.35">
      <c r="A617">
        <v>49</v>
      </c>
      <c r="B617" t="s">
        <v>420</v>
      </c>
      <c r="C617">
        <v>2019</v>
      </c>
      <c r="D617">
        <v>5</v>
      </c>
      <c r="E617" t="s">
        <v>147</v>
      </c>
      <c r="F617">
        <v>3</v>
      </c>
      <c r="G617" t="s">
        <v>135</v>
      </c>
      <c r="H617">
        <v>410</v>
      </c>
      <c r="I617" t="s">
        <v>513</v>
      </c>
      <c r="J617">
        <v>3321</v>
      </c>
      <c r="K617" t="s">
        <v>145</v>
      </c>
      <c r="L617">
        <v>1670</v>
      </c>
      <c r="M617" t="s">
        <v>491</v>
      </c>
      <c r="N617">
        <v>198</v>
      </c>
      <c r="O617">
        <v>439842.22</v>
      </c>
      <c r="P617">
        <v>866992.5</v>
      </c>
      <c r="Q617" t="str">
        <f>VLOOKUP(J617,S:T,2,FALSE)</f>
        <v>G5 - Large C&amp;I</v>
      </c>
    </row>
    <row r="618" spans="1:17" x14ac:dyDescent="0.35">
      <c r="A618">
        <v>49</v>
      </c>
      <c r="B618" t="s">
        <v>420</v>
      </c>
      <c r="C618">
        <v>2019</v>
      </c>
      <c r="D618">
        <v>5</v>
      </c>
      <c r="E618" t="s">
        <v>147</v>
      </c>
      <c r="F618">
        <v>3</v>
      </c>
      <c r="G618" t="s">
        <v>135</v>
      </c>
      <c r="H618">
        <v>415</v>
      </c>
      <c r="I618" t="s">
        <v>501</v>
      </c>
      <c r="J618" t="s">
        <v>502</v>
      </c>
      <c r="K618" t="s">
        <v>145</v>
      </c>
      <c r="L618">
        <v>1670</v>
      </c>
      <c r="M618" t="s">
        <v>491</v>
      </c>
      <c r="N618">
        <v>26</v>
      </c>
      <c r="O618">
        <v>199626.49</v>
      </c>
      <c r="P618">
        <v>926571.28</v>
      </c>
      <c r="Q618" t="str">
        <f>VLOOKUP(J618,S:T,2,FALSE)</f>
        <v>G5 - Large C&amp;I</v>
      </c>
    </row>
    <row r="619" spans="1:17" x14ac:dyDescent="0.35">
      <c r="A619">
        <v>49</v>
      </c>
      <c r="B619" t="s">
        <v>420</v>
      </c>
      <c r="C619">
        <v>2019</v>
      </c>
      <c r="D619">
        <v>5</v>
      </c>
      <c r="E619" t="s">
        <v>147</v>
      </c>
      <c r="F619">
        <v>3</v>
      </c>
      <c r="G619" t="s">
        <v>135</v>
      </c>
      <c r="H619">
        <v>425</v>
      </c>
      <c r="I619" t="s">
        <v>479</v>
      </c>
      <c r="J619" t="s">
        <v>480</v>
      </c>
      <c r="K619" t="s">
        <v>145</v>
      </c>
      <c r="L619">
        <v>1675</v>
      </c>
      <c r="M619" t="s">
        <v>481</v>
      </c>
      <c r="N619">
        <v>3</v>
      </c>
      <c r="O619">
        <v>26588.16</v>
      </c>
      <c r="P619">
        <v>23595.24</v>
      </c>
      <c r="Q619" t="str">
        <f>VLOOKUP(J619,S:T,2,FALSE)</f>
        <v>G5 - Large C&amp;I</v>
      </c>
    </row>
    <row r="620" spans="1:17" x14ac:dyDescent="0.35">
      <c r="A620">
        <v>49</v>
      </c>
      <c r="B620" t="s">
        <v>420</v>
      </c>
      <c r="C620">
        <v>2019</v>
      </c>
      <c r="D620">
        <v>5</v>
      </c>
      <c r="E620" t="s">
        <v>147</v>
      </c>
      <c r="F620">
        <v>3</v>
      </c>
      <c r="G620" t="s">
        <v>135</v>
      </c>
      <c r="H620">
        <v>442</v>
      </c>
      <c r="I620" t="s">
        <v>531</v>
      </c>
      <c r="J620" t="s">
        <v>532</v>
      </c>
      <c r="K620" t="s">
        <v>145</v>
      </c>
      <c r="L620">
        <v>1672</v>
      </c>
      <c r="M620" t="s">
        <v>524</v>
      </c>
      <c r="N620">
        <v>8</v>
      </c>
      <c r="O620">
        <v>115018.09</v>
      </c>
      <c r="P620">
        <v>933799.03</v>
      </c>
      <c r="Q620" t="str">
        <f>VLOOKUP(J620,S:T,2,FALSE)</f>
        <v>G5 - Large C&amp;I</v>
      </c>
    </row>
    <row r="621" spans="1:17" x14ac:dyDescent="0.35">
      <c r="A621">
        <v>49</v>
      </c>
      <c r="B621" t="s">
        <v>420</v>
      </c>
      <c r="C621">
        <v>2019</v>
      </c>
      <c r="D621">
        <v>5</v>
      </c>
      <c r="E621" t="s">
        <v>147</v>
      </c>
      <c r="F621">
        <v>1</v>
      </c>
      <c r="G621" t="s">
        <v>132</v>
      </c>
      <c r="H621">
        <v>400</v>
      </c>
      <c r="I621" t="s">
        <v>510</v>
      </c>
      <c r="J621">
        <v>1247</v>
      </c>
      <c r="K621" t="s">
        <v>145</v>
      </c>
      <c r="L621">
        <v>207</v>
      </c>
      <c r="M621" t="s">
        <v>151</v>
      </c>
      <c r="N621">
        <v>7</v>
      </c>
      <c r="O621">
        <v>608.83000000000004</v>
      </c>
      <c r="P621">
        <v>376.9</v>
      </c>
      <c r="Q621" t="str">
        <f>VLOOKUP(J621,S:T,2,FALSE)</f>
        <v>G1 - Residential</v>
      </c>
    </row>
    <row r="622" spans="1:17" x14ac:dyDescent="0.35">
      <c r="A622">
        <v>49</v>
      </c>
      <c r="B622" t="s">
        <v>420</v>
      </c>
      <c r="C622">
        <v>2019</v>
      </c>
      <c r="D622">
        <v>5</v>
      </c>
      <c r="E622" t="s">
        <v>147</v>
      </c>
      <c r="F622">
        <v>10</v>
      </c>
      <c r="G622" t="s">
        <v>149</v>
      </c>
      <c r="H622">
        <v>402</v>
      </c>
      <c r="I622" t="s">
        <v>486</v>
      </c>
      <c r="J622">
        <v>1301</v>
      </c>
      <c r="K622" t="s">
        <v>145</v>
      </c>
      <c r="L622">
        <v>207</v>
      </c>
      <c r="M622" t="s">
        <v>151</v>
      </c>
      <c r="N622">
        <v>20065</v>
      </c>
      <c r="O622">
        <v>1379451.24</v>
      </c>
      <c r="P622">
        <v>1164816.54</v>
      </c>
      <c r="Q622" t="str">
        <f>VLOOKUP(J622,S:T,2,FALSE)</f>
        <v>G2 - Low Income Residential</v>
      </c>
    </row>
    <row r="623" spans="1:17" x14ac:dyDescent="0.35">
      <c r="A623">
        <v>49</v>
      </c>
      <c r="B623" t="s">
        <v>420</v>
      </c>
      <c r="C623">
        <v>2019</v>
      </c>
      <c r="D623">
        <v>5</v>
      </c>
      <c r="E623" t="s">
        <v>147</v>
      </c>
      <c r="F623">
        <v>5</v>
      </c>
      <c r="G623" t="s">
        <v>140</v>
      </c>
      <c r="H623">
        <v>409</v>
      </c>
      <c r="I623" t="s">
        <v>517</v>
      </c>
      <c r="J623">
        <v>3367</v>
      </c>
      <c r="K623" t="s">
        <v>145</v>
      </c>
      <c r="L623">
        <v>400</v>
      </c>
      <c r="M623" t="s">
        <v>140</v>
      </c>
      <c r="N623">
        <v>8</v>
      </c>
      <c r="O623">
        <v>21583.89</v>
      </c>
      <c r="P623">
        <v>15303.32</v>
      </c>
      <c r="Q623" t="str">
        <f>VLOOKUP(J623,S:T,2,FALSE)</f>
        <v>G5 - Large C&amp;I</v>
      </c>
    </row>
    <row r="624" spans="1:17" x14ac:dyDescent="0.35">
      <c r="A624">
        <v>49</v>
      </c>
      <c r="B624" t="s">
        <v>420</v>
      </c>
      <c r="C624">
        <v>2019</v>
      </c>
      <c r="D624">
        <v>5</v>
      </c>
      <c r="E624" t="s">
        <v>147</v>
      </c>
      <c r="F624">
        <v>3</v>
      </c>
      <c r="G624" t="s">
        <v>135</v>
      </c>
      <c r="H624">
        <v>408</v>
      </c>
      <c r="I624" t="s">
        <v>478</v>
      </c>
      <c r="J624">
        <v>2231</v>
      </c>
      <c r="K624" t="s">
        <v>145</v>
      </c>
      <c r="L624">
        <v>300</v>
      </c>
      <c r="M624" t="s">
        <v>136</v>
      </c>
      <c r="N624">
        <v>76</v>
      </c>
      <c r="O624">
        <v>80307.199999999997</v>
      </c>
      <c r="P624">
        <v>64779.59</v>
      </c>
      <c r="Q624" t="str">
        <f>VLOOKUP(J624,S:T,2,FALSE)</f>
        <v>G4 - Medium C&amp;I</v>
      </c>
    </row>
    <row r="625" spans="1:17" x14ac:dyDescent="0.35">
      <c r="A625">
        <v>49</v>
      </c>
      <c r="B625" t="s">
        <v>420</v>
      </c>
      <c r="C625">
        <v>2019</v>
      </c>
      <c r="D625">
        <v>5</v>
      </c>
      <c r="E625" t="s">
        <v>147</v>
      </c>
      <c r="F625">
        <v>5</v>
      </c>
      <c r="G625" t="s">
        <v>140</v>
      </c>
      <c r="H625">
        <v>408</v>
      </c>
      <c r="I625" t="s">
        <v>478</v>
      </c>
      <c r="J625">
        <v>2231</v>
      </c>
      <c r="K625" t="s">
        <v>145</v>
      </c>
      <c r="L625">
        <v>400</v>
      </c>
      <c r="M625" t="s">
        <v>140</v>
      </c>
      <c r="N625">
        <v>2</v>
      </c>
      <c r="O625">
        <v>2795.89</v>
      </c>
      <c r="P625">
        <v>2332.31</v>
      </c>
      <c r="Q625" t="str">
        <f>VLOOKUP(J625,S:T,2,FALSE)</f>
        <v>G4 - Medium C&amp;I</v>
      </c>
    </row>
    <row r="626" spans="1:17" x14ac:dyDescent="0.35">
      <c r="A626">
        <v>49</v>
      </c>
      <c r="B626" t="s">
        <v>420</v>
      </c>
      <c r="C626">
        <v>2019</v>
      </c>
      <c r="D626">
        <v>5</v>
      </c>
      <c r="E626" t="s">
        <v>147</v>
      </c>
      <c r="F626">
        <v>3</v>
      </c>
      <c r="G626" t="s">
        <v>135</v>
      </c>
      <c r="H626">
        <v>440</v>
      </c>
      <c r="I626" t="s">
        <v>522</v>
      </c>
      <c r="J626" t="s">
        <v>523</v>
      </c>
      <c r="K626" t="s">
        <v>145</v>
      </c>
      <c r="L626">
        <v>1672</v>
      </c>
      <c r="M626" t="s">
        <v>524</v>
      </c>
      <c r="N626">
        <v>1</v>
      </c>
      <c r="O626">
        <v>43478.89</v>
      </c>
      <c r="P626">
        <v>320046.75</v>
      </c>
      <c r="Q626" t="str">
        <f>VLOOKUP(J626,S:T,2,FALSE)</f>
        <v>G5 - Large C&amp;I</v>
      </c>
    </row>
    <row r="627" spans="1:17" x14ac:dyDescent="0.35">
      <c r="A627">
        <v>49</v>
      </c>
      <c r="B627" t="s">
        <v>420</v>
      </c>
      <c r="C627">
        <v>2019</v>
      </c>
      <c r="D627">
        <v>5</v>
      </c>
      <c r="E627" t="s">
        <v>147</v>
      </c>
      <c r="F627">
        <v>3</v>
      </c>
      <c r="G627" t="s">
        <v>135</v>
      </c>
      <c r="H627">
        <v>431</v>
      </c>
      <c r="I627" t="s">
        <v>514</v>
      </c>
      <c r="J627" t="s">
        <v>515</v>
      </c>
      <c r="K627" t="s">
        <v>145</v>
      </c>
      <c r="L627">
        <v>1673</v>
      </c>
      <c r="M627" t="s">
        <v>516</v>
      </c>
      <c r="N627">
        <v>4</v>
      </c>
      <c r="O627">
        <v>-12796.07</v>
      </c>
      <c r="P627">
        <v>0</v>
      </c>
      <c r="Q627" t="str">
        <f>VLOOKUP(J627,S:T,2,FALSE)</f>
        <v>G6 - OTHER</v>
      </c>
    </row>
    <row r="628" spans="1:17" x14ac:dyDescent="0.35">
      <c r="A628">
        <v>49</v>
      </c>
      <c r="B628" t="s">
        <v>420</v>
      </c>
      <c r="C628">
        <v>2019</v>
      </c>
      <c r="D628">
        <v>5</v>
      </c>
      <c r="E628" t="s">
        <v>147</v>
      </c>
      <c r="F628">
        <v>10</v>
      </c>
      <c r="G628" t="s">
        <v>149</v>
      </c>
      <c r="H628">
        <v>401</v>
      </c>
      <c r="I628" t="s">
        <v>525</v>
      </c>
      <c r="J628">
        <v>1012</v>
      </c>
      <c r="K628" t="s">
        <v>145</v>
      </c>
      <c r="L628">
        <v>200</v>
      </c>
      <c r="M628" t="s">
        <v>143</v>
      </c>
      <c r="N628">
        <v>8</v>
      </c>
      <c r="O628">
        <v>773.44</v>
      </c>
      <c r="P628">
        <v>519.64</v>
      </c>
      <c r="Q628" t="str">
        <f>VLOOKUP(J628,S:T,2,FALSE)</f>
        <v>G1 - Residential</v>
      </c>
    </row>
    <row r="629" spans="1:17" x14ac:dyDescent="0.35">
      <c r="A629">
        <v>49</v>
      </c>
      <c r="B629" t="s">
        <v>420</v>
      </c>
      <c r="C629">
        <v>2019</v>
      </c>
      <c r="D629">
        <v>6</v>
      </c>
      <c r="E629" t="s">
        <v>146</v>
      </c>
      <c r="F629">
        <v>1</v>
      </c>
      <c r="G629" t="s">
        <v>132</v>
      </c>
      <c r="H629">
        <v>13</v>
      </c>
      <c r="I629" t="s">
        <v>432</v>
      </c>
      <c r="J629" t="s">
        <v>433</v>
      </c>
      <c r="K629" t="s">
        <v>434</v>
      </c>
      <c r="L629">
        <v>200</v>
      </c>
      <c r="M629" t="s">
        <v>143</v>
      </c>
      <c r="N629">
        <v>5</v>
      </c>
      <c r="O629">
        <v>3332.45</v>
      </c>
      <c r="P629">
        <v>12357</v>
      </c>
      <c r="Q629" t="str">
        <f>VLOOKUP(J629,S:T,2,FALSE)</f>
        <v>E4 - Medium C&amp;I</v>
      </c>
    </row>
    <row r="630" spans="1:17" x14ac:dyDescent="0.35">
      <c r="A630">
        <v>49</v>
      </c>
      <c r="B630" t="s">
        <v>420</v>
      </c>
      <c r="C630">
        <v>2019</v>
      </c>
      <c r="D630">
        <v>6</v>
      </c>
      <c r="E630" t="s">
        <v>146</v>
      </c>
      <c r="F630">
        <v>3</v>
      </c>
      <c r="G630" t="s">
        <v>135</v>
      </c>
      <c r="H630">
        <v>53</v>
      </c>
      <c r="I630" t="s">
        <v>435</v>
      </c>
      <c r="J630" t="s">
        <v>433</v>
      </c>
      <c r="K630" t="s">
        <v>434</v>
      </c>
      <c r="L630">
        <v>300</v>
      </c>
      <c r="M630" t="s">
        <v>136</v>
      </c>
      <c r="N630">
        <v>172</v>
      </c>
      <c r="O630">
        <v>406900.84</v>
      </c>
      <c r="P630">
        <v>2336518</v>
      </c>
      <c r="Q630" t="str">
        <f>VLOOKUP(J630,S:T,2,FALSE)</f>
        <v>E4 - Medium C&amp;I</v>
      </c>
    </row>
    <row r="631" spans="1:17" x14ac:dyDescent="0.35">
      <c r="A631">
        <v>49</v>
      </c>
      <c r="B631" t="s">
        <v>420</v>
      </c>
      <c r="C631">
        <v>2019</v>
      </c>
      <c r="D631">
        <v>6</v>
      </c>
      <c r="E631" t="s">
        <v>146</v>
      </c>
      <c r="F631">
        <v>5</v>
      </c>
      <c r="G631" t="s">
        <v>140</v>
      </c>
      <c r="H631">
        <v>13</v>
      </c>
      <c r="I631" t="s">
        <v>432</v>
      </c>
      <c r="J631" t="s">
        <v>433</v>
      </c>
      <c r="K631" t="s">
        <v>434</v>
      </c>
      <c r="L631">
        <v>460</v>
      </c>
      <c r="M631" t="s">
        <v>141</v>
      </c>
      <c r="N631">
        <v>309</v>
      </c>
      <c r="O631">
        <v>657682.79</v>
      </c>
      <c r="P631">
        <v>3335967</v>
      </c>
      <c r="Q631" t="str">
        <f>VLOOKUP(J631,S:T,2,FALSE)</f>
        <v>E4 - Medium C&amp;I</v>
      </c>
    </row>
    <row r="632" spans="1:17" x14ac:dyDescent="0.35">
      <c r="A632">
        <v>49</v>
      </c>
      <c r="B632" t="s">
        <v>420</v>
      </c>
      <c r="C632">
        <v>2019</v>
      </c>
      <c r="D632">
        <v>6</v>
      </c>
      <c r="E632" t="s">
        <v>146</v>
      </c>
      <c r="F632">
        <v>3</v>
      </c>
      <c r="G632" t="s">
        <v>135</v>
      </c>
      <c r="H632">
        <v>954</v>
      </c>
      <c r="I632" t="s">
        <v>436</v>
      </c>
      <c r="J632" t="s">
        <v>433</v>
      </c>
      <c r="K632" t="s">
        <v>434</v>
      </c>
      <c r="L632">
        <v>4532</v>
      </c>
      <c r="M632" t="s">
        <v>142</v>
      </c>
      <c r="N632">
        <v>3452</v>
      </c>
      <c r="O632">
        <v>4584018.34</v>
      </c>
      <c r="P632">
        <v>53707063</v>
      </c>
      <c r="Q632" t="str">
        <f>VLOOKUP(J632,S:T,2,FALSE)</f>
        <v>E4 - Medium C&amp;I</v>
      </c>
    </row>
    <row r="633" spans="1:17" x14ac:dyDescent="0.35">
      <c r="A633">
        <v>49</v>
      </c>
      <c r="B633" t="s">
        <v>420</v>
      </c>
      <c r="C633">
        <v>2019</v>
      </c>
      <c r="D633">
        <v>6</v>
      </c>
      <c r="E633" t="s">
        <v>146</v>
      </c>
      <c r="F633">
        <v>5</v>
      </c>
      <c r="G633" t="s">
        <v>140</v>
      </c>
      <c r="H633">
        <v>705</v>
      </c>
      <c r="I633" t="s">
        <v>437</v>
      </c>
      <c r="J633" t="s">
        <v>438</v>
      </c>
      <c r="K633" t="s">
        <v>439</v>
      </c>
      <c r="L633">
        <v>460</v>
      </c>
      <c r="M633" t="s">
        <v>141</v>
      </c>
      <c r="N633">
        <v>36</v>
      </c>
      <c r="O633">
        <v>404705.82</v>
      </c>
      <c r="P633">
        <v>2296763</v>
      </c>
      <c r="Q633" t="str">
        <f>VLOOKUP(J633,S:T,2,FALSE)</f>
        <v>E5 - Large C&amp;I</v>
      </c>
    </row>
    <row r="634" spans="1:17" x14ac:dyDescent="0.35">
      <c r="A634">
        <v>49</v>
      </c>
      <c r="B634" t="s">
        <v>420</v>
      </c>
      <c r="C634">
        <v>2019</v>
      </c>
      <c r="D634">
        <v>6</v>
      </c>
      <c r="E634" t="s">
        <v>146</v>
      </c>
      <c r="F634">
        <v>3</v>
      </c>
      <c r="G634" t="s">
        <v>135</v>
      </c>
      <c r="H634">
        <v>924</v>
      </c>
      <c r="I634" t="s">
        <v>443</v>
      </c>
      <c r="J634" t="s">
        <v>444</v>
      </c>
      <c r="K634" t="s">
        <v>445</v>
      </c>
      <c r="L634">
        <v>4532</v>
      </c>
      <c r="M634" t="s">
        <v>142</v>
      </c>
      <c r="N634">
        <v>1</v>
      </c>
      <c r="O634">
        <v>176826.48</v>
      </c>
      <c r="P634">
        <v>2148851</v>
      </c>
      <c r="Q634" t="str">
        <f>VLOOKUP(J634,S:T,2,FALSE)</f>
        <v>E5 - Large C&amp;I</v>
      </c>
    </row>
    <row r="635" spans="1:17" x14ac:dyDescent="0.35">
      <c r="A635">
        <v>49</v>
      </c>
      <c r="B635" t="s">
        <v>420</v>
      </c>
      <c r="C635">
        <v>2019</v>
      </c>
      <c r="D635">
        <v>6</v>
      </c>
      <c r="E635" t="s">
        <v>146</v>
      </c>
      <c r="F635">
        <v>1</v>
      </c>
      <c r="G635" t="s">
        <v>132</v>
      </c>
      <c r="H635">
        <v>55</v>
      </c>
      <c r="I635" t="s">
        <v>427</v>
      </c>
      <c r="J635" t="s">
        <v>425</v>
      </c>
      <c r="K635" t="s">
        <v>426</v>
      </c>
      <c r="L635">
        <v>200</v>
      </c>
      <c r="M635" t="s">
        <v>143</v>
      </c>
      <c r="N635">
        <v>1</v>
      </c>
      <c r="O635">
        <v>44.85</v>
      </c>
      <c r="P635">
        <v>103</v>
      </c>
      <c r="Q635" t="str">
        <f>VLOOKUP(J635,S:T,2,FALSE)</f>
        <v>E3 - Small C&amp;I</v>
      </c>
    </row>
    <row r="636" spans="1:17" x14ac:dyDescent="0.35">
      <c r="A636">
        <v>49</v>
      </c>
      <c r="B636" t="s">
        <v>420</v>
      </c>
      <c r="C636">
        <v>2019</v>
      </c>
      <c r="D636">
        <v>6</v>
      </c>
      <c r="E636" t="s">
        <v>146</v>
      </c>
      <c r="F636">
        <v>3</v>
      </c>
      <c r="G636" t="s">
        <v>135</v>
      </c>
      <c r="H636">
        <v>34</v>
      </c>
      <c r="I636" t="s">
        <v>463</v>
      </c>
      <c r="J636" t="s">
        <v>458</v>
      </c>
      <c r="K636" t="s">
        <v>459</v>
      </c>
      <c r="L636">
        <v>300</v>
      </c>
      <c r="M636" t="s">
        <v>136</v>
      </c>
      <c r="N636">
        <v>131</v>
      </c>
      <c r="O636">
        <v>14175.93</v>
      </c>
      <c r="P636">
        <v>65782</v>
      </c>
      <c r="Q636" t="str">
        <f>VLOOKUP(J636,S:T,2,FALSE)</f>
        <v>E3 - Small C&amp;I</v>
      </c>
    </row>
    <row r="637" spans="1:17" x14ac:dyDescent="0.35">
      <c r="A637">
        <v>49</v>
      </c>
      <c r="B637" t="s">
        <v>420</v>
      </c>
      <c r="C637">
        <v>2019</v>
      </c>
      <c r="D637">
        <v>6</v>
      </c>
      <c r="E637" t="s">
        <v>146</v>
      </c>
      <c r="F637">
        <v>6</v>
      </c>
      <c r="G637" t="s">
        <v>137</v>
      </c>
      <c r="H637">
        <v>626</v>
      </c>
      <c r="I637" t="s">
        <v>456</v>
      </c>
      <c r="J637" t="s">
        <v>84</v>
      </c>
      <c r="K637" t="s">
        <v>145</v>
      </c>
      <c r="L637">
        <v>700</v>
      </c>
      <c r="M637" t="s">
        <v>138</v>
      </c>
      <c r="N637">
        <v>2</v>
      </c>
      <c r="O637">
        <v>778.24</v>
      </c>
      <c r="P637">
        <v>299</v>
      </c>
      <c r="Q637" t="str">
        <f>VLOOKUP(J637,S:T,2,FALSE)</f>
        <v>E6 - OTHER</v>
      </c>
    </row>
    <row r="638" spans="1:17" x14ac:dyDescent="0.35">
      <c r="A638">
        <v>49</v>
      </c>
      <c r="B638" t="s">
        <v>420</v>
      </c>
      <c r="C638">
        <v>2019</v>
      </c>
      <c r="D638">
        <v>6</v>
      </c>
      <c r="E638" t="s">
        <v>146</v>
      </c>
      <c r="F638">
        <v>3</v>
      </c>
      <c r="G638" t="s">
        <v>135</v>
      </c>
      <c r="H638">
        <v>711</v>
      </c>
      <c r="I638" t="s">
        <v>452</v>
      </c>
      <c r="J638" t="s">
        <v>438</v>
      </c>
      <c r="K638" t="s">
        <v>439</v>
      </c>
      <c r="L638">
        <v>4532</v>
      </c>
      <c r="M638" t="s">
        <v>142</v>
      </c>
      <c r="N638">
        <v>321</v>
      </c>
      <c r="O638">
        <v>4438884.99</v>
      </c>
      <c r="P638">
        <v>67900974</v>
      </c>
      <c r="Q638" t="str">
        <f>VLOOKUP(J638,S:T,2,FALSE)</f>
        <v>E5 - Large C&amp;I</v>
      </c>
    </row>
    <row r="639" spans="1:17" x14ac:dyDescent="0.35">
      <c r="A639">
        <v>49</v>
      </c>
      <c r="B639" t="s">
        <v>420</v>
      </c>
      <c r="C639">
        <v>2019</v>
      </c>
      <c r="D639">
        <v>6</v>
      </c>
      <c r="E639" t="s">
        <v>146</v>
      </c>
      <c r="F639">
        <v>5</v>
      </c>
      <c r="G639" t="s">
        <v>140</v>
      </c>
      <c r="H639">
        <v>711</v>
      </c>
      <c r="I639" t="s">
        <v>452</v>
      </c>
      <c r="J639" t="s">
        <v>438</v>
      </c>
      <c r="K639" t="s">
        <v>439</v>
      </c>
      <c r="L639">
        <v>4552</v>
      </c>
      <c r="M639" t="s">
        <v>156</v>
      </c>
      <c r="N639">
        <v>73</v>
      </c>
      <c r="O639">
        <v>900594.37</v>
      </c>
      <c r="P639">
        <v>12558439</v>
      </c>
      <c r="Q639" t="str">
        <f>VLOOKUP(J639,S:T,2,FALSE)</f>
        <v>E5 - Large C&amp;I</v>
      </c>
    </row>
    <row r="640" spans="1:17" x14ac:dyDescent="0.35">
      <c r="A640">
        <v>49</v>
      </c>
      <c r="B640" t="s">
        <v>420</v>
      </c>
      <c r="C640">
        <v>2019</v>
      </c>
      <c r="D640">
        <v>6</v>
      </c>
      <c r="E640" t="s">
        <v>146</v>
      </c>
      <c r="F640">
        <v>3</v>
      </c>
      <c r="G640" t="s">
        <v>135</v>
      </c>
      <c r="H640">
        <v>705</v>
      </c>
      <c r="I640" t="s">
        <v>437</v>
      </c>
      <c r="J640" t="s">
        <v>438</v>
      </c>
      <c r="K640" t="s">
        <v>439</v>
      </c>
      <c r="L640">
        <v>300</v>
      </c>
      <c r="M640" t="s">
        <v>136</v>
      </c>
      <c r="N640">
        <v>95</v>
      </c>
      <c r="O640">
        <v>1290282</v>
      </c>
      <c r="P640">
        <v>6902628</v>
      </c>
      <c r="Q640" t="str">
        <f>VLOOKUP(J640,S:T,2,FALSE)</f>
        <v>E5 - Large C&amp;I</v>
      </c>
    </row>
    <row r="641" spans="1:17" x14ac:dyDescent="0.35">
      <c r="A641">
        <v>49</v>
      </c>
      <c r="B641" t="s">
        <v>420</v>
      </c>
      <c r="C641">
        <v>2019</v>
      </c>
      <c r="D641">
        <v>6</v>
      </c>
      <c r="E641" t="s">
        <v>146</v>
      </c>
      <c r="F641">
        <v>10</v>
      </c>
      <c r="G641" t="s">
        <v>149</v>
      </c>
      <c r="H641">
        <v>6</v>
      </c>
      <c r="I641" t="s">
        <v>421</v>
      </c>
      <c r="J641" t="s">
        <v>422</v>
      </c>
      <c r="K641" t="s">
        <v>423</v>
      </c>
      <c r="L641">
        <v>207</v>
      </c>
      <c r="M641" t="s">
        <v>151</v>
      </c>
      <c r="N641">
        <v>1077</v>
      </c>
      <c r="O641">
        <v>86311.07</v>
      </c>
      <c r="P641">
        <v>571335</v>
      </c>
      <c r="Q641" t="str">
        <f>VLOOKUP(J641,S:T,2,FALSE)</f>
        <v>E2 - Low Income Residential</v>
      </c>
    </row>
    <row r="642" spans="1:17" x14ac:dyDescent="0.35">
      <c r="A642">
        <v>49</v>
      </c>
      <c r="B642" t="s">
        <v>420</v>
      </c>
      <c r="C642">
        <v>2019</v>
      </c>
      <c r="D642">
        <v>6</v>
      </c>
      <c r="E642" t="s">
        <v>146</v>
      </c>
      <c r="F642">
        <v>10</v>
      </c>
      <c r="G642" t="s">
        <v>149</v>
      </c>
      <c r="H642">
        <v>903</v>
      </c>
      <c r="I642" t="s">
        <v>453</v>
      </c>
      <c r="J642" t="s">
        <v>450</v>
      </c>
      <c r="K642" t="s">
        <v>451</v>
      </c>
      <c r="L642">
        <v>4513</v>
      </c>
      <c r="M642" t="s">
        <v>150</v>
      </c>
      <c r="N642">
        <v>1792</v>
      </c>
      <c r="O642">
        <v>118586.33</v>
      </c>
      <c r="P642">
        <v>1054060</v>
      </c>
      <c r="Q642" t="str">
        <f>VLOOKUP(J642,S:T,2,FALSE)</f>
        <v>E1 - Residential</v>
      </c>
    </row>
    <row r="643" spans="1:17" x14ac:dyDescent="0.35">
      <c r="A643">
        <v>49</v>
      </c>
      <c r="B643" t="s">
        <v>420</v>
      </c>
      <c r="C643">
        <v>2019</v>
      </c>
      <c r="D643">
        <v>6</v>
      </c>
      <c r="E643" t="s">
        <v>146</v>
      </c>
      <c r="F643">
        <v>3</v>
      </c>
      <c r="G643" t="s">
        <v>135</v>
      </c>
      <c r="H643">
        <v>951</v>
      </c>
      <c r="I643" t="s">
        <v>457</v>
      </c>
      <c r="J643" t="s">
        <v>458</v>
      </c>
      <c r="K643" t="s">
        <v>459</v>
      </c>
      <c r="L643">
        <v>4532</v>
      </c>
      <c r="M643" t="s">
        <v>142</v>
      </c>
      <c r="N643">
        <v>113</v>
      </c>
      <c r="O643">
        <v>8066.22</v>
      </c>
      <c r="P643">
        <v>64124</v>
      </c>
      <c r="Q643" t="str">
        <f>VLOOKUP(J643,S:T,2,FALSE)</f>
        <v>E3 - Small C&amp;I</v>
      </c>
    </row>
    <row r="644" spans="1:17" x14ac:dyDescent="0.35">
      <c r="A644">
        <v>49</v>
      </c>
      <c r="B644" t="s">
        <v>420</v>
      </c>
      <c r="C644">
        <v>2019</v>
      </c>
      <c r="D644">
        <v>6</v>
      </c>
      <c r="E644" t="s">
        <v>146</v>
      </c>
      <c r="F644">
        <v>5</v>
      </c>
      <c r="G644" t="s">
        <v>140</v>
      </c>
      <c r="H644">
        <v>1</v>
      </c>
      <c r="I644" t="s">
        <v>449</v>
      </c>
      <c r="J644" t="s">
        <v>450</v>
      </c>
      <c r="K644" t="s">
        <v>451</v>
      </c>
      <c r="L644">
        <v>460</v>
      </c>
      <c r="M644" t="s">
        <v>141</v>
      </c>
      <c r="N644">
        <v>1</v>
      </c>
      <c r="O644">
        <v>87.71</v>
      </c>
      <c r="P644">
        <v>402</v>
      </c>
      <c r="Q644" t="str">
        <f>VLOOKUP(J644,S:T,2,FALSE)</f>
        <v>E1 - Residential</v>
      </c>
    </row>
    <row r="645" spans="1:17" x14ac:dyDescent="0.35">
      <c r="A645">
        <v>49</v>
      </c>
      <c r="B645" t="s">
        <v>420</v>
      </c>
      <c r="C645">
        <v>2019</v>
      </c>
      <c r="D645">
        <v>6</v>
      </c>
      <c r="E645" t="s">
        <v>146</v>
      </c>
      <c r="F645">
        <v>3</v>
      </c>
      <c r="G645" t="s">
        <v>135</v>
      </c>
      <c r="H645">
        <v>629</v>
      </c>
      <c r="I645" t="s">
        <v>469</v>
      </c>
      <c r="J645" t="s">
        <v>430</v>
      </c>
      <c r="K645" t="s">
        <v>431</v>
      </c>
      <c r="L645">
        <v>300</v>
      </c>
      <c r="M645" t="s">
        <v>136</v>
      </c>
      <c r="N645">
        <v>10</v>
      </c>
      <c r="O645">
        <v>1285.04</v>
      </c>
      <c r="P645">
        <v>4392</v>
      </c>
      <c r="Q645" t="str">
        <f>VLOOKUP(J645,S:T,2,FALSE)</f>
        <v>E6 - OTHER</v>
      </c>
    </row>
    <row r="646" spans="1:17" x14ac:dyDescent="0.35">
      <c r="A646">
        <v>49</v>
      </c>
      <c r="B646" t="s">
        <v>420</v>
      </c>
      <c r="C646">
        <v>2019</v>
      </c>
      <c r="D646">
        <v>6</v>
      </c>
      <c r="E646" t="s">
        <v>146</v>
      </c>
      <c r="F646">
        <v>5</v>
      </c>
      <c r="G646" t="s">
        <v>140</v>
      </c>
      <c r="H646">
        <v>628</v>
      </c>
      <c r="I646" t="s">
        <v>440</v>
      </c>
      <c r="J646" t="s">
        <v>441</v>
      </c>
      <c r="K646" t="s">
        <v>442</v>
      </c>
      <c r="L646">
        <v>460</v>
      </c>
      <c r="M646" t="s">
        <v>141</v>
      </c>
      <c r="N646">
        <v>56</v>
      </c>
      <c r="O646">
        <v>6866.72</v>
      </c>
      <c r="P646">
        <v>24775</v>
      </c>
      <c r="Q646" t="str">
        <f>VLOOKUP(J646,S:T,2,FALSE)</f>
        <v>E6 - OTHER</v>
      </c>
    </row>
    <row r="647" spans="1:17" x14ac:dyDescent="0.35">
      <c r="A647">
        <v>49</v>
      </c>
      <c r="B647" t="s">
        <v>420</v>
      </c>
      <c r="C647">
        <v>2019</v>
      </c>
      <c r="D647">
        <v>6</v>
      </c>
      <c r="E647" t="s">
        <v>146</v>
      </c>
      <c r="F647">
        <v>6</v>
      </c>
      <c r="G647" t="s">
        <v>137</v>
      </c>
      <c r="H647">
        <v>628</v>
      </c>
      <c r="I647" t="s">
        <v>440</v>
      </c>
      <c r="J647" t="s">
        <v>441</v>
      </c>
      <c r="K647" t="s">
        <v>442</v>
      </c>
      <c r="L647">
        <v>700</v>
      </c>
      <c r="M647" t="s">
        <v>138</v>
      </c>
      <c r="N647">
        <v>234</v>
      </c>
      <c r="O647">
        <v>13225.02</v>
      </c>
      <c r="P647">
        <v>48174</v>
      </c>
      <c r="Q647" t="str">
        <f>VLOOKUP(J647,S:T,2,FALSE)</f>
        <v>E6 - OTHER</v>
      </c>
    </row>
    <row r="648" spans="1:17" x14ac:dyDescent="0.35">
      <c r="A648">
        <v>49</v>
      </c>
      <c r="B648" t="s">
        <v>420</v>
      </c>
      <c r="C648">
        <v>2019</v>
      </c>
      <c r="D648">
        <v>6</v>
      </c>
      <c r="E648" t="s">
        <v>146</v>
      </c>
      <c r="F648">
        <v>1</v>
      </c>
      <c r="G648" t="s">
        <v>132</v>
      </c>
      <c r="H648">
        <v>954</v>
      </c>
      <c r="I648" t="s">
        <v>436</v>
      </c>
      <c r="J648" t="s">
        <v>433</v>
      </c>
      <c r="K648" t="s">
        <v>434</v>
      </c>
      <c r="L648">
        <v>4512</v>
      </c>
      <c r="M648" t="s">
        <v>133</v>
      </c>
      <c r="N648">
        <v>1</v>
      </c>
      <c r="O648">
        <v>1042.68</v>
      </c>
      <c r="P648">
        <v>13874</v>
      </c>
      <c r="Q648" t="str">
        <f>VLOOKUP(J648,S:T,2,FALSE)</f>
        <v>E4 - Medium C&amp;I</v>
      </c>
    </row>
    <row r="649" spans="1:17" x14ac:dyDescent="0.35">
      <c r="A649">
        <v>49</v>
      </c>
      <c r="B649" t="s">
        <v>420</v>
      </c>
      <c r="C649">
        <v>2019</v>
      </c>
      <c r="D649">
        <v>6</v>
      </c>
      <c r="E649" t="s">
        <v>146</v>
      </c>
      <c r="F649">
        <v>1</v>
      </c>
      <c r="G649" t="s">
        <v>132</v>
      </c>
      <c r="H649">
        <v>5</v>
      </c>
      <c r="I649" t="s">
        <v>424</v>
      </c>
      <c r="J649" t="s">
        <v>425</v>
      </c>
      <c r="K649" t="s">
        <v>426</v>
      </c>
      <c r="L649">
        <v>200</v>
      </c>
      <c r="M649" t="s">
        <v>143</v>
      </c>
      <c r="N649">
        <v>670</v>
      </c>
      <c r="O649">
        <v>54628.74</v>
      </c>
      <c r="P649">
        <v>239522</v>
      </c>
      <c r="Q649" t="str">
        <f>VLOOKUP(J649,S:T,2,FALSE)</f>
        <v>E3 - Small C&amp;I</v>
      </c>
    </row>
    <row r="650" spans="1:17" x14ac:dyDescent="0.35">
      <c r="A650">
        <v>49</v>
      </c>
      <c r="B650" t="s">
        <v>420</v>
      </c>
      <c r="C650">
        <v>2019</v>
      </c>
      <c r="D650">
        <v>6</v>
      </c>
      <c r="E650" t="s">
        <v>146</v>
      </c>
      <c r="F650">
        <v>1</v>
      </c>
      <c r="G650" t="s">
        <v>132</v>
      </c>
      <c r="H650">
        <v>903</v>
      </c>
      <c r="I650" t="s">
        <v>453</v>
      </c>
      <c r="J650" t="s">
        <v>450</v>
      </c>
      <c r="K650" t="s">
        <v>451</v>
      </c>
      <c r="L650">
        <v>4512</v>
      </c>
      <c r="M650" t="s">
        <v>133</v>
      </c>
      <c r="N650">
        <v>41885</v>
      </c>
      <c r="O650">
        <v>2170488.5699999998</v>
      </c>
      <c r="P650">
        <v>18661074</v>
      </c>
      <c r="Q650" t="str">
        <f>VLOOKUP(J650,S:T,2,FALSE)</f>
        <v>E1 - Residential</v>
      </c>
    </row>
    <row r="651" spans="1:17" x14ac:dyDescent="0.35">
      <c r="A651">
        <v>49</v>
      </c>
      <c r="B651" t="s">
        <v>420</v>
      </c>
      <c r="C651">
        <v>2019</v>
      </c>
      <c r="D651">
        <v>6</v>
      </c>
      <c r="E651" t="s">
        <v>146</v>
      </c>
      <c r="F651">
        <v>6</v>
      </c>
      <c r="G651" t="s">
        <v>137</v>
      </c>
      <c r="H651">
        <v>610</v>
      </c>
      <c r="I651" t="s">
        <v>429</v>
      </c>
      <c r="J651" t="s">
        <v>430</v>
      </c>
      <c r="K651" t="s">
        <v>431</v>
      </c>
      <c r="L651">
        <v>700</v>
      </c>
      <c r="M651" t="s">
        <v>138</v>
      </c>
      <c r="N651">
        <v>8</v>
      </c>
      <c r="O651">
        <v>2735.79</v>
      </c>
      <c r="P651">
        <v>3764</v>
      </c>
      <c r="Q651" t="str">
        <f>VLOOKUP(J651,S:T,2,FALSE)</f>
        <v>E6 - OTHER</v>
      </c>
    </row>
    <row r="652" spans="1:17" x14ac:dyDescent="0.35">
      <c r="A652">
        <v>49</v>
      </c>
      <c r="B652" t="s">
        <v>420</v>
      </c>
      <c r="C652">
        <v>2019</v>
      </c>
      <c r="D652">
        <v>6</v>
      </c>
      <c r="E652" t="s">
        <v>146</v>
      </c>
      <c r="F652">
        <v>1</v>
      </c>
      <c r="G652" t="s">
        <v>132</v>
      </c>
      <c r="H652">
        <v>905</v>
      </c>
      <c r="I652" t="s">
        <v>454</v>
      </c>
      <c r="J652" t="s">
        <v>422</v>
      </c>
      <c r="K652" t="s">
        <v>423</v>
      </c>
      <c r="L652">
        <v>4512</v>
      </c>
      <c r="M652" t="s">
        <v>133</v>
      </c>
      <c r="N652">
        <v>5710</v>
      </c>
      <c r="O652">
        <v>92335.55</v>
      </c>
      <c r="P652">
        <v>2038405</v>
      </c>
      <c r="Q652" t="str">
        <f>VLOOKUP(J652,S:T,2,FALSE)</f>
        <v>E2 - Low Income Residential</v>
      </c>
    </row>
    <row r="653" spans="1:17" x14ac:dyDescent="0.35">
      <c r="A653">
        <v>49</v>
      </c>
      <c r="B653" t="s">
        <v>420</v>
      </c>
      <c r="C653">
        <v>2019</v>
      </c>
      <c r="D653">
        <v>6</v>
      </c>
      <c r="E653" t="s">
        <v>146</v>
      </c>
      <c r="F653">
        <v>10</v>
      </c>
      <c r="G653" t="s">
        <v>149</v>
      </c>
      <c r="H653">
        <v>905</v>
      </c>
      <c r="I653" t="s">
        <v>454</v>
      </c>
      <c r="J653" t="s">
        <v>422</v>
      </c>
      <c r="K653" t="s">
        <v>423</v>
      </c>
      <c r="L653">
        <v>4513</v>
      </c>
      <c r="M653" t="s">
        <v>150</v>
      </c>
      <c r="N653">
        <v>151</v>
      </c>
      <c r="O653">
        <v>3007.78</v>
      </c>
      <c r="P653">
        <v>67389</v>
      </c>
      <c r="Q653" t="str">
        <f>VLOOKUP(J653,S:T,2,FALSE)</f>
        <v>E2 - Low Income Residential</v>
      </c>
    </row>
    <row r="654" spans="1:17" x14ac:dyDescent="0.35">
      <c r="A654">
        <v>49</v>
      </c>
      <c r="B654" t="s">
        <v>420</v>
      </c>
      <c r="C654">
        <v>2019</v>
      </c>
      <c r="D654">
        <v>6</v>
      </c>
      <c r="E654" t="s">
        <v>146</v>
      </c>
      <c r="F654">
        <v>1</v>
      </c>
      <c r="G654" t="s">
        <v>132</v>
      </c>
      <c r="H654">
        <v>616</v>
      </c>
      <c r="I654" t="s">
        <v>446</v>
      </c>
      <c r="J654" t="s">
        <v>441</v>
      </c>
      <c r="K654" t="s">
        <v>442</v>
      </c>
      <c r="L654">
        <v>4512</v>
      </c>
      <c r="M654" t="s">
        <v>133</v>
      </c>
      <c r="N654">
        <v>45</v>
      </c>
      <c r="O654">
        <v>3684.88</v>
      </c>
      <c r="P654">
        <v>12686</v>
      </c>
      <c r="Q654" t="str">
        <f>VLOOKUP(J654,S:T,2,FALSE)</f>
        <v>E6 - OTHER</v>
      </c>
    </row>
    <row r="655" spans="1:17" x14ac:dyDescent="0.35">
      <c r="A655">
        <v>49</v>
      </c>
      <c r="B655" t="s">
        <v>420</v>
      </c>
      <c r="C655">
        <v>2019</v>
      </c>
      <c r="D655">
        <v>6</v>
      </c>
      <c r="E655" t="s">
        <v>146</v>
      </c>
      <c r="F655">
        <v>6</v>
      </c>
      <c r="G655" t="s">
        <v>137</v>
      </c>
      <c r="H655">
        <v>616</v>
      </c>
      <c r="I655" t="s">
        <v>446</v>
      </c>
      <c r="J655" t="s">
        <v>441</v>
      </c>
      <c r="K655" t="s">
        <v>442</v>
      </c>
      <c r="L655">
        <v>4562</v>
      </c>
      <c r="M655" t="s">
        <v>144</v>
      </c>
      <c r="N655">
        <v>70</v>
      </c>
      <c r="O655">
        <v>3904.07</v>
      </c>
      <c r="P655">
        <v>20713</v>
      </c>
      <c r="Q655" t="str">
        <f>VLOOKUP(J655,S:T,2,FALSE)</f>
        <v>E6 - OTHER</v>
      </c>
    </row>
    <row r="656" spans="1:17" x14ac:dyDescent="0.35">
      <c r="A656">
        <v>49</v>
      </c>
      <c r="B656" t="s">
        <v>420</v>
      </c>
      <c r="C656">
        <v>2019</v>
      </c>
      <c r="D656">
        <v>6</v>
      </c>
      <c r="E656" t="s">
        <v>146</v>
      </c>
      <c r="F656">
        <v>6</v>
      </c>
      <c r="G656" t="s">
        <v>137</v>
      </c>
      <c r="H656">
        <v>619</v>
      </c>
      <c r="I656" t="s">
        <v>474</v>
      </c>
      <c r="J656" t="s">
        <v>157</v>
      </c>
      <c r="K656" t="s">
        <v>145</v>
      </c>
      <c r="L656">
        <v>4562</v>
      </c>
      <c r="M656" t="s">
        <v>144</v>
      </c>
      <c r="N656">
        <v>92</v>
      </c>
      <c r="O656">
        <v>73433.009999999995</v>
      </c>
      <c r="P656">
        <v>819120</v>
      </c>
      <c r="Q656" t="str">
        <f>VLOOKUP(J656,S:T,2,FALSE)</f>
        <v>E6 - OTHER</v>
      </c>
    </row>
    <row r="657" spans="1:17" x14ac:dyDescent="0.35">
      <c r="A657">
        <v>49</v>
      </c>
      <c r="B657" t="s">
        <v>420</v>
      </c>
      <c r="C657">
        <v>2019</v>
      </c>
      <c r="D657">
        <v>6</v>
      </c>
      <c r="E657" t="s">
        <v>146</v>
      </c>
      <c r="F657">
        <v>3</v>
      </c>
      <c r="G657" t="s">
        <v>135</v>
      </c>
      <c r="H657">
        <v>13</v>
      </c>
      <c r="I657" t="s">
        <v>432</v>
      </c>
      <c r="J657" t="s">
        <v>433</v>
      </c>
      <c r="K657" t="s">
        <v>434</v>
      </c>
      <c r="L657">
        <v>300</v>
      </c>
      <c r="M657" t="s">
        <v>136</v>
      </c>
      <c r="N657">
        <v>4049</v>
      </c>
      <c r="O657">
        <v>6799672.8099999996</v>
      </c>
      <c r="P657">
        <v>36166159</v>
      </c>
      <c r="Q657" t="str">
        <f>VLOOKUP(J657,S:T,2,FALSE)</f>
        <v>E4 - Medium C&amp;I</v>
      </c>
    </row>
    <row r="658" spans="1:17" x14ac:dyDescent="0.35">
      <c r="A658">
        <v>49</v>
      </c>
      <c r="B658" t="s">
        <v>420</v>
      </c>
      <c r="C658">
        <v>2019</v>
      </c>
      <c r="D658">
        <v>6</v>
      </c>
      <c r="E658" t="s">
        <v>146</v>
      </c>
      <c r="F658">
        <v>5</v>
      </c>
      <c r="G658" t="s">
        <v>140</v>
      </c>
      <c r="H658">
        <v>53</v>
      </c>
      <c r="I658" t="s">
        <v>435</v>
      </c>
      <c r="J658" t="s">
        <v>433</v>
      </c>
      <c r="K658" t="s">
        <v>434</v>
      </c>
      <c r="L658">
        <v>460</v>
      </c>
      <c r="M658" t="s">
        <v>141</v>
      </c>
      <c r="N658">
        <v>9</v>
      </c>
      <c r="O658">
        <v>15922.12</v>
      </c>
      <c r="P658">
        <v>76834</v>
      </c>
      <c r="Q658" t="str">
        <f>VLOOKUP(J658,S:T,2,FALSE)</f>
        <v>E4 - Medium C&amp;I</v>
      </c>
    </row>
    <row r="659" spans="1:17" x14ac:dyDescent="0.35">
      <c r="A659">
        <v>49</v>
      </c>
      <c r="B659" t="s">
        <v>420</v>
      </c>
      <c r="C659">
        <v>2019</v>
      </c>
      <c r="D659">
        <v>6</v>
      </c>
      <c r="E659" t="s">
        <v>146</v>
      </c>
      <c r="F659">
        <v>5</v>
      </c>
      <c r="G659" t="s">
        <v>140</v>
      </c>
      <c r="H659">
        <v>943</v>
      </c>
      <c r="I659" t="s">
        <v>464</v>
      </c>
      <c r="J659" t="s">
        <v>465</v>
      </c>
      <c r="K659" t="s">
        <v>466</v>
      </c>
      <c r="L659">
        <v>4552</v>
      </c>
      <c r="M659" t="s">
        <v>156</v>
      </c>
      <c r="N659">
        <v>2</v>
      </c>
      <c r="O659">
        <v>17239.060000000001</v>
      </c>
      <c r="P659">
        <v>0</v>
      </c>
      <c r="Q659" t="str">
        <f>VLOOKUP(J659,S:T,2,FALSE)</f>
        <v>E6 - OTHER</v>
      </c>
    </row>
    <row r="660" spans="1:17" x14ac:dyDescent="0.35">
      <c r="A660">
        <v>49</v>
      </c>
      <c r="B660" t="s">
        <v>420</v>
      </c>
      <c r="C660">
        <v>2019</v>
      </c>
      <c r="D660">
        <v>6</v>
      </c>
      <c r="E660" t="s">
        <v>146</v>
      </c>
      <c r="F660">
        <v>10</v>
      </c>
      <c r="G660" t="s">
        <v>149</v>
      </c>
      <c r="H660">
        <v>1</v>
      </c>
      <c r="I660" t="s">
        <v>449</v>
      </c>
      <c r="J660" t="s">
        <v>450</v>
      </c>
      <c r="K660" t="s">
        <v>451</v>
      </c>
      <c r="L660">
        <v>207</v>
      </c>
      <c r="M660" t="s">
        <v>151</v>
      </c>
      <c r="N660">
        <v>14951</v>
      </c>
      <c r="O660">
        <v>1683525</v>
      </c>
      <c r="P660">
        <v>8030241</v>
      </c>
      <c r="Q660" t="str">
        <f>VLOOKUP(J660,S:T,2,FALSE)</f>
        <v>E1 - Residential</v>
      </c>
    </row>
    <row r="661" spans="1:17" x14ac:dyDescent="0.35">
      <c r="A661">
        <v>49</v>
      </c>
      <c r="B661" t="s">
        <v>420</v>
      </c>
      <c r="C661">
        <v>2019</v>
      </c>
      <c r="D661">
        <v>6</v>
      </c>
      <c r="E661" t="s">
        <v>146</v>
      </c>
      <c r="F661">
        <v>1</v>
      </c>
      <c r="G661" t="s">
        <v>132</v>
      </c>
      <c r="H661">
        <v>950</v>
      </c>
      <c r="I661" t="s">
        <v>428</v>
      </c>
      <c r="J661" t="s">
        <v>425</v>
      </c>
      <c r="K661" t="s">
        <v>426</v>
      </c>
      <c r="L661">
        <v>4512</v>
      </c>
      <c r="M661" t="s">
        <v>133</v>
      </c>
      <c r="N661">
        <v>83</v>
      </c>
      <c r="O661">
        <v>7778.05</v>
      </c>
      <c r="P661">
        <v>69903</v>
      </c>
      <c r="Q661" t="str">
        <f>VLOOKUP(J661,S:T,2,FALSE)</f>
        <v>E3 - Small C&amp;I</v>
      </c>
    </row>
    <row r="662" spans="1:17" x14ac:dyDescent="0.35">
      <c r="A662">
        <v>49</v>
      </c>
      <c r="B662" t="s">
        <v>420</v>
      </c>
      <c r="C662">
        <v>2019</v>
      </c>
      <c r="D662">
        <v>6</v>
      </c>
      <c r="E662" t="s">
        <v>146</v>
      </c>
      <c r="F662">
        <v>3</v>
      </c>
      <c r="G662" t="s">
        <v>135</v>
      </c>
      <c r="H662">
        <v>628</v>
      </c>
      <c r="I662" t="s">
        <v>440</v>
      </c>
      <c r="J662" t="s">
        <v>441</v>
      </c>
      <c r="K662" t="s">
        <v>442</v>
      </c>
      <c r="L662">
        <v>300</v>
      </c>
      <c r="M662" t="s">
        <v>136</v>
      </c>
      <c r="N662">
        <v>1143</v>
      </c>
      <c r="O662">
        <v>68854.78</v>
      </c>
      <c r="P662">
        <v>236315</v>
      </c>
      <c r="Q662" t="str">
        <f>VLOOKUP(J662,S:T,2,FALSE)</f>
        <v>E6 - OTHER</v>
      </c>
    </row>
    <row r="663" spans="1:17" x14ac:dyDescent="0.35">
      <c r="A663">
        <v>49</v>
      </c>
      <c r="B663" t="s">
        <v>420</v>
      </c>
      <c r="C663">
        <v>2019</v>
      </c>
      <c r="D663">
        <v>6</v>
      </c>
      <c r="E663" t="s">
        <v>146</v>
      </c>
      <c r="F663">
        <v>1</v>
      </c>
      <c r="G663" t="s">
        <v>132</v>
      </c>
      <c r="H663">
        <v>628</v>
      </c>
      <c r="I663" t="s">
        <v>440</v>
      </c>
      <c r="J663" t="s">
        <v>441</v>
      </c>
      <c r="K663" t="s">
        <v>442</v>
      </c>
      <c r="L663">
        <v>200</v>
      </c>
      <c r="M663" t="s">
        <v>143</v>
      </c>
      <c r="N663">
        <v>251</v>
      </c>
      <c r="O663">
        <v>13167.22</v>
      </c>
      <c r="P663">
        <v>25109</v>
      </c>
      <c r="Q663" t="str">
        <f>VLOOKUP(J663,S:T,2,FALSE)</f>
        <v>E6 - OTHER</v>
      </c>
    </row>
    <row r="664" spans="1:17" x14ac:dyDescent="0.35">
      <c r="A664">
        <v>49</v>
      </c>
      <c r="B664" t="s">
        <v>420</v>
      </c>
      <c r="C664">
        <v>2019</v>
      </c>
      <c r="D664">
        <v>6</v>
      </c>
      <c r="E664" t="s">
        <v>146</v>
      </c>
      <c r="F664">
        <v>5</v>
      </c>
      <c r="G664" t="s">
        <v>140</v>
      </c>
      <c r="H664">
        <v>616</v>
      </c>
      <c r="I664" t="s">
        <v>446</v>
      </c>
      <c r="J664" t="s">
        <v>441</v>
      </c>
      <c r="K664" t="s">
        <v>442</v>
      </c>
      <c r="L664">
        <v>4552</v>
      </c>
      <c r="M664" t="s">
        <v>156</v>
      </c>
      <c r="N664">
        <v>20</v>
      </c>
      <c r="O664">
        <v>2122.2399999999998</v>
      </c>
      <c r="P664">
        <v>10192</v>
      </c>
      <c r="Q664" t="str">
        <f>VLOOKUP(J664,S:T,2,FALSE)</f>
        <v>E6 - OTHER</v>
      </c>
    </row>
    <row r="665" spans="1:17" x14ac:dyDescent="0.35">
      <c r="A665">
        <v>49</v>
      </c>
      <c r="B665" t="s">
        <v>420</v>
      </c>
      <c r="C665">
        <v>2019</v>
      </c>
      <c r="D665">
        <v>6</v>
      </c>
      <c r="E665" t="s">
        <v>146</v>
      </c>
      <c r="F665">
        <v>6</v>
      </c>
      <c r="G665" t="s">
        <v>137</v>
      </c>
      <c r="H665">
        <v>631</v>
      </c>
      <c r="I665" t="s">
        <v>475</v>
      </c>
      <c r="J665" t="s">
        <v>157</v>
      </c>
      <c r="K665" t="s">
        <v>145</v>
      </c>
      <c r="L665">
        <v>700</v>
      </c>
      <c r="M665" t="s">
        <v>138</v>
      </c>
      <c r="N665">
        <v>9</v>
      </c>
      <c r="O665">
        <v>289.16000000000003</v>
      </c>
      <c r="P665">
        <v>1760</v>
      </c>
      <c r="Q665" t="str">
        <f>VLOOKUP(J665,S:T,2,FALSE)</f>
        <v>E6 - OTHER</v>
      </c>
    </row>
    <row r="666" spans="1:17" x14ac:dyDescent="0.35">
      <c r="A666">
        <v>49</v>
      </c>
      <c r="B666" t="s">
        <v>420</v>
      </c>
      <c r="C666">
        <v>2019</v>
      </c>
      <c r="D666">
        <v>6</v>
      </c>
      <c r="E666" t="s">
        <v>146</v>
      </c>
      <c r="F666">
        <v>5</v>
      </c>
      <c r="G666" t="s">
        <v>140</v>
      </c>
      <c r="H666">
        <v>954</v>
      </c>
      <c r="I666" t="s">
        <v>436</v>
      </c>
      <c r="J666" t="s">
        <v>433</v>
      </c>
      <c r="K666" t="s">
        <v>434</v>
      </c>
      <c r="L666">
        <v>4552</v>
      </c>
      <c r="M666" t="s">
        <v>156</v>
      </c>
      <c r="N666">
        <v>176</v>
      </c>
      <c r="O666">
        <v>317532.92</v>
      </c>
      <c r="P666">
        <v>3592828</v>
      </c>
      <c r="Q666" t="str">
        <f>VLOOKUP(J666,S:T,2,FALSE)</f>
        <v>E4 - Medium C&amp;I</v>
      </c>
    </row>
    <row r="667" spans="1:17" x14ac:dyDescent="0.35">
      <c r="A667">
        <v>49</v>
      </c>
      <c r="B667" t="s">
        <v>420</v>
      </c>
      <c r="C667">
        <v>2019</v>
      </c>
      <c r="D667">
        <v>6</v>
      </c>
      <c r="E667" t="s">
        <v>146</v>
      </c>
      <c r="F667">
        <v>3</v>
      </c>
      <c r="G667" t="s">
        <v>135</v>
      </c>
      <c r="H667">
        <v>710</v>
      </c>
      <c r="I667" t="s">
        <v>448</v>
      </c>
      <c r="J667" t="s">
        <v>438</v>
      </c>
      <c r="K667" t="s">
        <v>439</v>
      </c>
      <c r="L667">
        <v>4532</v>
      </c>
      <c r="M667" t="s">
        <v>142</v>
      </c>
      <c r="N667">
        <v>288</v>
      </c>
      <c r="O667">
        <v>3722334.5</v>
      </c>
      <c r="P667">
        <v>55401934</v>
      </c>
      <c r="Q667" t="str">
        <f>VLOOKUP(J667,S:T,2,FALSE)</f>
        <v>E5 - Large C&amp;I</v>
      </c>
    </row>
    <row r="668" spans="1:17" x14ac:dyDescent="0.35">
      <c r="A668">
        <v>49</v>
      </c>
      <c r="B668" t="s">
        <v>420</v>
      </c>
      <c r="C668">
        <v>2019</v>
      </c>
      <c r="D668">
        <v>6</v>
      </c>
      <c r="E668" t="s">
        <v>146</v>
      </c>
      <c r="F668">
        <v>3</v>
      </c>
      <c r="G668" t="s">
        <v>135</v>
      </c>
      <c r="H668">
        <v>6</v>
      </c>
      <c r="I668" t="s">
        <v>421</v>
      </c>
      <c r="J668" t="s">
        <v>422</v>
      </c>
      <c r="K668" t="s">
        <v>423</v>
      </c>
      <c r="L668">
        <v>300</v>
      </c>
      <c r="M668" t="s">
        <v>136</v>
      </c>
      <c r="N668">
        <v>3</v>
      </c>
      <c r="O668">
        <v>142.38</v>
      </c>
      <c r="P668">
        <v>914</v>
      </c>
      <c r="Q668" t="str">
        <f>VLOOKUP(J668,S:T,2,FALSE)</f>
        <v>E2 - Low Income Residential</v>
      </c>
    </row>
    <row r="669" spans="1:17" x14ac:dyDescent="0.35">
      <c r="A669">
        <v>49</v>
      </c>
      <c r="B669" t="s">
        <v>420</v>
      </c>
      <c r="C669">
        <v>2019</v>
      </c>
      <c r="D669">
        <v>6</v>
      </c>
      <c r="E669" t="s">
        <v>146</v>
      </c>
      <c r="F669">
        <v>3</v>
      </c>
      <c r="G669" t="s">
        <v>135</v>
      </c>
      <c r="H669">
        <v>122</v>
      </c>
      <c r="I669" t="s">
        <v>460</v>
      </c>
      <c r="J669" t="s">
        <v>461</v>
      </c>
      <c r="K669" t="s">
        <v>462</v>
      </c>
      <c r="L669">
        <v>300</v>
      </c>
      <c r="M669" t="s">
        <v>136</v>
      </c>
      <c r="N669">
        <v>1</v>
      </c>
      <c r="O669">
        <v>98234.93</v>
      </c>
      <c r="P669">
        <v>1346384</v>
      </c>
      <c r="Q669" t="str">
        <f>VLOOKUP(J669,S:T,2,FALSE)</f>
        <v>E5 - Large C&amp;I</v>
      </c>
    </row>
    <row r="670" spans="1:17" x14ac:dyDescent="0.35">
      <c r="A670">
        <v>49</v>
      </c>
      <c r="B670" t="s">
        <v>420</v>
      </c>
      <c r="C670">
        <v>2019</v>
      </c>
      <c r="D670">
        <v>6</v>
      </c>
      <c r="E670" t="s">
        <v>146</v>
      </c>
      <c r="F670">
        <v>3</v>
      </c>
      <c r="G670" t="s">
        <v>135</v>
      </c>
      <c r="H670">
        <v>1</v>
      </c>
      <c r="I670" t="s">
        <v>449</v>
      </c>
      <c r="J670" t="s">
        <v>450</v>
      </c>
      <c r="K670" t="s">
        <v>451</v>
      </c>
      <c r="L670">
        <v>300</v>
      </c>
      <c r="M670" t="s">
        <v>136</v>
      </c>
      <c r="N670">
        <v>747</v>
      </c>
      <c r="O670">
        <v>166953.25</v>
      </c>
      <c r="P670">
        <v>814154</v>
      </c>
      <c r="Q670" t="str">
        <f>VLOOKUP(J670,S:T,2,FALSE)</f>
        <v>E1 - Residential</v>
      </c>
    </row>
    <row r="671" spans="1:17" x14ac:dyDescent="0.35">
      <c r="A671">
        <v>49</v>
      </c>
      <c r="B671" t="s">
        <v>420</v>
      </c>
      <c r="C671">
        <v>2019</v>
      </c>
      <c r="D671">
        <v>6</v>
      </c>
      <c r="E671" t="s">
        <v>146</v>
      </c>
      <c r="F671">
        <v>3</v>
      </c>
      <c r="G671" t="s">
        <v>135</v>
      </c>
      <c r="H671">
        <v>950</v>
      </c>
      <c r="I671" t="s">
        <v>428</v>
      </c>
      <c r="J671" t="s">
        <v>425</v>
      </c>
      <c r="K671" t="s">
        <v>426</v>
      </c>
      <c r="L671">
        <v>4532</v>
      </c>
      <c r="M671" t="s">
        <v>142</v>
      </c>
      <c r="N671">
        <v>10138</v>
      </c>
      <c r="O671">
        <v>1271165.03</v>
      </c>
      <c r="P671">
        <v>11699436</v>
      </c>
      <c r="Q671" t="str">
        <f>VLOOKUP(J671,S:T,2,FALSE)</f>
        <v>E3 - Small C&amp;I</v>
      </c>
    </row>
    <row r="672" spans="1:17" x14ac:dyDescent="0.35">
      <c r="A672">
        <v>49</v>
      </c>
      <c r="B672" t="s">
        <v>420</v>
      </c>
      <c r="C672">
        <v>2019</v>
      </c>
      <c r="D672">
        <v>6</v>
      </c>
      <c r="E672" t="s">
        <v>146</v>
      </c>
      <c r="F672">
        <v>5</v>
      </c>
      <c r="G672" t="s">
        <v>140</v>
      </c>
      <c r="H672">
        <v>950</v>
      </c>
      <c r="I672" t="s">
        <v>428</v>
      </c>
      <c r="J672" t="s">
        <v>425</v>
      </c>
      <c r="K672" t="s">
        <v>426</v>
      </c>
      <c r="L672">
        <v>4552</v>
      </c>
      <c r="M672" t="s">
        <v>156</v>
      </c>
      <c r="N672">
        <v>134</v>
      </c>
      <c r="O672">
        <v>30378.959999999999</v>
      </c>
      <c r="P672">
        <v>300571</v>
      </c>
      <c r="Q672" t="str">
        <f>VLOOKUP(J672,S:T,2,FALSE)</f>
        <v>E3 - Small C&amp;I</v>
      </c>
    </row>
    <row r="673" spans="1:17" x14ac:dyDescent="0.35">
      <c r="A673">
        <v>49</v>
      </c>
      <c r="B673" t="s">
        <v>420</v>
      </c>
      <c r="C673">
        <v>2019</v>
      </c>
      <c r="D673">
        <v>6</v>
      </c>
      <c r="E673" t="s">
        <v>146</v>
      </c>
      <c r="F673">
        <v>10</v>
      </c>
      <c r="G673" t="s">
        <v>149</v>
      </c>
      <c r="H673">
        <v>628</v>
      </c>
      <c r="I673" t="s">
        <v>440</v>
      </c>
      <c r="J673" t="s">
        <v>441</v>
      </c>
      <c r="K673" t="s">
        <v>442</v>
      </c>
      <c r="L673">
        <v>207</v>
      </c>
      <c r="M673" t="s">
        <v>151</v>
      </c>
      <c r="N673">
        <v>7</v>
      </c>
      <c r="O673">
        <v>141.81</v>
      </c>
      <c r="P673">
        <v>447</v>
      </c>
      <c r="Q673" t="str">
        <f>VLOOKUP(J673,S:T,2,FALSE)</f>
        <v>E6 - OTHER</v>
      </c>
    </row>
    <row r="674" spans="1:17" x14ac:dyDescent="0.35">
      <c r="A674">
        <v>49</v>
      </c>
      <c r="B674" t="s">
        <v>420</v>
      </c>
      <c r="C674">
        <v>2019</v>
      </c>
      <c r="D674">
        <v>6</v>
      </c>
      <c r="E674" t="s">
        <v>146</v>
      </c>
      <c r="F674">
        <v>3</v>
      </c>
      <c r="G674" t="s">
        <v>135</v>
      </c>
      <c r="H674">
        <v>605</v>
      </c>
      <c r="I674" t="s">
        <v>467</v>
      </c>
      <c r="J674" t="s">
        <v>441</v>
      </c>
      <c r="K674" t="s">
        <v>442</v>
      </c>
      <c r="L674">
        <v>300</v>
      </c>
      <c r="M674" t="s">
        <v>136</v>
      </c>
      <c r="N674">
        <v>15</v>
      </c>
      <c r="O674">
        <v>699.53</v>
      </c>
      <c r="P674">
        <v>2415</v>
      </c>
      <c r="Q674" t="str">
        <f>VLOOKUP(J674,S:T,2,FALSE)</f>
        <v>E6 - OTHER</v>
      </c>
    </row>
    <row r="675" spans="1:17" x14ac:dyDescent="0.35">
      <c r="A675">
        <v>49</v>
      </c>
      <c r="B675" t="s">
        <v>420</v>
      </c>
      <c r="C675">
        <v>2019</v>
      </c>
      <c r="D675">
        <v>6</v>
      </c>
      <c r="E675" t="s">
        <v>146</v>
      </c>
      <c r="F675">
        <v>3</v>
      </c>
      <c r="G675" t="s">
        <v>135</v>
      </c>
      <c r="H675">
        <v>616</v>
      </c>
      <c r="I675" t="s">
        <v>446</v>
      </c>
      <c r="J675" t="s">
        <v>441</v>
      </c>
      <c r="K675" t="s">
        <v>442</v>
      </c>
      <c r="L675">
        <v>4532</v>
      </c>
      <c r="M675" t="s">
        <v>142</v>
      </c>
      <c r="N675">
        <v>302</v>
      </c>
      <c r="O675">
        <v>14843.7</v>
      </c>
      <c r="P675">
        <v>75072</v>
      </c>
      <c r="Q675" t="str">
        <f>VLOOKUP(J675,S:T,2,FALSE)</f>
        <v>E6 - OTHER</v>
      </c>
    </row>
    <row r="676" spans="1:17" x14ac:dyDescent="0.35">
      <c r="A676">
        <v>49</v>
      </c>
      <c r="B676" t="s">
        <v>420</v>
      </c>
      <c r="C676">
        <v>2019</v>
      </c>
      <c r="D676">
        <v>6</v>
      </c>
      <c r="E676" t="s">
        <v>146</v>
      </c>
      <c r="F676">
        <v>5</v>
      </c>
      <c r="G676" t="s">
        <v>140</v>
      </c>
      <c r="H676">
        <v>944</v>
      </c>
      <c r="I676" t="s">
        <v>471</v>
      </c>
      <c r="J676" t="s">
        <v>472</v>
      </c>
      <c r="K676" t="s">
        <v>473</v>
      </c>
      <c r="L676">
        <v>4552</v>
      </c>
      <c r="M676" t="s">
        <v>156</v>
      </c>
      <c r="N676">
        <v>1</v>
      </c>
      <c r="O676">
        <v>7963.74</v>
      </c>
      <c r="P676">
        <v>367616</v>
      </c>
      <c r="Q676" t="str">
        <f>VLOOKUP(J676,S:T,2,FALSE)</f>
        <v>E6 - OTHER</v>
      </c>
    </row>
    <row r="677" spans="1:17" x14ac:dyDescent="0.35">
      <c r="A677">
        <v>49</v>
      </c>
      <c r="B677" t="s">
        <v>420</v>
      </c>
      <c r="C677">
        <v>2019</v>
      </c>
      <c r="D677">
        <v>6</v>
      </c>
      <c r="E677" t="s">
        <v>146</v>
      </c>
      <c r="F677">
        <v>3</v>
      </c>
      <c r="G677" t="s">
        <v>135</v>
      </c>
      <c r="H677">
        <v>700</v>
      </c>
      <c r="I677" t="s">
        <v>447</v>
      </c>
      <c r="J677" t="s">
        <v>438</v>
      </c>
      <c r="K677" t="s">
        <v>439</v>
      </c>
      <c r="L677">
        <v>300</v>
      </c>
      <c r="M677" t="s">
        <v>136</v>
      </c>
      <c r="N677">
        <v>81</v>
      </c>
      <c r="O677">
        <v>1317200.74</v>
      </c>
      <c r="P677">
        <v>7587471</v>
      </c>
      <c r="Q677" t="str">
        <f>VLOOKUP(J677,S:T,2,FALSE)</f>
        <v>E5 - Large C&amp;I</v>
      </c>
    </row>
    <row r="678" spans="1:17" x14ac:dyDescent="0.35">
      <c r="A678">
        <v>49</v>
      </c>
      <c r="B678" t="s">
        <v>420</v>
      </c>
      <c r="C678">
        <v>2019</v>
      </c>
      <c r="D678">
        <v>6</v>
      </c>
      <c r="E678" t="s">
        <v>146</v>
      </c>
      <c r="F678">
        <v>1</v>
      </c>
      <c r="G678" t="s">
        <v>132</v>
      </c>
      <c r="H678">
        <v>1</v>
      </c>
      <c r="I678" t="s">
        <v>449</v>
      </c>
      <c r="J678" t="s">
        <v>450</v>
      </c>
      <c r="K678" t="s">
        <v>451</v>
      </c>
      <c r="L678">
        <v>200</v>
      </c>
      <c r="M678" t="s">
        <v>143</v>
      </c>
      <c r="N678">
        <v>349069</v>
      </c>
      <c r="O678">
        <v>34738840.68</v>
      </c>
      <c r="P678">
        <v>163052343</v>
      </c>
      <c r="Q678" t="str">
        <f>VLOOKUP(J678,S:T,2,FALSE)</f>
        <v>E1 - Residential</v>
      </c>
    </row>
    <row r="679" spans="1:17" x14ac:dyDescent="0.35">
      <c r="A679">
        <v>49</v>
      </c>
      <c r="B679" t="s">
        <v>420</v>
      </c>
      <c r="C679">
        <v>2019</v>
      </c>
      <c r="D679">
        <v>6</v>
      </c>
      <c r="E679" t="s">
        <v>146</v>
      </c>
      <c r="F679">
        <v>5</v>
      </c>
      <c r="G679" t="s">
        <v>140</v>
      </c>
      <c r="H679">
        <v>122</v>
      </c>
      <c r="I679" t="s">
        <v>460</v>
      </c>
      <c r="J679" t="s">
        <v>461</v>
      </c>
      <c r="K679" t="s">
        <v>462</v>
      </c>
      <c r="L679">
        <v>460</v>
      </c>
      <c r="M679" t="s">
        <v>141</v>
      </c>
      <c r="N679">
        <v>1</v>
      </c>
      <c r="O679">
        <v>26374.62</v>
      </c>
      <c r="P679">
        <v>422417</v>
      </c>
      <c r="Q679" t="str">
        <f>VLOOKUP(J679,S:T,2,FALSE)</f>
        <v>E5 - Large C&amp;I</v>
      </c>
    </row>
    <row r="680" spans="1:17" x14ac:dyDescent="0.35">
      <c r="A680">
        <v>49</v>
      </c>
      <c r="B680" t="s">
        <v>420</v>
      </c>
      <c r="C680">
        <v>2019</v>
      </c>
      <c r="D680">
        <v>6</v>
      </c>
      <c r="E680" t="s">
        <v>146</v>
      </c>
      <c r="F680">
        <v>6</v>
      </c>
      <c r="G680" t="s">
        <v>137</v>
      </c>
      <c r="H680">
        <v>951</v>
      </c>
      <c r="I680" t="s">
        <v>457</v>
      </c>
      <c r="J680" t="s">
        <v>458</v>
      </c>
      <c r="K680" t="s">
        <v>459</v>
      </c>
      <c r="L680">
        <v>4562</v>
      </c>
      <c r="M680" t="s">
        <v>144</v>
      </c>
      <c r="N680">
        <v>216</v>
      </c>
      <c r="O680">
        <v>9057.5400000000009</v>
      </c>
      <c r="P680">
        <v>67567</v>
      </c>
      <c r="Q680" t="str">
        <f>VLOOKUP(J680,S:T,2,FALSE)</f>
        <v>E3 - Small C&amp;I</v>
      </c>
    </row>
    <row r="681" spans="1:17" x14ac:dyDescent="0.35">
      <c r="A681">
        <v>49</v>
      </c>
      <c r="B681" t="s">
        <v>420</v>
      </c>
      <c r="C681">
        <v>2019</v>
      </c>
      <c r="D681">
        <v>6</v>
      </c>
      <c r="E681" t="s">
        <v>146</v>
      </c>
      <c r="F681">
        <v>3</v>
      </c>
      <c r="G681" t="s">
        <v>135</v>
      </c>
      <c r="H681">
        <v>55</v>
      </c>
      <c r="I681" t="s">
        <v>427</v>
      </c>
      <c r="J681" t="s">
        <v>425</v>
      </c>
      <c r="K681" t="s">
        <v>426</v>
      </c>
      <c r="L681">
        <v>300</v>
      </c>
      <c r="M681" t="s">
        <v>136</v>
      </c>
      <c r="N681">
        <v>45</v>
      </c>
      <c r="O681">
        <v>-61809.65</v>
      </c>
      <c r="P681">
        <v>124264</v>
      </c>
      <c r="Q681" t="str">
        <f>VLOOKUP(J681,S:T,2,FALSE)</f>
        <v>E3 - Small C&amp;I</v>
      </c>
    </row>
    <row r="682" spans="1:17" x14ac:dyDescent="0.35">
      <c r="A682">
        <v>49</v>
      </c>
      <c r="B682" t="s">
        <v>420</v>
      </c>
      <c r="C682">
        <v>2019</v>
      </c>
      <c r="D682">
        <v>6</v>
      </c>
      <c r="E682" t="s">
        <v>146</v>
      </c>
      <c r="F682">
        <v>5</v>
      </c>
      <c r="G682" t="s">
        <v>140</v>
      </c>
      <c r="H682">
        <v>5</v>
      </c>
      <c r="I682" t="s">
        <v>424</v>
      </c>
      <c r="J682" t="s">
        <v>425</v>
      </c>
      <c r="K682" t="s">
        <v>426</v>
      </c>
      <c r="L682">
        <v>460</v>
      </c>
      <c r="M682" t="s">
        <v>141</v>
      </c>
      <c r="N682">
        <v>819</v>
      </c>
      <c r="O682">
        <v>230879.65</v>
      </c>
      <c r="P682">
        <v>1177831</v>
      </c>
      <c r="Q682" t="str">
        <f>VLOOKUP(J682,S:T,2,FALSE)</f>
        <v>E3 - Small C&amp;I</v>
      </c>
    </row>
    <row r="683" spans="1:17" x14ac:dyDescent="0.35">
      <c r="A683">
        <v>49</v>
      </c>
      <c r="B683" t="s">
        <v>420</v>
      </c>
      <c r="C683">
        <v>2019</v>
      </c>
      <c r="D683">
        <v>6</v>
      </c>
      <c r="E683" t="s">
        <v>146</v>
      </c>
      <c r="F683">
        <v>6</v>
      </c>
      <c r="G683" t="s">
        <v>137</v>
      </c>
      <c r="H683">
        <v>34</v>
      </c>
      <c r="I683" t="s">
        <v>463</v>
      </c>
      <c r="J683" t="s">
        <v>458</v>
      </c>
      <c r="K683" t="s">
        <v>459</v>
      </c>
      <c r="L683">
        <v>700</v>
      </c>
      <c r="M683" t="s">
        <v>138</v>
      </c>
      <c r="N683">
        <v>152</v>
      </c>
      <c r="O683">
        <v>19366.25</v>
      </c>
      <c r="P683">
        <v>91729</v>
      </c>
      <c r="Q683" t="str">
        <f>VLOOKUP(J683,S:T,2,FALSE)</f>
        <v>E3 - Small C&amp;I</v>
      </c>
    </row>
    <row r="684" spans="1:17" x14ac:dyDescent="0.35">
      <c r="A684">
        <v>49</v>
      </c>
      <c r="B684" t="s">
        <v>420</v>
      </c>
      <c r="C684">
        <v>2019</v>
      </c>
      <c r="D684">
        <v>6</v>
      </c>
      <c r="E684" t="s">
        <v>146</v>
      </c>
      <c r="F684">
        <v>6</v>
      </c>
      <c r="G684" t="s">
        <v>137</v>
      </c>
      <c r="H684">
        <v>617</v>
      </c>
      <c r="I684" t="s">
        <v>470</v>
      </c>
      <c r="J684" t="s">
        <v>430</v>
      </c>
      <c r="K684" t="s">
        <v>431</v>
      </c>
      <c r="L684">
        <v>4562</v>
      </c>
      <c r="M684" t="s">
        <v>144</v>
      </c>
      <c r="N684">
        <v>124</v>
      </c>
      <c r="O684">
        <v>441366.28</v>
      </c>
      <c r="P684">
        <v>1071291</v>
      </c>
      <c r="Q684" t="str">
        <f>VLOOKUP(J684,S:T,2,FALSE)</f>
        <v>E6 - OTHER</v>
      </c>
    </row>
    <row r="685" spans="1:17" x14ac:dyDescent="0.35">
      <c r="A685">
        <v>49</v>
      </c>
      <c r="B685" t="s">
        <v>420</v>
      </c>
      <c r="C685">
        <v>2019</v>
      </c>
      <c r="D685">
        <v>6</v>
      </c>
      <c r="E685" t="s">
        <v>146</v>
      </c>
      <c r="F685">
        <v>6</v>
      </c>
      <c r="G685" t="s">
        <v>137</v>
      </c>
      <c r="H685">
        <v>605</v>
      </c>
      <c r="I685" t="s">
        <v>467</v>
      </c>
      <c r="J685" t="s">
        <v>441</v>
      </c>
      <c r="K685" t="s">
        <v>442</v>
      </c>
      <c r="L685">
        <v>700</v>
      </c>
      <c r="M685" t="s">
        <v>138</v>
      </c>
      <c r="N685">
        <v>16</v>
      </c>
      <c r="O685">
        <v>937</v>
      </c>
      <c r="P685">
        <v>3271</v>
      </c>
      <c r="Q685" t="str">
        <f>VLOOKUP(J685,S:T,2,FALSE)</f>
        <v>E6 - OTHER</v>
      </c>
    </row>
    <row r="686" spans="1:17" x14ac:dyDescent="0.35">
      <c r="A686">
        <v>49</v>
      </c>
      <c r="B686" t="s">
        <v>420</v>
      </c>
      <c r="C686">
        <v>2019</v>
      </c>
      <c r="D686">
        <v>6</v>
      </c>
      <c r="E686" t="s">
        <v>146</v>
      </c>
      <c r="F686">
        <v>5</v>
      </c>
      <c r="G686" t="s">
        <v>140</v>
      </c>
      <c r="H686">
        <v>710</v>
      </c>
      <c r="I686" t="s">
        <v>448</v>
      </c>
      <c r="J686" t="s">
        <v>438</v>
      </c>
      <c r="K686" t="s">
        <v>439</v>
      </c>
      <c r="L686">
        <v>4552</v>
      </c>
      <c r="M686" t="s">
        <v>156</v>
      </c>
      <c r="N686">
        <v>95</v>
      </c>
      <c r="O686">
        <v>1805199.55</v>
      </c>
      <c r="P686">
        <v>27228493</v>
      </c>
      <c r="Q686" t="str">
        <f>VLOOKUP(J686,S:T,2,FALSE)</f>
        <v>E5 - Large C&amp;I</v>
      </c>
    </row>
    <row r="687" spans="1:17" x14ac:dyDescent="0.35">
      <c r="A687">
        <v>49</v>
      </c>
      <c r="B687" t="s">
        <v>420</v>
      </c>
      <c r="C687">
        <v>2019</v>
      </c>
      <c r="D687">
        <v>6</v>
      </c>
      <c r="E687" t="s">
        <v>146</v>
      </c>
      <c r="F687">
        <v>5</v>
      </c>
      <c r="G687" t="s">
        <v>140</v>
      </c>
      <c r="H687">
        <v>700</v>
      </c>
      <c r="I687" t="s">
        <v>447</v>
      </c>
      <c r="J687" t="s">
        <v>438</v>
      </c>
      <c r="K687" t="s">
        <v>439</v>
      </c>
      <c r="L687">
        <v>460</v>
      </c>
      <c r="M687" t="s">
        <v>141</v>
      </c>
      <c r="N687">
        <v>49</v>
      </c>
      <c r="O687">
        <v>358120.05</v>
      </c>
      <c r="P687">
        <v>1661574</v>
      </c>
      <c r="Q687" t="str">
        <f>VLOOKUP(J687,S:T,2,FALSE)</f>
        <v>E5 - Large C&amp;I</v>
      </c>
    </row>
    <row r="688" spans="1:17" x14ac:dyDescent="0.35">
      <c r="A688">
        <v>49</v>
      </c>
      <c r="B688" t="s">
        <v>420</v>
      </c>
      <c r="C688">
        <v>2019</v>
      </c>
      <c r="D688">
        <v>6</v>
      </c>
      <c r="E688" t="s">
        <v>146</v>
      </c>
      <c r="F688">
        <v>3</v>
      </c>
      <c r="G688" t="s">
        <v>135</v>
      </c>
      <c r="H688">
        <v>903</v>
      </c>
      <c r="I688" t="s">
        <v>453</v>
      </c>
      <c r="J688" t="s">
        <v>450</v>
      </c>
      <c r="K688" t="s">
        <v>451</v>
      </c>
      <c r="L688">
        <v>4532</v>
      </c>
      <c r="M688" t="s">
        <v>142</v>
      </c>
      <c r="N688">
        <v>93</v>
      </c>
      <c r="O688">
        <v>18377.54</v>
      </c>
      <c r="P688">
        <v>173382</v>
      </c>
      <c r="Q688" t="str">
        <f>VLOOKUP(J688,S:T,2,FALSE)</f>
        <v>E1 - Residential</v>
      </c>
    </row>
    <row r="689" spans="1:17" x14ac:dyDescent="0.35">
      <c r="A689">
        <v>49</v>
      </c>
      <c r="B689" t="s">
        <v>420</v>
      </c>
      <c r="C689">
        <v>2019</v>
      </c>
      <c r="D689">
        <v>6</v>
      </c>
      <c r="E689" t="s">
        <v>146</v>
      </c>
      <c r="F689">
        <v>1</v>
      </c>
      <c r="G689" t="s">
        <v>132</v>
      </c>
      <c r="H689">
        <v>6</v>
      </c>
      <c r="I689" t="s">
        <v>421</v>
      </c>
      <c r="J689" t="s">
        <v>422</v>
      </c>
      <c r="K689" t="s">
        <v>423</v>
      </c>
      <c r="L689">
        <v>200</v>
      </c>
      <c r="M689" t="s">
        <v>143</v>
      </c>
      <c r="N689">
        <v>28565</v>
      </c>
      <c r="O689">
        <v>1911486.93</v>
      </c>
      <c r="P689">
        <v>12569592</v>
      </c>
      <c r="Q689" t="str">
        <f>VLOOKUP(J689,S:T,2,FALSE)</f>
        <v>E2 - Low Income Residential</v>
      </c>
    </row>
    <row r="690" spans="1:17" x14ac:dyDescent="0.35">
      <c r="A690">
        <v>49</v>
      </c>
      <c r="B690" t="s">
        <v>420</v>
      </c>
      <c r="C690">
        <v>2019</v>
      </c>
      <c r="D690">
        <v>6</v>
      </c>
      <c r="E690" t="s">
        <v>146</v>
      </c>
      <c r="F690">
        <v>3</v>
      </c>
      <c r="G690" t="s">
        <v>135</v>
      </c>
      <c r="H690">
        <v>117</v>
      </c>
      <c r="I690" t="s">
        <v>477</v>
      </c>
      <c r="J690" t="s">
        <v>461</v>
      </c>
      <c r="K690" t="s">
        <v>462</v>
      </c>
      <c r="L690">
        <v>300</v>
      </c>
      <c r="M690" t="s">
        <v>136</v>
      </c>
      <c r="N690">
        <v>3</v>
      </c>
      <c r="O690">
        <v>14559.43</v>
      </c>
      <c r="P690">
        <v>57694</v>
      </c>
      <c r="Q690" t="str">
        <f>VLOOKUP(J690,S:T,2,FALSE)</f>
        <v>E5 - Large C&amp;I</v>
      </c>
    </row>
    <row r="691" spans="1:17" x14ac:dyDescent="0.35">
      <c r="A691">
        <v>49</v>
      </c>
      <c r="B691" t="s">
        <v>420</v>
      </c>
      <c r="C691">
        <v>2019</v>
      </c>
      <c r="D691">
        <v>6</v>
      </c>
      <c r="E691" t="s">
        <v>146</v>
      </c>
      <c r="F691">
        <v>3</v>
      </c>
      <c r="G691" t="s">
        <v>135</v>
      </c>
      <c r="H691">
        <v>5</v>
      </c>
      <c r="I691" t="s">
        <v>424</v>
      </c>
      <c r="J691" t="s">
        <v>425</v>
      </c>
      <c r="K691" t="s">
        <v>426</v>
      </c>
      <c r="L691">
        <v>300</v>
      </c>
      <c r="M691" t="s">
        <v>136</v>
      </c>
      <c r="N691">
        <v>39500</v>
      </c>
      <c r="O691">
        <v>4807901.5599999996</v>
      </c>
      <c r="P691">
        <v>38957444</v>
      </c>
      <c r="Q691" t="str">
        <f>VLOOKUP(J691,S:T,2,FALSE)</f>
        <v>E3 - Small C&amp;I</v>
      </c>
    </row>
    <row r="692" spans="1:17" x14ac:dyDescent="0.35">
      <c r="A692">
        <v>49</v>
      </c>
      <c r="B692" t="s">
        <v>420</v>
      </c>
      <c r="C692">
        <v>2019</v>
      </c>
      <c r="D692">
        <v>6</v>
      </c>
      <c r="E692" t="s">
        <v>146</v>
      </c>
      <c r="F692">
        <v>1</v>
      </c>
      <c r="G692" t="s">
        <v>132</v>
      </c>
      <c r="H692">
        <v>34</v>
      </c>
      <c r="I692" t="s">
        <v>463</v>
      </c>
      <c r="J692" t="s">
        <v>458</v>
      </c>
      <c r="K692" t="s">
        <v>459</v>
      </c>
      <c r="L692">
        <v>200</v>
      </c>
      <c r="M692" t="s">
        <v>143</v>
      </c>
      <c r="N692">
        <v>1</v>
      </c>
      <c r="O692">
        <v>15.02</v>
      </c>
      <c r="P692">
        <v>19</v>
      </c>
      <c r="Q692" t="str">
        <f>VLOOKUP(J692,S:T,2,FALSE)</f>
        <v>E3 - Small C&amp;I</v>
      </c>
    </row>
    <row r="693" spans="1:17" x14ac:dyDescent="0.35">
      <c r="A693">
        <v>49</v>
      </c>
      <c r="B693" t="s">
        <v>420</v>
      </c>
      <c r="C693">
        <v>2019</v>
      </c>
      <c r="D693">
        <v>6</v>
      </c>
      <c r="E693" t="s">
        <v>146</v>
      </c>
      <c r="F693">
        <v>3</v>
      </c>
      <c r="G693" t="s">
        <v>135</v>
      </c>
      <c r="H693">
        <v>54</v>
      </c>
      <c r="I693" t="s">
        <v>476</v>
      </c>
      <c r="J693" t="s">
        <v>458</v>
      </c>
      <c r="K693" t="s">
        <v>459</v>
      </c>
      <c r="L693">
        <v>300</v>
      </c>
      <c r="M693" t="s">
        <v>136</v>
      </c>
      <c r="N693">
        <v>1</v>
      </c>
      <c r="O693">
        <v>81.22</v>
      </c>
      <c r="P693">
        <v>365</v>
      </c>
      <c r="Q693" t="str">
        <f>VLOOKUP(J693,S:T,2,FALSE)</f>
        <v>E3 - Small C&amp;I</v>
      </c>
    </row>
    <row r="694" spans="1:17" x14ac:dyDescent="0.35">
      <c r="A694">
        <v>49</v>
      </c>
      <c r="B694" t="s">
        <v>420</v>
      </c>
      <c r="C694">
        <v>2019</v>
      </c>
      <c r="D694">
        <v>6</v>
      </c>
      <c r="E694" t="s">
        <v>146</v>
      </c>
      <c r="F694">
        <v>6</v>
      </c>
      <c r="G694" t="s">
        <v>137</v>
      </c>
      <c r="H694">
        <v>629</v>
      </c>
      <c r="I694" t="s">
        <v>469</v>
      </c>
      <c r="J694" t="s">
        <v>430</v>
      </c>
      <c r="K694" t="s">
        <v>431</v>
      </c>
      <c r="L694">
        <v>700</v>
      </c>
      <c r="M694" t="s">
        <v>138</v>
      </c>
      <c r="N694">
        <v>153</v>
      </c>
      <c r="O694">
        <v>62224.06</v>
      </c>
      <c r="P694">
        <v>125744</v>
      </c>
      <c r="Q694" t="str">
        <f>VLOOKUP(J694,S:T,2,FALSE)</f>
        <v>E6 - OTHER</v>
      </c>
    </row>
    <row r="695" spans="1:17" x14ac:dyDescent="0.35">
      <c r="A695">
        <v>49</v>
      </c>
      <c r="B695" t="s">
        <v>420</v>
      </c>
      <c r="C695">
        <v>2019</v>
      </c>
      <c r="D695">
        <v>6</v>
      </c>
      <c r="E695" t="s">
        <v>146</v>
      </c>
      <c r="F695">
        <v>3</v>
      </c>
      <c r="G695" t="s">
        <v>135</v>
      </c>
      <c r="H695">
        <v>430</v>
      </c>
      <c r="I695" t="s">
        <v>492</v>
      </c>
      <c r="J695" t="s">
        <v>493</v>
      </c>
      <c r="K695" t="s">
        <v>145</v>
      </c>
      <c r="L695">
        <v>300</v>
      </c>
      <c r="M695" t="s">
        <v>136</v>
      </c>
      <c r="N695">
        <v>1</v>
      </c>
      <c r="O695">
        <v>18749.63</v>
      </c>
      <c r="P695">
        <v>1</v>
      </c>
      <c r="Q695" t="str">
        <f>VLOOKUP(J695,S:T,2,FALSE)</f>
        <v>E6 - OTHER</v>
      </c>
    </row>
    <row r="696" spans="1:17" x14ac:dyDescent="0.35">
      <c r="A696">
        <v>49</v>
      </c>
      <c r="B696" t="s">
        <v>420</v>
      </c>
      <c r="C696">
        <v>2019</v>
      </c>
      <c r="D696">
        <v>6</v>
      </c>
      <c r="E696" t="s">
        <v>146</v>
      </c>
      <c r="F696">
        <v>3</v>
      </c>
      <c r="G696" t="s">
        <v>135</v>
      </c>
      <c r="H696">
        <v>407</v>
      </c>
      <c r="I696" t="s">
        <v>496</v>
      </c>
      <c r="J696" t="s">
        <v>497</v>
      </c>
      <c r="K696" t="s">
        <v>145</v>
      </c>
      <c r="L696">
        <v>1670</v>
      </c>
      <c r="M696" t="s">
        <v>491</v>
      </c>
      <c r="N696">
        <v>324</v>
      </c>
      <c r="O696">
        <v>171707.07</v>
      </c>
      <c r="P696">
        <v>332895.76</v>
      </c>
      <c r="Q696" t="str">
        <f>VLOOKUP(J696,S:T,2,FALSE)</f>
        <v>G4 - Medium C&amp;I</v>
      </c>
    </row>
    <row r="697" spans="1:17" x14ac:dyDescent="0.35">
      <c r="A697">
        <v>49</v>
      </c>
      <c r="B697" t="s">
        <v>420</v>
      </c>
      <c r="C697">
        <v>2019</v>
      </c>
      <c r="D697">
        <v>6</v>
      </c>
      <c r="E697" t="s">
        <v>146</v>
      </c>
      <c r="F697">
        <v>3</v>
      </c>
      <c r="G697" t="s">
        <v>135</v>
      </c>
      <c r="H697">
        <v>419</v>
      </c>
      <c r="I697" t="s">
        <v>519</v>
      </c>
      <c r="J697" t="s">
        <v>520</v>
      </c>
      <c r="K697" t="s">
        <v>145</v>
      </c>
      <c r="L697">
        <v>1671</v>
      </c>
      <c r="M697" t="s">
        <v>484</v>
      </c>
      <c r="N697">
        <v>9</v>
      </c>
      <c r="O697">
        <v>12188.08</v>
      </c>
      <c r="P697">
        <v>32805.43</v>
      </c>
      <c r="Q697" t="str">
        <f>VLOOKUP(J697,S:T,2,FALSE)</f>
        <v>G5 - Large C&amp;I</v>
      </c>
    </row>
    <row r="698" spans="1:17" x14ac:dyDescent="0.35">
      <c r="A698">
        <v>49</v>
      </c>
      <c r="B698" t="s">
        <v>420</v>
      </c>
      <c r="C698">
        <v>2019</v>
      </c>
      <c r="D698">
        <v>6</v>
      </c>
      <c r="E698" t="s">
        <v>146</v>
      </c>
      <c r="F698">
        <v>3</v>
      </c>
      <c r="G698" t="s">
        <v>135</v>
      </c>
      <c r="H698">
        <v>446</v>
      </c>
      <c r="I698" t="s">
        <v>521</v>
      </c>
      <c r="J698">
        <v>8011</v>
      </c>
      <c r="K698" t="s">
        <v>145</v>
      </c>
      <c r="L698">
        <v>300</v>
      </c>
      <c r="M698" t="s">
        <v>136</v>
      </c>
      <c r="N698">
        <v>23</v>
      </c>
      <c r="O698">
        <v>1845.69</v>
      </c>
      <c r="P698">
        <v>0</v>
      </c>
      <c r="Q698" t="str">
        <f>VLOOKUP(J698,S:T,2,FALSE)</f>
        <v>G6 - OTHER</v>
      </c>
    </row>
    <row r="699" spans="1:17" x14ac:dyDescent="0.35">
      <c r="A699">
        <v>49</v>
      </c>
      <c r="B699" t="s">
        <v>420</v>
      </c>
      <c r="C699">
        <v>2019</v>
      </c>
      <c r="D699">
        <v>6</v>
      </c>
      <c r="E699" t="s">
        <v>146</v>
      </c>
      <c r="F699">
        <v>5</v>
      </c>
      <c r="G699" t="s">
        <v>140</v>
      </c>
      <c r="H699">
        <v>421</v>
      </c>
      <c r="I699" t="s">
        <v>485</v>
      </c>
      <c r="J699">
        <v>2496</v>
      </c>
      <c r="K699" t="s">
        <v>145</v>
      </c>
      <c r="L699">
        <v>400</v>
      </c>
      <c r="M699" t="s">
        <v>140</v>
      </c>
      <c r="N699">
        <v>2</v>
      </c>
      <c r="O699">
        <v>19030.93</v>
      </c>
      <c r="P699">
        <v>14257.83</v>
      </c>
      <c r="Q699" t="str">
        <f>VLOOKUP(J699,S:T,2,FALSE)</f>
        <v>G5 - Large C&amp;I</v>
      </c>
    </row>
    <row r="700" spans="1:17" x14ac:dyDescent="0.35">
      <c r="A700">
        <v>49</v>
      </c>
      <c r="B700" t="s">
        <v>420</v>
      </c>
      <c r="C700">
        <v>2019</v>
      </c>
      <c r="D700">
        <v>6</v>
      </c>
      <c r="E700" t="s">
        <v>146</v>
      </c>
      <c r="F700">
        <v>10</v>
      </c>
      <c r="G700" t="s">
        <v>149</v>
      </c>
      <c r="H700">
        <v>400</v>
      </c>
      <c r="I700" t="s">
        <v>510</v>
      </c>
      <c r="J700">
        <v>1247</v>
      </c>
      <c r="K700" t="s">
        <v>145</v>
      </c>
      <c r="L700">
        <v>207</v>
      </c>
      <c r="M700" t="s">
        <v>151</v>
      </c>
      <c r="N700">
        <v>208585</v>
      </c>
      <c r="O700">
        <v>11240903.539999999</v>
      </c>
      <c r="P700">
        <v>6286683.3399999999</v>
      </c>
      <c r="Q700" t="str">
        <f>VLOOKUP(J700,S:T,2,FALSE)</f>
        <v>G1 - Residential</v>
      </c>
    </row>
    <row r="701" spans="1:17" x14ac:dyDescent="0.35">
      <c r="A701">
        <v>49</v>
      </c>
      <c r="B701" t="s">
        <v>420</v>
      </c>
      <c r="C701">
        <v>2019</v>
      </c>
      <c r="D701">
        <v>6</v>
      </c>
      <c r="E701" t="s">
        <v>146</v>
      </c>
      <c r="F701">
        <v>3</v>
      </c>
      <c r="G701" t="s">
        <v>135</v>
      </c>
      <c r="H701">
        <v>439</v>
      </c>
      <c r="I701" t="s">
        <v>487</v>
      </c>
      <c r="J701" t="s">
        <v>488</v>
      </c>
      <c r="K701" t="s">
        <v>145</v>
      </c>
      <c r="L701">
        <v>300</v>
      </c>
      <c r="M701" t="s">
        <v>136</v>
      </c>
      <c r="N701">
        <v>1</v>
      </c>
      <c r="O701">
        <v>52164.91</v>
      </c>
      <c r="P701">
        <v>125517.88</v>
      </c>
      <c r="Q701" t="str">
        <f>VLOOKUP(J701,S:T,2,FALSE)</f>
        <v>G5 - Large C&amp;I</v>
      </c>
    </row>
    <row r="702" spans="1:17" x14ac:dyDescent="0.35">
      <c r="A702">
        <v>49</v>
      </c>
      <c r="B702" t="s">
        <v>420</v>
      </c>
      <c r="C702">
        <v>2019</v>
      </c>
      <c r="D702">
        <v>6</v>
      </c>
      <c r="E702" t="s">
        <v>146</v>
      </c>
      <c r="F702">
        <v>3</v>
      </c>
      <c r="G702" t="s">
        <v>135</v>
      </c>
      <c r="H702">
        <v>418</v>
      </c>
      <c r="I702" t="s">
        <v>528</v>
      </c>
      <c r="J702">
        <v>2321</v>
      </c>
      <c r="K702" t="s">
        <v>145</v>
      </c>
      <c r="L702">
        <v>1671</v>
      </c>
      <c r="M702" t="s">
        <v>484</v>
      </c>
      <c r="N702">
        <v>35</v>
      </c>
      <c r="O702">
        <v>58439.8</v>
      </c>
      <c r="P702">
        <v>136147.73000000001</v>
      </c>
      <c r="Q702" t="str">
        <f>VLOOKUP(J702,S:T,2,FALSE)</f>
        <v>G5 - Large C&amp;I</v>
      </c>
    </row>
    <row r="703" spans="1:17" x14ac:dyDescent="0.35">
      <c r="A703">
        <v>49</v>
      </c>
      <c r="B703" t="s">
        <v>420</v>
      </c>
      <c r="C703">
        <v>2019</v>
      </c>
      <c r="D703">
        <v>6</v>
      </c>
      <c r="E703" t="s">
        <v>146</v>
      </c>
      <c r="F703">
        <v>5</v>
      </c>
      <c r="G703" t="s">
        <v>140</v>
      </c>
      <c r="H703">
        <v>418</v>
      </c>
      <c r="I703" t="s">
        <v>528</v>
      </c>
      <c r="J703">
        <v>2321</v>
      </c>
      <c r="K703" t="s">
        <v>145</v>
      </c>
      <c r="L703">
        <v>1671</v>
      </c>
      <c r="M703" t="s">
        <v>484</v>
      </c>
      <c r="N703">
        <v>54</v>
      </c>
      <c r="O703">
        <v>92836</v>
      </c>
      <c r="P703">
        <v>234552.84</v>
      </c>
      <c r="Q703" t="str">
        <f>VLOOKUP(J703,S:T,2,FALSE)</f>
        <v>G5 - Large C&amp;I</v>
      </c>
    </row>
    <row r="704" spans="1:17" x14ac:dyDescent="0.35">
      <c r="A704">
        <v>49</v>
      </c>
      <c r="B704" t="s">
        <v>420</v>
      </c>
      <c r="C704">
        <v>2019</v>
      </c>
      <c r="D704">
        <v>6</v>
      </c>
      <c r="E704" t="s">
        <v>146</v>
      </c>
      <c r="F704">
        <v>3</v>
      </c>
      <c r="G704" t="s">
        <v>135</v>
      </c>
      <c r="H704">
        <v>411</v>
      </c>
      <c r="I704" t="s">
        <v>489</v>
      </c>
      <c r="J704" t="s">
        <v>490</v>
      </c>
      <c r="K704" t="s">
        <v>145</v>
      </c>
      <c r="L704">
        <v>1670</v>
      </c>
      <c r="M704" t="s">
        <v>491</v>
      </c>
      <c r="N704">
        <v>110</v>
      </c>
      <c r="O704">
        <v>197614.86</v>
      </c>
      <c r="P704">
        <v>345673.59</v>
      </c>
      <c r="Q704" t="str">
        <f>VLOOKUP(J704,S:T,2,FALSE)</f>
        <v>G5 - Large C&amp;I</v>
      </c>
    </row>
    <row r="705" spans="1:17" x14ac:dyDescent="0.35">
      <c r="A705">
        <v>49</v>
      </c>
      <c r="B705" t="s">
        <v>420</v>
      </c>
      <c r="C705">
        <v>2019</v>
      </c>
      <c r="D705">
        <v>6</v>
      </c>
      <c r="E705" t="s">
        <v>146</v>
      </c>
      <c r="F705">
        <v>5</v>
      </c>
      <c r="G705" t="s">
        <v>140</v>
      </c>
      <c r="H705">
        <v>411</v>
      </c>
      <c r="I705" t="s">
        <v>489</v>
      </c>
      <c r="J705" t="s">
        <v>490</v>
      </c>
      <c r="K705" t="s">
        <v>145</v>
      </c>
      <c r="L705">
        <v>1670</v>
      </c>
      <c r="M705" t="s">
        <v>491</v>
      </c>
      <c r="N705">
        <v>7</v>
      </c>
      <c r="O705">
        <v>13390.25</v>
      </c>
      <c r="P705">
        <v>24013.279999999999</v>
      </c>
      <c r="Q705" t="str">
        <f>VLOOKUP(J705,S:T,2,FALSE)</f>
        <v>G5 - Large C&amp;I</v>
      </c>
    </row>
    <row r="706" spans="1:17" x14ac:dyDescent="0.35">
      <c r="A706">
        <v>49</v>
      </c>
      <c r="B706" t="s">
        <v>420</v>
      </c>
      <c r="C706">
        <v>2019</v>
      </c>
      <c r="D706">
        <v>6</v>
      </c>
      <c r="E706" t="s">
        <v>146</v>
      </c>
      <c r="F706">
        <v>5</v>
      </c>
      <c r="G706" t="s">
        <v>140</v>
      </c>
      <c r="H706">
        <v>409</v>
      </c>
      <c r="I706" t="s">
        <v>517</v>
      </c>
      <c r="J706">
        <v>3367</v>
      </c>
      <c r="K706" t="s">
        <v>145</v>
      </c>
      <c r="L706">
        <v>400</v>
      </c>
      <c r="M706" t="s">
        <v>140</v>
      </c>
      <c r="N706">
        <v>7</v>
      </c>
      <c r="O706">
        <v>13170.12</v>
      </c>
      <c r="P706">
        <v>7639.85</v>
      </c>
      <c r="Q706" t="str">
        <f>VLOOKUP(J706,S:T,2,FALSE)</f>
        <v>G5 - Large C&amp;I</v>
      </c>
    </row>
    <row r="707" spans="1:17" x14ac:dyDescent="0.35">
      <c r="A707">
        <v>49</v>
      </c>
      <c r="B707" t="s">
        <v>420</v>
      </c>
      <c r="C707">
        <v>2019</v>
      </c>
      <c r="D707">
        <v>6</v>
      </c>
      <c r="E707" t="s">
        <v>146</v>
      </c>
      <c r="F707">
        <v>3</v>
      </c>
      <c r="G707" t="s">
        <v>135</v>
      </c>
      <c r="H707">
        <v>432</v>
      </c>
      <c r="I707" t="s">
        <v>507</v>
      </c>
      <c r="J707" t="s">
        <v>508</v>
      </c>
      <c r="K707" t="s">
        <v>145</v>
      </c>
      <c r="L707">
        <v>1674</v>
      </c>
      <c r="M707" t="s">
        <v>509</v>
      </c>
      <c r="N707">
        <v>5</v>
      </c>
      <c r="O707">
        <v>445764.39</v>
      </c>
      <c r="P707">
        <v>0</v>
      </c>
      <c r="Q707" t="str">
        <f>VLOOKUP(J707,S:T,2,FALSE)</f>
        <v>G6 - OTHER</v>
      </c>
    </row>
    <row r="708" spans="1:17" x14ac:dyDescent="0.35">
      <c r="A708">
        <v>49</v>
      </c>
      <c r="B708" t="s">
        <v>420</v>
      </c>
      <c r="C708">
        <v>2019</v>
      </c>
      <c r="D708">
        <v>6</v>
      </c>
      <c r="E708" t="s">
        <v>146</v>
      </c>
      <c r="F708">
        <v>3</v>
      </c>
      <c r="G708" t="s">
        <v>135</v>
      </c>
      <c r="H708">
        <v>443</v>
      </c>
      <c r="I708" t="s">
        <v>494</v>
      </c>
      <c r="J708">
        <v>2121</v>
      </c>
      <c r="K708" t="s">
        <v>145</v>
      </c>
      <c r="L708">
        <v>1670</v>
      </c>
      <c r="M708" t="s">
        <v>491</v>
      </c>
      <c r="N708">
        <v>744</v>
      </c>
      <c r="O708">
        <v>46814.559999999998</v>
      </c>
      <c r="P708">
        <v>57742.55</v>
      </c>
      <c r="Q708" t="str">
        <f>VLOOKUP(J708,S:T,2,FALSE)</f>
        <v>G3 - Small C&amp;I</v>
      </c>
    </row>
    <row r="709" spans="1:17" x14ac:dyDescent="0.35">
      <c r="A709">
        <v>49</v>
      </c>
      <c r="B709" t="s">
        <v>420</v>
      </c>
      <c r="C709">
        <v>2019</v>
      </c>
      <c r="D709">
        <v>6</v>
      </c>
      <c r="E709" t="s">
        <v>146</v>
      </c>
      <c r="F709">
        <v>3</v>
      </c>
      <c r="G709" t="s">
        <v>135</v>
      </c>
      <c r="H709">
        <v>444</v>
      </c>
      <c r="I709" t="s">
        <v>495</v>
      </c>
      <c r="J709">
        <v>2131</v>
      </c>
      <c r="K709" t="s">
        <v>145</v>
      </c>
      <c r="L709">
        <v>300</v>
      </c>
      <c r="M709" t="s">
        <v>136</v>
      </c>
      <c r="N709">
        <v>7</v>
      </c>
      <c r="O709">
        <v>2368.88</v>
      </c>
      <c r="P709">
        <v>1803.39</v>
      </c>
      <c r="Q709" t="str">
        <f>VLOOKUP(J709,S:T,2,FALSE)</f>
        <v>G3 - Small C&amp;I</v>
      </c>
    </row>
    <row r="710" spans="1:17" x14ac:dyDescent="0.35">
      <c r="A710">
        <v>49</v>
      </c>
      <c r="B710" t="s">
        <v>420</v>
      </c>
      <c r="C710">
        <v>2019</v>
      </c>
      <c r="D710">
        <v>6</v>
      </c>
      <c r="E710" t="s">
        <v>146</v>
      </c>
      <c r="F710">
        <v>3</v>
      </c>
      <c r="G710" t="s">
        <v>135</v>
      </c>
      <c r="H710">
        <v>405</v>
      </c>
      <c r="I710" t="s">
        <v>504</v>
      </c>
      <c r="J710">
        <v>2237</v>
      </c>
      <c r="K710" t="s">
        <v>145</v>
      </c>
      <c r="L710">
        <v>300</v>
      </c>
      <c r="M710" t="s">
        <v>136</v>
      </c>
      <c r="N710">
        <v>3402</v>
      </c>
      <c r="O710">
        <v>2016009.52</v>
      </c>
      <c r="P710">
        <v>1362973.5</v>
      </c>
      <c r="Q710" t="str">
        <f>VLOOKUP(J710,S:T,2,FALSE)</f>
        <v>G4 - Medium C&amp;I</v>
      </c>
    </row>
    <row r="711" spans="1:17" x14ac:dyDescent="0.35">
      <c r="A711">
        <v>49</v>
      </c>
      <c r="B711" t="s">
        <v>420</v>
      </c>
      <c r="C711">
        <v>2019</v>
      </c>
      <c r="D711">
        <v>6</v>
      </c>
      <c r="E711" t="s">
        <v>146</v>
      </c>
      <c r="F711">
        <v>3</v>
      </c>
      <c r="G711" t="s">
        <v>135</v>
      </c>
      <c r="H711">
        <v>423</v>
      </c>
      <c r="I711" t="s">
        <v>482</v>
      </c>
      <c r="J711" t="s">
        <v>483</v>
      </c>
      <c r="K711" t="s">
        <v>145</v>
      </c>
      <c r="L711">
        <v>1671</v>
      </c>
      <c r="M711" t="s">
        <v>484</v>
      </c>
      <c r="N711">
        <v>12</v>
      </c>
      <c r="O711">
        <v>145381.29</v>
      </c>
      <c r="P711">
        <v>1028475.76</v>
      </c>
      <c r="Q711" t="str">
        <f>VLOOKUP(J711,S:T,2,FALSE)</f>
        <v>G5 - Large C&amp;I</v>
      </c>
    </row>
    <row r="712" spans="1:17" x14ac:dyDescent="0.35">
      <c r="A712">
        <v>49</v>
      </c>
      <c r="B712" t="s">
        <v>420</v>
      </c>
      <c r="C712">
        <v>2019</v>
      </c>
      <c r="D712">
        <v>6</v>
      </c>
      <c r="E712" t="s">
        <v>146</v>
      </c>
      <c r="F712">
        <v>3</v>
      </c>
      <c r="G712" t="s">
        <v>135</v>
      </c>
      <c r="H712">
        <v>428</v>
      </c>
      <c r="I712" t="s">
        <v>529</v>
      </c>
      <c r="J712" t="s">
        <v>530</v>
      </c>
      <c r="K712" t="s">
        <v>145</v>
      </c>
      <c r="L712">
        <v>1675</v>
      </c>
      <c r="M712" t="s">
        <v>481</v>
      </c>
      <c r="N712">
        <v>1</v>
      </c>
      <c r="O712">
        <v>19191</v>
      </c>
      <c r="P712">
        <v>18860.849999999999</v>
      </c>
      <c r="Q712" t="str">
        <f>VLOOKUP(J712,S:T,2,FALSE)</f>
        <v>G5 - Large C&amp;I</v>
      </c>
    </row>
    <row r="713" spans="1:17" x14ac:dyDescent="0.35">
      <c r="A713">
        <v>49</v>
      </c>
      <c r="B713" t="s">
        <v>420</v>
      </c>
      <c r="C713">
        <v>2019</v>
      </c>
      <c r="D713">
        <v>6</v>
      </c>
      <c r="E713" t="s">
        <v>146</v>
      </c>
      <c r="F713">
        <v>3</v>
      </c>
      <c r="G713" t="s">
        <v>135</v>
      </c>
      <c r="H713">
        <v>442</v>
      </c>
      <c r="I713" t="s">
        <v>531</v>
      </c>
      <c r="J713" t="s">
        <v>532</v>
      </c>
      <c r="K713" t="s">
        <v>145</v>
      </c>
      <c r="L713">
        <v>1672</v>
      </c>
      <c r="M713" t="s">
        <v>524</v>
      </c>
      <c r="N713">
        <v>8</v>
      </c>
      <c r="O713">
        <v>127754.28</v>
      </c>
      <c r="P713">
        <v>1040722.75</v>
      </c>
      <c r="Q713" t="str">
        <f>VLOOKUP(J713,S:T,2,FALSE)</f>
        <v>G5 - Large C&amp;I</v>
      </c>
    </row>
    <row r="714" spans="1:17" x14ac:dyDescent="0.35">
      <c r="A714">
        <v>49</v>
      </c>
      <c r="B714" t="s">
        <v>420</v>
      </c>
      <c r="C714">
        <v>2019</v>
      </c>
      <c r="D714">
        <v>6</v>
      </c>
      <c r="E714" t="s">
        <v>146</v>
      </c>
      <c r="F714">
        <v>3</v>
      </c>
      <c r="G714" t="s">
        <v>135</v>
      </c>
      <c r="H714">
        <v>412</v>
      </c>
      <c r="I714" t="s">
        <v>533</v>
      </c>
      <c r="J714">
        <v>3331</v>
      </c>
      <c r="K714" t="s">
        <v>145</v>
      </c>
      <c r="L714">
        <v>300</v>
      </c>
      <c r="M714" t="s">
        <v>136</v>
      </c>
      <c r="N714">
        <v>1</v>
      </c>
      <c r="O714">
        <v>1517.76</v>
      </c>
      <c r="P714">
        <v>839.21</v>
      </c>
      <c r="Q714" t="str">
        <f>VLOOKUP(J714,S:T,2,FALSE)</f>
        <v>G5 - Large C&amp;I</v>
      </c>
    </row>
    <row r="715" spans="1:17" x14ac:dyDescent="0.35">
      <c r="A715">
        <v>49</v>
      </c>
      <c r="B715" t="s">
        <v>420</v>
      </c>
      <c r="C715">
        <v>2019</v>
      </c>
      <c r="D715">
        <v>6</v>
      </c>
      <c r="E715" t="s">
        <v>146</v>
      </c>
      <c r="F715">
        <v>3</v>
      </c>
      <c r="G715" t="s">
        <v>135</v>
      </c>
      <c r="H715">
        <v>415</v>
      </c>
      <c r="I715" t="s">
        <v>501</v>
      </c>
      <c r="J715" t="s">
        <v>502</v>
      </c>
      <c r="K715" t="s">
        <v>145</v>
      </c>
      <c r="L715">
        <v>1670</v>
      </c>
      <c r="M715" t="s">
        <v>491</v>
      </c>
      <c r="N715">
        <v>26</v>
      </c>
      <c r="O715">
        <v>173475.84</v>
      </c>
      <c r="P715">
        <v>633955.97</v>
      </c>
      <c r="Q715" t="str">
        <f>VLOOKUP(J715,S:T,2,FALSE)</f>
        <v>G5 - Large C&amp;I</v>
      </c>
    </row>
    <row r="716" spans="1:17" x14ac:dyDescent="0.35">
      <c r="A716">
        <v>49</v>
      </c>
      <c r="B716" t="s">
        <v>420</v>
      </c>
      <c r="C716">
        <v>2019</v>
      </c>
      <c r="D716">
        <v>6</v>
      </c>
      <c r="E716" t="s">
        <v>146</v>
      </c>
      <c r="F716">
        <v>1</v>
      </c>
      <c r="G716" t="s">
        <v>132</v>
      </c>
      <c r="H716">
        <v>401</v>
      </c>
      <c r="I716" t="s">
        <v>525</v>
      </c>
      <c r="J716">
        <v>1012</v>
      </c>
      <c r="K716" t="s">
        <v>145</v>
      </c>
      <c r="L716">
        <v>200</v>
      </c>
      <c r="M716" t="s">
        <v>143</v>
      </c>
      <c r="N716">
        <v>17799</v>
      </c>
      <c r="O716">
        <v>550784.06999999995</v>
      </c>
      <c r="P716">
        <v>224708.72</v>
      </c>
      <c r="Q716" t="str">
        <f>VLOOKUP(J716,S:T,2,FALSE)</f>
        <v>G1 - Residential</v>
      </c>
    </row>
    <row r="717" spans="1:17" x14ac:dyDescent="0.35">
      <c r="A717">
        <v>49</v>
      </c>
      <c r="B717" t="s">
        <v>420</v>
      </c>
      <c r="C717">
        <v>2019</v>
      </c>
      <c r="D717">
        <v>6</v>
      </c>
      <c r="E717" t="s">
        <v>146</v>
      </c>
      <c r="F717">
        <v>10</v>
      </c>
      <c r="G717" t="s">
        <v>149</v>
      </c>
      <c r="H717">
        <v>401</v>
      </c>
      <c r="I717" t="s">
        <v>525</v>
      </c>
      <c r="J717">
        <v>1012</v>
      </c>
      <c r="K717" t="s">
        <v>145</v>
      </c>
      <c r="L717">
        <v>200</v>
      </c>
      <c r="M717" t="s">
        <v>143</v>
      </c>
      <c r="N717">
        <v>7</v>
      </c>
      <c r="O717">
        <v>477.06</v>
      </c>
      <c r="P717">
        <v>282.41000000000003</v>
      </c>
      <c r="Q717" t="str">
        <f>VLOOKUP(J717,S:T,2,FALSE)</f>
        <v>G1 - Residential</v>
      </c>
    </row>
    <row r="718" spans="1:17" x14ac:dyDescent="0.35">
      <c r="A718">
        <v>49</v>
      </c>
      <c r="B718" t="s">
        <v>420</v>
      </c>
      <c r="C718">
        <v>2019</v>
      </c>
      <c r="D718">
        <v>6</v>
      </c>
      <c r="E718" t="s">
        <v>146</v>
      </c>
      <c r="F718">
        <v>3</v>
      </c>
      <c r="G718" t="s">
        <v>135</v>
      </c>
      <c r="H718">
        <v>431</v>
      </c>
      <c r="I718" t="s">
        <v>514</v>
      </c>
      <c r="J718" t="s">
        <v>515</v>
      </c>
      <c r="K718" t="s">
        <v>145</v>
      </c>
      <c r="L718">
        <v>1673</v>
      </c>
      <c r="M718" t="s">
        <v>516</v>
      </c>
      <c r="N718">
        <v>4</v>
      </c>
      <c r="O718">
        <v>-26174.42</v>
      </c>
      <c r="P718">
        <v>0</v>
      </c>
      <c r="Q718" t="str">
        <f>VLOOKUP(J718,S:T,2,FALSE)</f>
        <v>G6 - OTHER</v>
      </c>
    </row>
    <row r="719" spans="1:17" x14ac:dyDescent="0.35">
      <c r="A719">
        <v>49</v>
      </c>
      <c r="B719" t="s">
        <v>420</v>
      </c>
      <c r="C719">
        <v>2019</v>
      </c>
      <c r="D719">
        <v>6</v>
      </c>
      <c r="E719" t="s">
        <v>146</v>
      </c>
      <c r="F719">
        <v>3</v>
      </c>
      <c r="G719" t="s">
        <v>135</v>
      </c>
      <c r="H719">
        <v>406</v>
      </c>
      <c r="I719" t="s">
        <v>503</v>
      </c>
      <c r="J719">
        <v>2221</v>
      </c>
      <c r="K719" t="s">
        <v>145</v>
      </c>
      <c r="L719">
        <v>1670</v>
      </c>
      <c r="M719" t="s">
        <v>491</v>
      </c>
      <c r="N719">
        <v>1457</v>
      </c>
      <c r="O719">
        <v>545158.34</v>
      </c>
      <c r="P719">
        <v>808520.46</v>
      </c>
      <c r="Q719" t="str">
        <f>VLOOKUP(J719,S:T,2,FALSE)</f>
        <v>G4 - Medium C&amp;I</v>
      </c>
    </row>
    <row r="720" spans="1:17" x14ac:dyDescent="0.35">
      <c r="A720">
        <v>49</v>
      </c>
      <c r="B720" t="s">
        <v>420</v>
      </c>
      <c r="C720">
        <v>2019</v>
      </c>
      <c r="D720">
        <v>6</v>
      </c>
      <c r="E720" t="s">
        <v>146</v>
      </c>
      <c r="F720">
        <v>3</v>
      </c>
      <c r="G720" t="s">
        <v>135</v>
      </c>
      <c r="H720">
        <v>425</v>
      </c>
      <c r="I720" t="s">
        <v>479</v>
      </c>
      <c r="J720" t="s">
        <v>480</v>
      </c>
      <c r="K720" t="s">
        <v>145</v>
      </c>
      <c r="L720">
        <v>1675</v>
      </c>
      <c r="M720" t="s">
        <v>481</v>
      </c>
      <c r="N720">
        <v>3</v>
      </c>
      <c r="O720">
        <v>13693.15</v>
      </c>
      <c r="P720">
        <v>10995.05</v>
      </c>
      <c r="Q720" t="str">
        <f>VLOOKUP(J720,S:T,2,FALSE)</f>
        <v>G5 - Large C&amp;I</v>
      </c>
    </row>
    <row r="721" spans="1:17" x14ac:dyDescent="0.35">
      <c r="A721">
        <v>49</v>
      </c>
      <c r="B721" t="s">
        <v>420</v>
      </c>
      <c r="C721">
        <v>2019</v>
      </c>
      <c r="D721">
        <v>6</v>
      </c>
      <c r="E721" t="s">
        <v>146</v>
      </c>
      <c r="F721">
        <v>3</v>
      </c>
      <c r="G721" t="s">
        <v>135</v>
      </c>
      <c r="H721">
        <v>422</v>
      </c>
      <c r="I721" t="s">
        <v>500</v>
      </c>
      <c r="J721">
        <v>2421</v>
      </c>
      <c r="K721" t="s">
        <v>145</v>
      </c>
      <c r="L721">
        <v>1671</v>
      </c>
      <c r="M721" t="s">
        <v>484</v>
      </c>
      <c r="N721">
        <v>3</v>
      </c>
      <c r="O721">
        <v>9828.67</v>
      </c>
      <c r="P721">
        <v>32081.42</v>
      </c>
      <c r="Q721" t="str">
        <f>VLOOKUP(J721,S:T,2,FALSE)</f>
        <v>G5 - Large C&amp;I</v>
      </c>
    </row>
    <row r="722" spans="1:17" x14ac:dyDescent="0.35">
      <c r="A722">
        <v>49</v>
      </c>
      <c r="B722" t="s">
        <v>420</v>
      </c>
      <c r="C722">
        <v>2019</v>
      </c>
      <c r="D722">
        <v>6</v>
      </c>
      <c r="E722" t="s">
        <v>146</v>
      </c>
      <c r="F722">
        <v>3</v>
      </c>
      <c r="G722" t="s">
        <v>135</v>
      </c>
      <c r="H722">
        <v>404</v>
      </c>
      <c r="I722" t="s">
        <v>506</v>
      </c>
      <c r="J722">
        <v>2107</v>
      </c>
      <c r="K722" t="s">
        <v>145</v>
      </c>
      <c r="L722">
        <v>300</v>
      </c>
      <c r="M722" t="s">
        <v>136</v>
      </c>
      <c r="N722">
        <v>18272</v>
      </c>
      <c r="O722">
        <v>1245384.47</v>
      </c>
      <c r="P722">
        <v>653071.02</v>
      </c>
      <c r="Q722" t="str">
        <f>VLOOKUP(J722,S:T,2,FALSE)</f>
        <v>G3 - Small C&amp;I</v>
      </c>
    </row>
    <row r="723" spans="1:17" x14ac:dyDescent="0.35">
      <c r="A723">
        <v>49</v>
      </c>
      <c r="B723" t="s">
        <v>420</v>
      </c>
      <c r="C723">
        <v>2019</v>
      </c>
      <c r="D723">
        <v>6</v>
      </c>
      <c r="E723" t="s">
        <v>146</v>
      </c>
      <c r="F723">
        <v>3</v>
      </c>
      <c r="G723" t="s">
        <v>135</v>
      </c>
      <c r="H723">
        <v>441</v>
      </c>
      <c r="I723" t="s">
        <v>526</v>
      </c>
      <c r="J723" t="s">
        <v>527</v>
      </c>
      <c r="K723" t="s">
        <v>145</v>
      </c>
      <c r="L723">
        <v>300</v>
      </c>
      <c r="M723" t="s">
        <v>136</v>
      </c>
      <c r="N723">
        <v>1</v>
      </c>
      <c r="O723">
        <v>18465.740000000002</v>
      </c>
      <c r="P723">
        <v>46943.14</v>
      </c>
      <c r="Q723" t="str">
        <f>VLOOKUP(J723,S:T,2,FALSE)</f>
        <v>G5 - Large C&amp;I</v>
      </c>
    </row>
    <row r="724" spans="1:17" x14ac:dyDescent="0.35">
      <c r="A724">
        <v>49</v>
      </c>
      <c r="B724" t="s">
        <v>420</v>
      </c>
      <c r="C724">
        <v>2019</v>
      </c>
      <c r="D724">
        <v>6</v>
      </c>
      <c r="E724" t="s">
        <v>146</v>
      </c>
      <c r="F724">
        <v>10</v>
      </c>
      <c r="G724" t="s">
        <v>149</v>
      </c>
      <c r="H724">
        <v>404</v>
      </c>
      <c r="I724" t="s">
        <v>506</v>
      </c>
      <c r="J724">
        <v>0</v>
      </c>
      <c r="K724" t="s">
        <v>145</v>
      </c>
      <c r="L724">
        <v>0</v>
      </c>
      <c r="M724" t="s">
        <v>145</v>
      </c>
      <c r="N724">
        <v>1</v>
      </c>
      <c r="O724">
        <v>36.86</v>
      </c>
      <c r="P724">
        <v>9.24</v>
      </c>
      <c r="Q724" t="str">
        <f>VLOOKUP(J724,S:T,2,FALSE)</f>
        <v>G6 - OTHER</v>
      </c>
    </row>
    <row r="725" spans="1:17" x14ac:dyDescent="0.35">
      <c r="A725">
        <v>49</v>
      </c>
      <c r="B725" t="s">
        <v>420</v>
      </c>
      <c r="C725">
        <v>2019</v>
      </c>
      <c r="D725">
        <v>6</v>
      </c>
      <c r="E725" t="s">
        <v>146</v>
      </c>
      <c r="F725">
        <v>5</v>
      </c>
      <c r="G725" t="s">
        <v>140</v>
      </c>
      <c r="H725">
        <v>405</v>
      </c>
      <c r="I725" t="s">
        <v>504</v>
      </c>
      <c r="J725">
        <v>2237</v>
      </c>
      <c r="K725" t="s">
        <v>145</v>
      </c>
      <c r="L725">
        <v>400</v>
      </c>
      <c r="M725" t="s">
        <v>140</v>
      </c>
      <c r="N725">
        <v>16</v>
      </c>
      <c r="O725">
        <v>29878.27</v>
      </c>
      <c r="P725">
        <v>25094.63</v>
      </c>
      <c r="Q725" t="str">
        <f>VLOOKUP(J725,S:T,2,FALSE)</f>
        <v>G4 - Medium C&amp;I</v>
      </c>
    </row>
    <row r="726" spans="1:17" x14ac:dyDescent="0.35">
      <c r="A726">
        <v>49</v>
      </c>
      <c r="B726" t="s">
        <v>420</v>
      </c>
      <c r="C726">
        <v>2019</v>
      </c>
      <c r="D726">
        <v>6</v>
      </c>
      <c r="E726" t="s">
        <v>146</v>
      </c>
      <c r="F726">
        <v>3</v>
      </c>
      <c r="G726" t="s">
        <v>135</v>
      </c>
      <c r="H726">
        <v>417</v>
      </c>
      <c r="I726" t="s">
        <v>499</v>
      </c>
      <c r="J726">
        <v>2367</v>
      </c>
      <c r="K726" t="s">
        <v>145</v>
      </c>
      <c r="L726">
        <v>300</v>
      </c>
      <c r="M726" t="s">
        <v>136</v>
      </c>
      <c r="N726">
        <v>26</v>
      </c>
      <c r="O726">
        <v>86463.02</v>
      </c>
      <c r="P726">
        <v>85753.39</v>
      </c>
      <c r="Q726" t="str">
        <f>VLOOKUP(J726,S:T,2,FALSE)</f>
        <v>G5 - Large C&amp;I</v>
      </c>
    </row>
    <row r="727" spans="1:17" x14ac:dyDescent="0.35">
      <c r="A727">
        <v>49</v>
      </c>
      <c r="B727" t="s">
        <v>420</v>
      </c>
      <c r="C727">
        <v>2019</v>
      </c>
      <c r="D727">
        <v>6</v>
      </c>
      <c r="E727" t="s">
        <v>146</v>
      </c>
      <c r="F727">
        <v>5</v>
      </c>
      <c r="G727" t="s">
        <v>140</v>
      </c>
      <c r="H727">
        <v>423</v>
      </c>
      <c r="I727" t="s">
        <v>482</v>
      </c>
      <c r="J727" t="s">
        <v>483</v>
      </c>
      <c r="K727" t="s">
        <v>145</v>
      </c>
      <c r="L727">
        <v>1671</v>
      </c>
      <c r="M727" t="s">
        <v>484</v>
      </c>
      <c r="N727">
        <v>52</v>
      </c>
      <c r="O727">
        <v>597700.34</v>
      </c>
      <c r="P727">
        <v>3358444.29</v>
      </c>
      <c r="Q727" t="str">
        <f>VLOOKUP(J727,S:T,2,FALSE)</f>
        <v>G5 - Large C&amp;I</v>
      </c>
    </row>
    <row r="728" spans="1:17" x14ac:dyDescent="0.35">
      <c r="A728">
        <v>49</v>
      </c>
      <c r="B728" t="s">
        <v>420</v>
      </c>
      <c r="C728">
        <v>2019</v>
      </c>
      <c r="D728">
        <v>6</v>
      </c>
      <c r="E728" t="s">
        <v>146</v>
      </c>
      <c r="F728">
        <v>5</v>
      </c>
      <c r="G728" t="s">
        <v>140</v>
      </c>
      <c r="H728">
        <v>415</v>
      </c>
      <c r="I728" t="s">
        <v>501</v>
      </c>
      <c r="J728" t="s">
        <v>502</v>
      </c>
      <c r="K728" t="s">
        <v>145</v>
      </c>
      <c r="L728">
        <v>1670</v>
      </c>
      <c r="M728" t="s">
        <v>491</v>
      </c>
      <c r="N728">
        <v>3</v>
      </c>
      <c r="O728">
        <v>12485.84</v>
      </c>
      <c r="P728">
        <v>50237.75</v>
      </c>
      <c r="Q728" t="str">
        <f>VLOOKUP(J728,S:T,2,FALSE)</f>
        <v>G5 - Large C&amp;I</v>
      </c>
    </row>
    <row r="729" spans="1:17" x14ac:dyDescent="0.35">
      <c r="A729">
        <v>49</v>
      </c>
      <c r="B729" t="s">
        <v>420</v>
      </c>
      <c r="C729">
        <v>2019</v>
      </c>
      <c r="D729">
        <v>6</v>
      </c>
      <c r="E729" t="s">
        <v>146</v>
      </c>
      <c r="F729">
        <v>5</v>
      </c>
      <c r="G729" t="s">
        <v>140</v>
      </c>
      <c r="H729">
        <v>414</v>
      </c>
      <c r="I729" t="s">
        <v>505</v>
      </c>
      <c r="J729">
        <v>3421</v>
      </c>
      <c r="K729" t="s">
        <v>145</v>
      </c>
      <c r="L729">
        <v>1670</v>
      </c>
      <c r="M729" t="s">
        <v>491</v>
      </c>
      <c r="N729">
        <v>1</v>
      </c>
      <c r="O729">
        <v>2536.66</v>
      </c>
      <c r="P729">
        <v>780.52</v>
      </c>
      <c r="Q729" t="str">
        <f>VLOOKUP(J729,S:T,2,FALSE)</f>
        <v>G5 - Large C&amp;I</v>
      </c>
    </row>
    <row r="730" spans="1:17" x14ac:dyDescent="0.35">
      <c r="A730">
        <v>49</v>
      </c>
      <c r="B730" t="s">
        <v>420</v>
      </c>
      <c r="C730">
        <v>2019</v>
      </c>
      <c r="D730">
        <v>6</v>
      </c>
      <c r="E730" t="s">
        <v>146</v>
      </c>
      <c r="F730">
        <v>1</v>
      </c>
      <c r="G730" t="s">
        <v>132</v>
      </c>
      <c r="H730">
        <v>400</v>
      </c>
      <c r="I730" t="s">
        <v>510</v>
      </c>
      <c r="J730">
        <v>1247</v>
      </c>
      <c r="K730" t="s">
        <v>145</v>
      </c>
      <c r="L730">
        <v>207</v>
      </c>
      <c r="M730" t="s">
        <v>151</v>
      </c>
      <c r="N730">
        <v>8</v>
      </c>
      <c r="O730">
        <v>341.44</v>
      </c>
      <c r="P730">
        <v>162.24</v>
      </c>
      <c r="Q730" t="str">
        <f>VLOOKUP(J730,S:T,2,FALSE)</f>
        <v>G1 - Residential</v>
      </c>
    </row>
    <row r="731" spans="1:17" x14ac:dyDescent="0.35">
      <c r="A731">
        <v>49</v>
      </c>
      <c r="B731" t="s">
        <v>420</v>
      </c>
      <c r="C731">
        <v>2019</v>
      </c>
      <c r="D731">
        <v>6</v>
      </c>
      <c r="E731" t="s">
        <v>146</v>
      </c>
      <c r="F731">
        <v>10</v>
      </c>
      <c r="G731" t="s">
        <v>149</v>
      </c>
      <c r="H731">
        <v>402</v>
      </c>
      <c r="I731" t="s">
        <v>486</v>
      </c>
      <c r="J731">
        <v>1301</v>
      </c>
      <c r="K731" t="s">
        <v>145</v>
      </c>
      <c r="L731">
        <v>207</v>
      </c>
      <c r="M731" t="s">
        <v>151</v>
      </c>
      <c r="N731">
        <v>20942</v>
      </c>
      <c r="O731">
        <v>862877.28</v>
      </c>
      <c r="P731">
        <v>658780.03</v>
      </c>
      <c r="Q731" t="str">
        <f>VLOOKUP(J731,S:T,2,FALSE)</f>
        <v>G2 - Low Income Residential</v>
      </c>
    </row>
    <row r="732" spans="1:17" x14ac:dyDescent="0.35">
      <c r="A732">
        <v>49</v>
      </c>
      <c r="B732" t="s">
        <v>420</v>
      </c>
      <c r="C732">
        <v>2019</v>
      </c>
      <c r="D732">
        <v>6</v>
      </c>
      <c r="E732" t="s">
        <v>146</v>
      </c>
      <c r="F732">
        <v>1</v>
      </c>
      <c r="G732" t="s">
        <v>132</v>
      </c>
      <c r="H732">
        <v>403</v>
      </c>
      <c r="I732" t="s">
        <v>512</v>
      </c>
      <c r="J732">
        <v>1101</v>
      </c>
      <c r="K732" t="s">
        <v>145</v>
      </c>
      <c r="L732">
        <v>200</v>
      </c>
      <c r="M732" t="s">
        <v>143</v>
      </c>
      <c r="N732">
        <v>553</v>
      </c>
      <c r="O732">
        <v>15256.64</v>
      </c>
      <c r="P732">
        <v>9760.5400000000009</v>
      </c>
      <c r="Q732" t="str">
        <f>VLOOKUP(J732,S:T,2,FALSE)</f>
        <v>G2 - Low Income Residential</v>
      </c>
    </row>
    <row r="733" spans="1:17" x14ac:dyDescent="0.35">
      <c r="A733">
        <v>49</v>
      </c>
      <c r="B733" t="s">
        <v>420</v>
      </c>
      <c r="C733">
        <v>2019</v>
      </c>
      <c r="D733">
        <v>6</v>
      </c>
      <c r="E733" t="s">
        <v>146</v>
      </c>
      <c r="F733">
        <v>5</v>
      </c>
      <c r="G733" t="s">
        <v>140</v>
      </c>
      <c r="H733">
        <v>407</v>
      </c>
      <c r="I733" t="s">
        <v>496</v>
      </c>
      <c r="J733" t="s">
        <v>497</v>
      </c>
      <c r="K733" t="s">
        <v>145</v>
      </c>
      <c r="L733">
        <v>1670</v>
      </c>
      <c r="M733" t="s">
        <v>491</v>
      </c>
      <c r="N733">
        <v>5</v>
      </c>
      <c r="O733">
        <v>3559.81</v>
      </c>
      <c r="P733">
        <v>7932.53</v>
      </c>
      <c r="Q733" t="str">
        <f>VLOOKUP(J733,S:T,2,FALSE)</f>
        <v>G4 - Medium C&amp;I</v>
      </c>
    </row>
    <row r="734" spans="1:17" x14ac:dyDescent="0.35">
      <c r="A734">
        <v>49</v>
      </c>
      <c r="B734" t="s">
        <v>420</v>
      </c>
      <c r="C734">
        <v>2019</v>
      </c>
      <c r="D734">
        <v>6</v>
      </c>
      <c r="E734" t="s">
        <v>146</v>
      </c>
      <c r="F734">
        <v>3</v>
      </c>
      <c r="G734" t="s">
        <v>135</v>
      </c>
      <c r="H734">
        <v>440</v>
      </c>
      <c r="I734" t="s">
        <v>522</v>
      </c>
      <c r="J734" t="s">
        <v>523</v>
      </c>
      <c r="K734" t="s">
        <v>145</v>
      </c>
      <c r="L734">
        <v>1672</v>
      </c>
      <c r="M734" t="s">
        <v>524</v>
      </c>
      <c r="N734">
        <v>1</v>
      </c>
      <c r="O734">
        <v>32210.11</v>
      </c>
      <c r="P734">
        <v>235888.54</v>
      </c>
      <c r="Q734" t="str">
        <f>VLOOKUP(J734,S:T,2,FALSE)</f>
        <v>G5 - Large C&amp;I</v>
      </c>
    </row>
    <row r="735" spans="1:17" x14ac:dyDescent="0.35">
      <c r="A735">
        <v>49</v>
      </c>
      <c r="B735" t="s">
        <v>420</v>
      </c>
      <c r="C735">
        <v>2019</v>
      </c>
      <c r="D735">
        <v>6</v>
      </c>
      <c r="E735" t="s">
        <v>146</v>
      </c>
      <c r="F735">
        <v>3</v>
      </c>
      <c r="G735" t="s">
        <v>135</v>
      </c>
      <c r="H735">
        <v>410</v>
      </c>
      <c r="I735" t="s">
        <v>513</v>
      </c>
      <c r="J735">
        <v>3321</v>
      </c>
      <c r="K735" t="s">
        <v>145</v>
      </c>
      <c r="L735">
        <v>1670</v>
      </c>
      <c r="M735" t="s">
        <v>491</v>
      </c>
      <c r="N735">
        <v>202</v>
      </c>
      <c r="O735">
        <v>282321.19</v>
      </c>
      <c r="P735">
        <v>359824.66</v>
      </c>
      <c r="Q735" t="str">
        <f>VLOOKUP(J735,S:T,2,FALSE)</f>
        <v>G5 - Large C&amp;I</v>
      </c>
    </row>
    <row r="736" spans="1:17" x14ac:dyDescent="0.35">
      <c r="A736">
        <v>49</v>
      </c>
      <c r="B736" t="s">
        <v>420</v>
      </c>
      <c r="C736">
        <v>2019</v>
      </c>
      <c r="D736">
        <v>6</v>
      </c>
      <c r="E736" t="s">
        <v>146</v>
      </c>
      <c r="F736">
        <v>5</v>
      </c>
      <c r="G736" t="s">
        <v>140</v>
      </c>
      <c r="H736">
        <v>410</v>
      </c>
      <c r="I736" t="s">
        <v>513</v>
      </c>
      <c r="J736">
        <v>3321</v>
      </c>
      <c r="K736" t="s">
        <v>145</v>
      </c>
      <c r="L736">
        <v>1670</v>
      </c>
      <c r="M736" t="s">
        <v>491</v>
      </c>
      <c r="N736">
        <v>17</v>
      </c>
      <c r="O736">
        <v>29730.17</v>
      </c>
      <c r="P736">
        <v>45128.82</v>
      </c>
      <c r="Q736" t="str">
        <f>VLOOKUP(J736,S:T,2,FALSE)</f>
        <v>G5 - Large C&amp;I</v>
      </c>
    </row>
    <row r="737" spans="1:17" x14ac:dyDescent="0.35">
      <c r="A737">
        <v>49</v>
      </c>
      <c r="B737" t="s">
        <v>420</v>
      </c>
      <c r="C737">
        <v>2019</v>
      </c>
      <c r="D737">
        <v>6</v>
      </c>
      <c r="E737" t="s">
        <v>146</v>
      </c>
      <c r="F737">
        <v>3</v>
      </c>
      <c r="G737" t="s">
        <v>135</v>
      </c>
      <c r="H737">
        <v>414</v>
      </c>
      <c r="I737" t="s">
        <v>505</v>
      </c>
      <c r="J737">
        <v>3421</v>
      </c>
      <c r="K737" t="s">
        <v>145</v>
      </c>
      <c r="L737">
        <v>1670</v>
      </c>
      <c r="M737" t="s">
        <v>491</v>
      </c>
      <c r="N737">
        <v>1</v>
      </c>
      <c r="O737">
        <v>2389.7199999999998</v>
      </c>
      <c r="P737">
        <v>3049.16</v>
      </c>
      <c r="Q737" t="str">
        <f>VLOOKUP(J737,S:T,2,FALSE)</f>
        <v>G5 - Large C&amp;I</v>
      </c>
    </row>
    <row r="738" spans="1:17" x14ac:dyDescent="0.35">
      <c r="A738">
        <v>49</v>
      </c>
      <c r="B738" t="s">
        <v>420</v>
      </c>
      <c r="C738">
        <v>2019</v>
      </c>
      <c r="D738">
        <v>6</v>
      </c>
      <c r="E738" t="s">
        <v>146</v>
      </c>
      <c r="F738">
        <v>5</v>
      </c>
      <c r="G738" t="s">
        <v>140</v>
      </c>
      <c r="H738">
        <v>404</v>
      </c>
      <c r="I738" t="s">
        <v>506</v>
      </c>
      <c r="J738">
        <v>2107</v>
      </c>
      <c r="K738" t="s">
        <v>145</v>
      </c>
      <c r="L738">
        <v>400</v>
      </c>
      <c r="M738" t="s">
        <v>140</v>
      </c>
      <c r="N738">
        <v>6</v>
      </c>
      <c r="O738">
        <v>340.25</v>
      </c>
      <c r="P738">
        <v>156.1</v>
      </c>
      <c r="Q738" t="str">
        <f>VLOOKUP(J738,S:T,2,FALSE)</f>
        <v>G3 - Small C&amp;I</v>
      </c>
    </row>
    <row r="739" spans="1:17" x14ac:dyDescent="0.35">
      <c r="A739">
        <v>49</v>
      </c>
      <c r="B739" t="s">
        <v>420</v>
      </c>
      <c r="C739">
        <v>2019</v>
      </c>
      <c r="D739">
        <v>6</v>
      </c>
      <c r="E739" t="s">
        <v>146</v>
      </c>
      <c r="F739">
        <v>5</v>
      </c>
      <c r="G739" t="s">
        <v>140</v>
      </c>
      <c r="H739">
        <v>443</v>
      </c>
      <c r="I739" t="s">
        <v>494</v>
      </c>
      <c r="J739">
        <v>2121</v>
      </c>
      <c r="K739" t="s">
        <v>145</v>
      </c>
      <c r="L739">
        <v>1670</v>
      </c>
      <c r="M739" t="s">
        <v>491</v>
      </c>
      <c r="N739">
        <v>2</v>
      </c>
      <c r="O739">
        <v>75.349999999999994</v>
      </c>
      <c r="P739">
        <v>50.32</v>
      </c>
      <c r="Q739" t="str">
        <f>VLOOKUP(J739,S:T,2,FALSE)</f>
        <v>G3 - Small C&amp;I</v>
      </c>
    </row>
    <row r="740" spans="1:17" x14ac:dyDescent="0.35">
      <c r="A740">
        <v>49</v>
      </c>
      <c r="B740" t="s">
        <v>420</v>
      </c>
      <c r="C740">
        <v>2019</v>
      </c>
      <c r="D740">
        <v>6</v>
      </c>
      <c r="E740" t="s">
        <v>146</v>
      </c>
      <c r="F740">
        <v>5</v>
      </c>
      <c r="G740" t="s">
        <v>140</v>
      </c>
      <c r="H740">
        <v>406</v>
      </c>
      <c r="I740" t="s">
        <v>503</v>
      </c>
      <c r="J740">
        <v>2221</v>
      </c>
      <c r="K740" t="s">
        <v>145</v>
      </c>
      <c r="L740">
        <v>1670</v>
      </c>
      <c r="M740" t="s">
        <v>491</v>
      </c>
      <c r="N740">
        <v>19</v>
      </c>
      <c r="O740">
        <v>14689.79</v>
      </c>
      <c r="P740">
        <v>28994.86</v>
      </c>
      <c r="Q740" t="str">
        <f>VLOOKUP(J740,S:T,2,FALSE)</f>
        <v>G4 - Medium C&amp;I</v>
      </c>
    </row>
    <row r="741" spans="1:17" x14ac:dyDescent="0.35">
      <c r="A741">
        <v>49</v>
      </c>
      <c r="B741" t="s">
        <v>420</v>
      </c>
      <c r="C741">
        <v>2019</v>
      </c>
      <c r="D741">
        <v>6</v>
      </c>
      <c r="E741" t="s">
        <v>146</v>
      </c>
      <c r="F741">
        <v>3</v>
      </c>
      <c r="G741" t="s">
        <v>135</v>
      </c>
      <c r="H741">
        <v>408</v>
      </c>
      <c r="I741" t="s">
        <v>478</v>
      </c>
      <c r="J741">
        <v>2231</v>
      </c>
      <c r="K741" t="s">
        <v>145</v>
      </c>
      <c r="L741">
        <v>300</v>
      </c>
      <c r="M741" t="s">
        <v>136</v>
      </c>
      <c r="N741">
        <v>13</v>
      </c>
      <c r="O741">
        <v>7312.96</v>
      </c>
      <c r="P741">
        <v>5231.2700000000004</v>
      </c>
      <c r="Q741" t="str">
        <f>VLOOKUP(J741,S:T,2,FALSE)</f>
        <v>G4 - Medium C&amp;I</v>
      </c>
    </row>
    <row r="742" spans="1:17" x14ac:dyDescent="0.35">
      <c r="A742">
        <v>49</v>
      </c>
      <c r="B742" t="s">
        <v>420</v>
      </c>
      <c r="C742">
        <v>2019</v>
      </c>
      <c r="D742">
        <v>6</v>
      </c>
      <c r="E742" t="s">
        <v>146</v>
      </c>
      <c r="F742">
        <v>5</v>
      </c>
      <c r="G742" t="s">
        <v>140</v>
      </c>
      <c r="H742">
        <v>419</v>
      </c>
      <c r="I742" t="s">
        <v>519</v>
      </c>
      <c r="J742" t="s">
        <v>520</v>
      </c>
      <c r="K742" t="s">
        <v>145</v>
      </c>
      <c r="L742">
        <v>1671</v>
      </c>
      <c r="M742" t="s">
        <v>484</v>
      </c>
      <c r="N742">
        <v>55</v>
      </c>
      <c r="O742">
        <v>112089.86</v>
      </c>
      <c r="P742">
        <v>296565.68</v>
      </c>
      <c r="Q742" t="str">
        <f>VLOOKUP(J742,S:T,2,FALSE)</f>
        <v>G5 - Large C&amp;I</v>
      </c>
    </row>
    <row r="743" spans="1:17" x14ac:dyDescent="0.35">
      <c r="A743">
        <v>49</v>
      </c>
      <c r="B743" t="s">
        <v>420</v>
      </c>
      <c r="C743">
        <v>2019</v>
      </c>
      <c r="D743">
        <v>6</v>
      </c>
      <c r="E743" t="s">
        <v>146</v>
      </c>
      <c r="F743">
        <v>5</v>
      </c>
      <c r="G743" t="s">
        <v>140</v>
      </c>
      <c r="H743">
        <v>417</v>
      </c>
      <c r="I743" t="s">
        <v>499</v>
      </c>
      <c r="J743">
        <v>2367</v>
      </c>
      <c r="K743" t="s">
        <v>145</v>
      </c>
      <c r="L743">
        <v>400</v>
      </c>
      <c r="M743" t="s">
        <v>140</v>
      </c>
      <c r="N743">
        <v>31</v>
      </c>
      <c r="O743">
        <v>121781.43</v>
      </c>
      <c r="P743">
        <v>120016.66</v>
      </c>
      <c r="Q743" t="str">
        <f>VLOOKUP(J743,S:T,2,FALSE)</f>
        <v>G5 - Large C&amp;I</v>
      </c>
    </row>
    <row r="744" spans="1:17" x14ac:dyDescent="0.35">
      <c r="A744">
        <v>49</v>
      </c>
      <c r="B744" t="s">
        <v>420</v>
      </c>
      <c r="C744">
        <v>2019</v>
      </c>
      <c r="D744">
        <v>6</v>
      </c>
      <c r="E744" t="s">
        <v>146</v>
      </c>
      <c r="F744">
        <v>5</v>
      </c>
      <c r="G744" t="s">
        <v>140</v>
      </c>
      <c r="H744">
        <v>422</v>
      </c>
      <c r="I744" t="s">
        <v>500</v>
      </c>
      <c r="J744">
        <v>2421</v>
      </c>
      <c r="K744" t="s">
        <v>145</v>
      </c>
      <c r="L744">
        <v>1671</v>
      </c>
      <c r="M744" t="s">
        <v>484</v>
      </c>
      <c r="N744">
        <v>12</v>
      </c>
      <c r="O744">
        <v>64396.1</v>
      </c>
      <c r="P744">
        <v>311345.84999999998</v>
      </c>
      <c r="Q744" t="str">
        <f>VLOOKUP(J744,S:T,2,FALSE)</f>
        <v>G5 - Large C&amp;I</v>
      </c>
    </row>
    <row r="745" spans="1:17" x14ac:dyDescent="0.35">
      <c r="A745">
        <v>49</v>
      </c>
      <c r="B745" t="s">
        <v>420</v>
      </c>
      <c r="C745">
        <v>2019</v>
      </c>
      <c r="D745">
        <v>6</v>
      </c>
      <c r="E745" t="s">
        <v>146</v>
      </c>
      <c r="F745">
        <v>3</v>
      </c>
      <c r="G745" t="s">
        <v>135</v>
      </c>
      <c r="H745">
        <v>421</v>
      </c>
      <c r="I745" t="s">
        <v>485</v>
      </c>
      <c r="J745">
        <v>2496</v>
      </c>
      <c r="K745" t="s">
        <v>145</v>
      </c>
      <c r="L745">
        <v>300</v>
      </c>
      <c r="M745" t="s">
        <v>136</v>
      </c>
      <c r="N745">
        <v>2</v>
      </c>
      <c r="O745">
        <v>46532.32</v>
      </c>
      <c r="P745">
        <v>56978.97</v>
      </c>
      <c r="Q745" t="str">
        <f>VLOOKUP(J745,S:T,2,FALSE)</f>
        <v>G5 - Large C&amp;I</v>
      </c>
    </row>
    <row r="746" spans="1:17" x14ac:dyDescent="0.35">
      <c r="A746">
        <v>49</v>
      </c>
      <c r="B746" t="s">
        <v>420</v>
      </c>
      <c r="C746">
        <v>2019</v>
      </c>
      <c r="D746">
        <v>6</v>
      </c>
      <c r="E746" t="s">
        <v>146</v>
      </c>
      <c r="F746">
        <v>5</v>
      </c>
      <c r="G746" t="s">
        <v>140</v>
      </c>
      <c r="H746">
        <v>412</v>
      </c>
      <c r="I746" t="s">
        <v>533</v>
      </c>
      <c r="J746">
        <v>3331</v>
      </c>
      <c r="K746" t="s">
        <v>145</v>
      </c>
      <c r="L746">
        <v>400</v>
      </c>
      <c r="M746" t="s">
        <v>140</v>
      </c>
      <c r="N746">
        <v>1</v>
      </c>
      <c r="O746">
        <v>580.94000000000005</v>
      </c>
      <c r="P746">
        <v>178.74</v>
      </c>
      <c r="Q746" t="str">
        <f>VLOOKUP(J746,S:T,2,FALSE)</f>
        <v>G5 - Large C&amp;I</v>
      </c>
    </row>
    <row r="747" spans="1:17" x14ac:dyDescent="0.35">
      <c r="A747">
        <v>49</v>
      </c>
      <c r="B747" t="s">
        <v>420</v>
      </c>
      <c r="C747">
        <v>2019</v>
      </c>
      <c r="D747">
        <v>6</v>
      </c>
      <c r="E747" t="s">
        <v>146</v>
      </c>
      <c r="F747">
        <v>3</v>
      </c>
      <c r="G747" t="s">
        <v>135</v>
      </c>
      <c r="H747">
        <v>409</v>
      </c>
      <c r="I747" t="s">
        <v>517</v>
      </c>
      <c r="J747">
        <v>3367</v>
      </c>
      <c r="K747" t="s">
        <v>145</v>
      </c>
      <c r="L747">
        <v>300</v>
      </c>
      <c r="M747" t="s">
        <v>136</v>
      </c>
      <c r="N747">
        <v>102</v>
      </c>
      <c r="O747">
        <v>240931.24</v>
      </c>
      <c r="P747">
        <v>149496.51</v>
      </c>
      <c r="Q747" t="str">
        <f>VLOOKUP(J747,S:T,2,FALSE)</f>
        <v>G5 - Large C&amp;I</v>
      </c>
    </row>
    <row r="748" spans="1:17" x14ac:dyDescent="0.35">
      <c r="A748">
        <v>49</v>
      </c>
      <c r="B748" t="s">
        <v>420</v>
      </c>
      <c r="C748">
        <v>2019</v>
      </c>
      <c r="D748">
        <v>6</v>
      </c>
      <c r="E748" t="s">
        <v>146</v>
      </c>
      <c r="F748">
        <v>3</v>
      </c>
      <c r="G748" t="s">
        <v>135</v>
      </c>
      <c r="H748">
        <v>413</v>
      </c>
      <c r="I748" t="s">
        <v>511</v>
      </c>
      <c r="J748">
        <v>3496</v>
      </c>
      <c r="K748" t="s">
        <v>145</v>
      </c>
      <c r="L748">
        <v>300</v>
      </c>
      <c r="M748" t="s">
        <v>136</v>
      </c>
      <c r="N748">
        <v>4</v>
      </c>
      <c r="O748">
        <v>26962.05</v>
      </c>
      <c r="P748">
        <v>22052.12</v>
      </c>
      <c r="Q748" t="str">
        <f>VLOOKUP(J748,S:T,2,FALSE)</f>
        <v>G5 - Large C&amp;I</v>
      </c>
    </row>
    <row r="749" spans="1:17" x14ac:dyDescent="0.35">
      <c r="A749">
        <v>49</v>
      </c>
      <c r="B749" t="s">
        <v>420</v>
      </c>
      <c r="C749">
        <v>2019</v>
      </c>
      <c r="D749">
        <v>7</v>
      </c>
      <c r="E749" t="s">
        <v>158</v>
      </c>
      <c r="F749">
        <v>5</v>
      </c>
      <c r="G749" t="s">
        <v>140</v>
      </c>
      <c r="H749">
        <v>53</v>
      </c>
      <c r="I749" t="s">
        <v>435</v>
      </c>
      <c r="J749" t="s">
        <v>433</v>
      </c>
      <c r="K749" t="s">
        <v>434</v>
      </c>
      <c r="L749">
        <v>460</v>
      </c>
      <c r="M749" t="s">
        <v>141</v>
      </c>
      <c r="N749">
        <v>9</v>
      </c>
      <c r="O749">
        <v>17053.87</v>
      </c>
      <c r="P749">
        <v>83799</v>
      </c>
      <c r="Q749" t="str">
        <f>VLOOKUP(J749,S:T,2,FALSE)</f>
        <v>E4 - Medium C&amp;I</v>
      </c>
    </row>
    <row r="750" spans="1:17" x14ac:dyDescent="0.35">
      <c r="A750">
        <v>49</v>
      </c>
      <c r="B750" t="s">
        <v>420</v>
      </c>
      <c r="C750">
        <v>2019</v>
      </c>
      <c r="D750">
        <v>7</v>
      </c>
      <c r="E750" t="s">
        <v>158</v>
      </c>
      <c r="F750">
        <v>1</v>
      </c>
      <c r="G750" t="s">
        <v>132</v>
      </c>
      <c r="H750">
        <v>5</v>
      </c>
      <c r="I750" t="s">
        <v>424</v>
      </c>
      <c r="J750" t="s">
        <v>425</v>
      </c>
      <c r="K750" t="s">
        <v>426</v>
      </c>
      <c r="L750">
        <v>200</v>
      </c>
      <c r="M750" t="s">
        <v>143</v>
      </c>
      <c r="N750">
        <v>670</v>
      </c>
      <c r="O750">
        <v>64705.91</v>
      </c>
      <c r="P750">
        <v>294799</v>
      </c>
      <c r="Q750" t="str">
        <f>VLOOKUP(J750,S:T,2,FALSE)</f>
        <v>E3 - Small C&amp;I</v>
      </c>
    </row>
    <row r="751" spans="1:17" x14ac:dyDescent="0.35">
      <c r="A751">
        <v>49</v>
      </c>
      <c r="B751" t="s">
        <v>420</v>
      </c>
      <c r="C751">
        <v>2019</v>
      </c>
      <c r="D751">
        <v>7</v>
      </c>
      <c r="E751" t="s">
        <v>158</v>
      </c>
      <c r="F751">
        <v>3</v>
      </c>
      <c r="G751" t="s">
        <v>135</v>
      </c>
      <c r="H751">
        <v>950</v>
      </c>
      <c r="I751" t="s">
        <v>428</v>
      </c>
      <c r="J751" t="s">
        <v>425</v>
      </c>
      <c r="K751" t="s">
        <v>426</v>
      </c>
      <c r="L751">
        <v>4532</v>
      </c>
      <c r="M751" t="s">
        <v>142</v>
      </c>
      <c r="N751">
        <v>10070</v>
      </c>
      <c r="O751">
        <v>1324583.5</v>
      </c>
      <c r="P751">
        <v>12697289</v>
      </c>
      <c r="Q751" t="str">
        <f>VLOOKUP(J751,S:T,2,FALSE)</f>
        <v>E3 - Small C&amp;I</v>
      </c>
    </row>
    <row r="752" spans="1:17" x14ac:dyDescent="0.35">
      <c r="A752">
        <v>49</v>
      </c>
      <c r="B752" t="s">
        <v>420</v>
      </c>
      <c r="C752">
        <v>2019</v>
      </c>
      <c r="D752">
        <v>7</v>
      </c>
      <c r="E752" t="s">
        <v>158</v>
      </c>
      <c r="F752">
        <v>5</v>
      </c>
      <c r="G752" t="s">
        <v>140</v>
      </c>
      <c r="H752">
        <v>711</v>
      </c>
      <c r="I752" t="s">
        <v>452</v>
      </c>
      <c r="J752" t="s">
        <v>438</v>
      </c>
      <c r="K752" t="s">
        <v>439</v>
      </c>
      <c r="L752">
        <v>4552</v>
      </c>
      <c r="M752" t="s">
        <v>156</v>
      </c>
      <c r="N752">
        <v>76</v>
      </c>
      <c r="O752">
        <v>1015889.31</v>
      </c>
      <c r="P752">
        <v>15055899</v>
      </c>
      <c r="Q752" t="str">
        <f>VLOOKUP(J752,S:T,2,FALSE)</f>
        <v>E5 - Large C&amp;I</v>
      </c>
    </row>
    <row r="753" spans="1:17" x14ac:dyDescent="0.35">
      <c r="A753">
        <v>49</v>
      </c>
      <c r="B753" t="s">
        <v>420</v>
      </c>
      <c r="C753">
        <v>2019</v>
      </c>
      <c r="D753">
        <v>7</v>
      </c>
      <c r="E753" t="s">
        <v>158</v>
      </c>
      <c r="F753">
        <v>5</v>
      </c>
      <c r="G753" t="s">
        <v>140</v>
      </c>
      <c r="H753">
        <v>943</v>
      </c>
      <c r="I753" t="s">
        <v>464</v>
      </c>
      <c r="J753" t="s">
        <v>465</v>
      </c>
      <c r="K753" t="s">
        <v>466</v>
      </c>
      <c r="L753">
        <v>4552</v>
      </c>
      <c r="M753" t="s">
        <v>156</v>
      </c>
      <c r="N753">
        <v>2</v>
      </c>
      <c r="O753">
        <v>333.92</v>
      </c>
      <c r="P753">
        <v>0</v>
      </c>
      <c r="Q753" t="str">
        <f>VLOOKUP(J753,S:T,2,FALSE)</f>
        <v>E6 - OTHER</v>
      </c>
    </row>
    <row r="754" spans="1:17" x14ac:dyDescent="0.35">
      <c r="A754">
        <v>49</v>
      </c>
      <c r="B754" t="s">
        <v>420</v>
      </c>
      <c r="C754">
        <v>2019</v>
      </c>
      <c r="D754">
        <v>7</v>
      </c>
      <c r="E754" t="s">
        <v>158</v>
      </c>
      <c r="F754">
        <v>6</v>
      </c>
      <c r="G754" t="s">
        <v>137</v>
      </c>
      <c r="H754">
        <v>610</v>
      </c>
      <c r="I754" t="s">
        <v>429</v>
      </c>
      <c r="J754" t="s">
        <v>430</v>
      </c>
      <c r="K754" t="s">
        <v>431</v>
      </c>
      <c r="L754">
        <v>700</v>
      </c>
      <c r="M754" t="s">
        <v>138</v>
      </c>
      <c r="N754">
        <v>8</v>
      </c>
      <c r="O754">
        <v>2732.36</v>
      </c>
      <c r="P754">
        <v>3788</v>
      </c>
      <c r="Q754" t="str">
        <f>VLOOKUP(J754,S:T,2,FALSE)</f>
        <v>E6 - OTHER</v>
      </c>
    </row>
    <row r="755" spans="1:17" x14ac:dyDescent="0.35">
      <c r="A755">
        <v>49</v>
      </c>
      <c r="B755" t="s">
        <v>420</v>
      </c>
      <c r="C755">
        <v>2019</v>
      </c>
      <c r="D755">
        <v>7</v>
      </c>
      <c r="E755" t="s">
        <v>158</v>
      </c>
      <c r="F755">
        <v>1</v>
      </c>
      <c r="G755" t="s">
        <v>132</v>
      </c>
      <c r="H755">
        <v>628</v>
      </c>
      <c r="I755" t="s">
        <v>440</v>
      </c>
      <c r="J755" t="s">
        <v>441</v>
      </c>
      <c r="K755" t="s">
        <v>442</v>
      </c>
      <c r="L755">
        <v>200</v>
      </c>
      <c r="M755" t="s">
        <v>143</v>
      </c>
      <c r="N755">
        <v>247</v>
      </c>
      <c r="O755">
        <v>13007.19</v>
      </c>
      <c r="P755">
        <v>25082</v>
      </c>
      <c r="Q755" t="str">
        <f>VLOOKUP(J755,S:T,2,FALSE)</f>
        <v>E6 - OTHER</v>
      </c>
    </row>
    <row r="756" spans="1:17" x14ac:dyDescent="0.35">
      <c r="A756">
        <v>49</v>
      </c>
      <c r="B756" t="s">
        <v>420</v>
      </c>
      <c r="C756">
        <v>2019</v>
      </c>
      <c r="D756">
        <v>7</v>
      </c>
      <c r="E756" t="s">
        <v>158</v>
      </c>
      <c r="F756">
        <v>3</v>
      </c>
      <c r="G756" t="s">
        <v>135</v>
      </c>
      <c r="H756">
        <v>605</v>
      </c>
      <c r="I756" t="s">
        <v>467</v>
      </c>
      <c r="J756" t="s">
        <v>441</v>
      </c>
      <c r="K756" t="s">
        <v>442</v>
      </c>
      <c r="L756">
        <v>300</v>
      </c>
      <c r="M756" t="s">
        <v>136</v>
      </c>
      <c r="N756">
        <v>15</v>
      </c>
      <c r="O756">
        <v>715.57</v>
      </c>
      <c r="P756">
        <v>2497</v>
      </c>
      <c r="Q756" t="str">
        <f>VLOOKUP(J756,S:T,2,FALSE)</f>
        <v>E6 - OTHER</v>
      </c>
    </row>
    <row r="757" spans="1:17" x14ac:dyDescent="0.35">
      <c r="A757">
        <v>49</v>
      </c>
      <c r="B757" t="s">
        <v>420</v>
      </c>
      <c r="C757">
        <v>2019</v>
      </c>
      <c r="D757">
        <v>7</v>
      </c>
      <c r="E757" t="s">
        <v>158</v>
      </c>
      <c r="F757">
        <v>1</v>
      </c>
      <c r="G757" t="s">
        <v>132</v>
      </c>
      <c r="H757">
        <v>13</v>
      </c>
      <c r="I757" t="s">
        <v>432</v>
      </c>
      <c r="J757" t="s">
        <v>433</v>
      </c>
      <c r="K757" t="s">
        <v>434</v>
      </c>
      <c r="L757">
        <v>200</v>
      </c>
      <c r="M757" t="s">
        <v>143</v>
      </c>
      <c r="N757">
        <v>5</v>
      </c>
      <c r="O757">
        <v>3139.19</v>
      </c>
      <c r="P757">
        <v>14680</v>
      </c>
      <c r="Q757" t="str">
        <f>VLOOKUP(J757,S:T,2,FALSE)</f>
        <v>E4 - Medium C&amp;I</v>
      </c>
    </row>
    <row r="758" spans="1:17" x14ac:dyDescent="0.35">
      <c r="A758">
        <v>49</v>
      </c>
      <c r="B758" t="s">
        <v>420</v>
      </c>
      <c r="C758">
        <v>2019</v>
      </c>
      <c r="D758">
        <v>7</v>
      </c>
      <c r="E758" t="s">
        <v>158</v>
      </c>
      <c r="F758">
        <v>3</v>
      </c>
      <c r="G758" t="s">
        <v>135</v>
      </c>
      <c r="H758">
        <v>54</v>
      </c>
      <c r="I758" t="s">
        <v>476</v>
      </c>
      <c r="J758" t="s">
        <v>458</v>
      </c>
      <c r="K758" t="s">
        <v>459</v>
      </c>
      <c r="L758">
        <v>300</v>
      </c>
      <c r="M758" t="s">
        <v>136</v>
      </c>
      <c r="N758">
        <v>1</v>
      </c>
      <c r="O758">
        <v>54.95</v>
      </c>
      <c r="P758">
        <v>251</v>
      </c>
      <c r="Q758" t="str">
        <f>VLOOKUP(J758,S:T,2,FALSE)</f>
        <v>E3 - Small C&amp;I</v>
      </c>
    </row>
    <row r="759" spans="1:17" x14ac:dyDescent="0.35">
      <c r="A759">
        <v>49</v>
      </c>
      <c r="B759" t="s">
        <v>420</v>
      </c>
      <c r="C759">
        <v>2019</v>
      </c>
      <c r="D759">
        <v>7</v>
      </c>
      <c r="E759" t="s">
        <v>158</v>
      </c>
      <c r="F759">
        <v>3</v>
      </c>
      <c r="G759" t="s">
        <v>135</v>
      </c>
      <c r="H759">
        <v>951</v>
      </c>
      <c r="I759" t="s">
        <v>457</v>
      </c>
      <c r="J759" t="s">
        <v>458</v>
      </c>
      <c r="K759" t="s">
        <v>459</v>
      </c>
      <c r="L759">
        <v>4532</v>
      </c>
      <c r="M759" t="s">
        <v>142</v>
      </c>
      <c r="N759">
        <v>113</v>
      </c>
      <c r="O759">
        <v>8074.65</v>
      </c>
      <c r="P759">
        <v>64414</v>
      </c>
      <c r="Q759" t="str">
        <f>VLOOKUP(J759,S:T,2,FALSE)</f>
        <v>E3 - Small C&amp;I</v>
      </c>
    </row>
    <row r="760" spans="1:17" x14ac:dyDescent="0.35">
      <c r="A760">
        <v>49</v>
      </c>
      <c r="B760" t="s">
        <v>420</v>
      </c>
      <c r="C760">
        <v>2019</v>
      </c>
      <c r="D760">
        <v>7</v>
      </c>
      <c r="E760" t="s">
        <v>158</v>
      </c>
      <c r="F760">
        <v>1</v>
      </c>
      <c r="G760" t="s">
        <v>132</v>
      </c>
      <c r="H760">
        <v>55</v>
      </c>
      <c r="I760" t="s">
        <v>427</v>
      </c>
      <c r="J760" t="s">
        <v>425</v>
      </c>
      <c r="K760" t="s">
        <v>426</v>
      </c>
      <c r="L760">
        <v>200</v>
      </c>
      <c r="M760" t="s">
        <v>143</v>
      </c>
      <c r="N760">
        <v>1</v>
      </c>
      <c r="O760">
        <v>22.61</v>
      </c>
      <c r="P760">
        <v>57</v>
      </c>
      <c r="Q760" t="str">
        <f>VLOOKUP(J760,S:T,2,FALSE)</f>
        <v>E3 - Small C&amp;I</v>
      </c>
    </row>
    <row r="761" spans="1:17" x14ac:dyDescent="0.35">
      <c r="A761">
        <v>49</v>
      </c>
      <c r="B761" t="s">
        <v>420</v>
      </c>
      <c r="C761">
        <v>2019</v>
      </c>
      <c r="D761">
        <v>7</v>
      </c>
      <c r="E761" t="s">
        <v>158</v>
      </c>
      <c r="F761">
        <v>3</v>
      </c>
      <c r="G761" t="s">
        <v>135</v>
      </c>
      <c r="H761">
        <v>5</v>
      </c>
      <c r="I761" t="s">
        <v>424</v>
      </c>
      <c r="J761" t="s">
        <v>425</v>
      </c>
      <c r="K761" t="s">
        <v>426</v>
      </c>
      <c r="L761">
        <v>300</v>
      </c>
      <c r="M761" t="s">
        <v>136</v>
      </c>
      <c r="N761">
        <v>38899</v>
      </c>
      <c r="O761">
        <v>5765330.6200000001</v>
      </c>
      <c r="P761">
        <v>43332684</v>
      </c>
      <c r="Q761" t="str">
        <f>VLOOKUP(J761,S:T,2,FALSE)</f>
        <v>E3 - Small C&amp;I</v>
      </c>
    </row>
    <row r="762" spans="1:17" x14ac:dyDescent="0.35">
      <c r="A762">
        <v>49</v>
      </c>
      <c r="B762" t="s">
        <v>420</v>
      </c>
      <c r="C762">
        <v>2019</v>
      </c>
      <c r="D762">
        <v>7</v>
      </c>
      <c r="E762" t="s">
        <v>158</v>
      </c>
      <c r="F762">
        <v>3</v>
      </c>
      <c r="G762" t="s">
        <v>135</v>
      </c>
      <c r="H762">
        <v>6</v>
      </c>
      <c r="I762" t="s">
        <v>421</v>
      </c>
      <c r="J762" t="s">
        <v>422</v>
      </c>
      <c r="K762" t="s">
        <v>423</v>
      </c>
      <c r="L762">
        <v>300</v>
      </c>
      <c r="M762" t="s">
        <v>136</v>
      </c>
      <c r="N762">
        <v>3</v>
      </c>
      <c r="O762">
        <v>142.19</v>
      </c>
      <c r="P762">
        <v>915</v>
      </c>
      <c r="Q762" t="str">
        <f>VLOOKUP(J762,S:T,2,FALSE)</f>
        <v>E2 - Low Income Residential</v>
      </c>
    </row>
    <row r="763" spans="1:17" x14ac:dyDescent="0.35">
      <c r="A763">
        <v>49</v>
      </c>
      <c r="B763" t="s">
        <v>420</v>
      </c>
      <c r="C763">
        <v>2019</v>
      </c>
      <c r="D763">
        <v>7</v>
      </c>
      <c r="E763" t="s">
        <v>158</v>
      </c>
      <c r="F763">
        <v>3</v>
      </c>
      <c r="G763" t="s">
        <v>135</v>
      </c>
      <c r="H763">
        <v>117</v>
      </c>
      <c r="I763" t="s">
        <v>477</v>
      </c>
      <c r="J763" t="s">
        <v>461</v>
      </c>
      <c r="K763" t="s">
        <v>462</v>
      </c>
      <c r="L763">
        <v>300</v>
      </c>
      <c r="M763" t="s">
        <v>136</v>
      </c>
      <c r="N763">
        <v>3</v>
      </c>
      <c r="O763">
        <v>17512.11</v>
      </c>
      <c r="P763">
        <v>89834</v>
      </c>
      <c r="Q763" t="str">
        <f>VLOOKUP(J763,S:T,2,FALSE)</f>
        <v>E5 - Large C&amp;I</v>
      </c>
    </row>
    <row r="764" spans="1:17" x14ac:dyDescent="0.35">
      <c r="A764">
        <v>49</v>
      </c>
      <c r="B764" t="s">
        <v>420</v>
      </c>
      <c r="C764">
        <v>2019</v>
      </c>
      <c r="D764">
        <v>7</v>
      </c>
      <c r="E764" t="s">
        <v>158</v>
      </c>
      <c r="F764">
        <v>3</v>
      </c>
      <c r="G764" t="s">
        <v>135</v>
      </c>
      <c r="H764">
        <v>122</v>
      </c>
      <c r="I764" t="s">
        <v>460</v>
      </c>
      <c r="J764" t="s">
        <v>461</v>
      </c>
      <c r="K764" t="s">
        <v>462</v>
      </c>
      <c r="L764">
        <v>300</v>
      </c>
      <c r="M764" t="s">
        <v>136</v>
      </c>
      <c r="N764">
        <v>1</v>
      </c>
      <c r="O764">
        <v>63511.42</v>
      </c>
      <c r="P764">
        <v>349669</v>
      </c>
      <c r="Q764" t="str">
        <f>VLOOKUP(J764,S:T,2,FALSE)</f>
        <v>E5 - Large C&amp;I</v>
      </c>
    </row>
    <row r="765" spans="1:17" x14ac:dyDescent="0.35">
      <c r="A765">
        <v>49</v>
      </c>
      <c r="B765" t="s">
        <v>420</v>
      </c>
      <c r="C765">
        <v>2019</v>
      </c>
      <c r="D765">
        <v>7</v>
      </c>
      <c r="E765" t="s">
        <v>158</v>
      </c>
      <c r="F765">
        <v>5</v>
      </c>
      <c r="G765" t="s">
        <v>140</v>
      </c>
      <c r="H765">
        <v>122</v>
      </c>
      <c r="I765" t="s">
        <v>460</v>
      </c>
      <c r="J765" t="s">
        <v>461</v>
      </c>
      <c r="K765" t="s">
        <v>462</v>
      </c>
      <c r="L765">
        <v>460</v>
      </c>
      <c r="M765" t="s">
        <v>141</v>
      </c>
      <c r="N765">
        <v>1</v>
      </c>
      <c r="O765">
        <v>30030.36</v>
      </c>
      <c r="P765">
        <v>488609</v>
      </c>
      <c r="Q765" t="str">
        <f>VLOOKUP(J765,S:T,2,FALSE)</f>
        <v>E5 - Large C&amp;I</v>
      </c>
    </row>
    <row r="766" spans="1:17" x14ac:dyDescent="0.35">
      <c r="A766">
        <v>49</v>
      </c>
      <c r="B766" t="s">
        <v>420</v>
      </c>
      <c r="C766">
        <v>2019</v>
      </c>
      <c r="D766">
        <v>7</v>
      </c>
      <c r="E766" t="s">
        <v>158</v>
      </c>
      <c r="F766">
        <v>5</v>
      </c>
      <c r="G766" t="s">
        <v>140</v>
      </c>
      <c r="H766">
        <v>5</v>
      </c>
      <c r="I766" t="s">
        <v>424</v>
      </c>
      <c r="J766" t="s">
        <v>425</v>
      </c>
      <c r="K766" t="s">
        <v>426</v>
      </c>
      <c r="L766">
        <v>460</v>
      </c>
      <c r="M766" t="s">
        <v>141</v>
      </c>
      <c r="N766">
        <v>811</v>
      </c>
      <c r="O766">
        <v>254853.13</v>
      </c>
      <c r="P766">
        <v>1304631</v>
      </c>
      <c r="Q766" t="str">
        <f>VLOOKUP(J766,S:T,2,FALSE)</f>
        <v>E3 - Small C&amp;I</v>
      </c>
    </row>
    <row r="767" spans="1:17" x14ac:dyDescent="0.35">
      <c r="A767">
        <v>49</v>
      </c>
      <c r="B767" t="s">
        <v>420</v>
      </c>
      <c r="C767">
        <v>2019</v>
      </c>
      <c r="D767">
        <v>7</v>
      </c>
      <c r="E767" t="s">
        <v>158</v>
      </c>
      <c r="F767">
        <v>1</v>
      </c>
      <c r="G767" t="s">
        <v>132</v>
      </c>
      <c r="H767">
        <v>950</v>
      </c>
      <c r="I767" t="s">
        <v>428</v>
      </c>
      <c r="J767" t="s">
        <v>425</v>
      </c>
      <c r="K767" t="s">
        <v>426</v>
      </c>
      <c r="L767">
        <v>4512</v>
      </c>
      <c r="M767" t="s">
        <v>133</v>
      </c>
      <c r="N767">
        <v>80</v>
      </c>
      <c r="O767">
        <v>8413.4500000000007</v>
      </c>
      <c r="P767">
        <v>77646</v>
      </c>
      <c r="Q767" t="str">
        <f>VLOOKUP(J767,S:T,2,FALSE)</f>
        <v>E3 - Small C&amp;I</v>
      </c>
    </row>
    <row r="768" spans="1:17" x14ac:dyDescent="0.35">
      <c r="A768">
        <v>49</v>
      </c>
      <c r="B768" t="s">
        <v>420</v>
      </c>
      <c r="C768">
        <v>2019</v>
      </c>
      <c r="D768">
        <v>7</v>
      </c>
      <c r="E768" t="s">
        <v>158</v>
      </c>
      <c r="F768">
        <v>6</v>
      </c>
      <c r="G768" t="s">
        <v>137</v>
      </c>
      <c r="H768">
        <v>617</v>
      </c>
      <c r="I768" t="s">
        <v>470</v>
      </c>
      <c r="J768" t="s">
        <v>430</v>
      </c>
      <c r="K768" t="s">
        <v>431</v>
      </c>
      <c r="L768">
        <v>4562</v>
      </c>
      <c r="M768" t="s">
        <v>144</v>
      </c>
      <c r="N768">
        <v>122</v>
      </c>
      <c r="O768">
        <v>452906.01</v>
      </c>
      <c r="P768">
        <v>1126120</v>
      </c>
      <c r="Q768" t="str">
        <f>VLOOKUP(J768,S:T,2,FALSE)</f>
        <v>E6 - OTHER</v>
      </c>
    </row>
    <row r="769" spans="1:17" x14ac:dyDescent="0.35">
      <c r="A769">
        <v>49</v>
      </c>
      <c r="B769" t="s">
        <v>420</v>
      </c>
      <c r="C769">
        <v>2019</v>
      </c>
      <c r="D769">
        <v>7</v>
      </c>
      <c r="E769" t="s">
        <v>158</v>
      </c>
      <c r="F769">
        <v>6</v>
      </c>
      <c r="G769" t="s">
        <v>137</v>
      </c>
      <c r="H769">
        <v>605</v>
      </c>
      <c r="I769" t="s">
        <v>467</v>
      </c>
      <c r="J769" t="s">
        <v>441</v>
      </c>
      <c r="K769" t="s">
        <v>442</v>
      </c>
      <c r="L769">
        <v>700</v>
      </c>
      <c r="M769" t="s">
        <v>138</v>
      </c>
      <c r="N769">
        <v>16</v>
      </c>
      <c r="O769">
        <v>938.63</v>
      </c>
      <c r="P769">
        <v>3294</v>
      </c>
      <c r="Q769" t="str">
        <f>VLOOKUP(J769,S:T,2,FALSE)</f>
        <v>E6 - OTHER</v>
      </c>
    </row>
    <row r="770" spans="1:17" x14ac:dyDescent="0.35">
      <c r="A770">
        <v>49</v>
      </c>
      <c r="B770" t="s">
        <v>420</v>
      </c>
      <c r="C770">
        <v>2019</v>
      </c>
      <c r="D770">
        <v>7</v>
      </c>
      <c r="E770" t="s">
        <v>158</v>
      </c>
      <c r="F770">
        <v>6</v>
      </c>
      <c r="G770" t="s">
        <v>137</v>
      </c>
      <c r="H770">
        <v>628</v>
      </c>
      <c r="I770" t="s">
        <v>440</v>
      </c>
      <c r="J770" t="s">
        <v>441</v>
      </c>
      <c r="K770" t="s">
        <v>442</v>
      </c>
      <c r="L770">
        <v>700</v>
      </c>
      <c r="M770" t="s">
        <v>138</v>
      </c>
      <c r="N770">
        <v>230</v>
      </c>
      <c r="O770">
        <v>13462.48</v>
      </c>
      <c r="P770">
        <v>50051</v>
      </c>
      <c r="Q770" t="str">
        <f>VLOOKUP(J770,S:T,2,FALSE)</f>
        <v>E6 - OTHER</v>
      </c>
    </row>
    <row r="771" spans="1:17" x14ac:dyDescent="0.35">
      <c r="A771">
        <v>49</v>
      </c>
      <c r="B771" t="s">
        <v>420</v>
      </c>
      <c r="C771">
        <v>2019</v>
      </c>
      <c r="D771">
        <v>7</v>
      </c>
      <c r="E771" t="s">
        <v>158</v>
      </c>
      <c r="F771">
        <v>5</v>
      </c>
      <c r="G771" t="s">
        <v>140</v>
      </c>
      <c r="H771">
        <v>954</v>
      </c>
      <c r="I771" t="s">
        <v>436</v>
      </c>
      <c r="J771" t="s">
        <v>433</v>
      </c>
      <c r="K771" t="s">
        <v>434</v>
      </c>
      <c r="L771">
        <v>4552</v>
      </c>
      <c r="M771" t="s">
        <v>156</v>
      </c>
      <c r="N771">
        <v>177</v>
      </c>
      <c r="O771">
        <v>330778.25</v>
      </c>
      <c r="P771">
        <v>3818089</v>
      </c>
      <c r="Q771" t="str">
        <f>VLOOKUP(J771,S:T,2,FALSE)</f>
        <v>E4 - Medium C&amp;I</v>
      </c>
    </row>
    <row r="772" spans="1:17" x14ac:dyDescent="0.35">
      <c r="A772">
        <v>49</v>
      </c>
      <c r="B772" t="s">
        <v>420</v>
      </c>
      <c r="C772">
        <v>2019</v>
      </c>
      <c r="D772">
        <v>7</v>
      </c>
      <c r="E772" t="s">
        <v>158</v>
      </c>
      <c r="F772">
        <v>5</v>
      </c>
      <c r="G772" t="s">
        <v>140</v>
      </c>
      <c r="H772">
        <v>950</v>
      </c>
      <c r="I772" t="s">
        <v>428</v>
      </c>
      <c r="J772" t="s">
        <v>425</v>
      </c>
      <c r="K772" t="s">
        <v>426</v>
      </c>
      <c r="L772">
        <v>4552</v>
      </c>
      <c r="M772" t="s">
        <v>156</v>
      </c>
      <c r="N772">
        <v>136</v>
      </c>
      <c r="O772">
        <v>44591.85</v>
      </c>
      <c r="P772">
        <v>450628</v>
      </c>
      <c r="Q772" t="str">
        <f>VLOOKUP(J772,S:T,2,FALSE)</f>
        <v>E3 - Small C&amp;I</v>
      </c>
    </row>
    <row r="773" spans="1:17" x14ac:dyDescent="0.35">
      <c r="A773">
        <v>49</v>
      </c>
      <c r="B773" t="s">
        <v>420</v>
      </c>
      <c r="C773">
        <v>2019</v>
      </c>
      <c r="D773">
        <v>7</v>
      </c>
      <c r="E773" t="s">
        <v>158</v>
      </c>
      <c r="F773">
        <v>5</v>
      </c>
      <c r="G773" t="s">
        <v>140</v>
      </c>
      <c r="H773">
        <v>705</v>
      </c>
      <c r="I773" t="s">
        <v>437</v>
      </c>
      <c r="J773" t="s">
        <v>438</v>
      </c>
      <c r="K773" t="s">
        <v>439</v>
      </c>
      <c r="L773">
        <v>460</v>
      </c>
      <c r="M773" t="s">
        <v>141</v>
      </c>
      <c r="N773">
        <v>33</v>
      </c>
      <c r="O773">
        <v>347360.57</v>
      </c>
      <c r="P773">
        <v>2152568</v>
      </c>
      <c r="Q773" t="str">
        <f>VLOOKUP(J773,S:T,2,FALSE)</f>
        <v>E5 - Large C&amp;I</v>
      </c>
    </row>
    <row r="774" spans="1:17" x14ac:dyDescent="0.35">
      <c r="A774">
        <v>49</v>
      </c>
      <c r="B774" t="s">
        <v>420</v>
      </c>
      <c r="C774">
        <v>2019</v>
      </c>
      <c r="D774">
        <v>7</v>
      </c>
      <c r="E774" t="s">
        <v>158</v>
      </c>
      <c r="F774">
        <v>6</v>
      </c>
      <c r="G774" t="s">
        <v>137</v>
      </c>
      <c r="H774">
        <v>631</v>
      </c>
      <c r="I774" t="s">
        <v>475</v>
      </c>
      <c r="J774" t="s">
        <v>157</v>
      </c>
      <c r="K774" t="s">
        <v>145</v>
      </c>
      <c r="L774">
        <v>700</v>
      </c>
      <c r="M774" t="s">
        <v>138</v>
      </c>
      <c r="N774">
        <v>11</v>
      </c>
      <c r="O774">
        <v>21889.01</v>
      </c>
      <c r="P774">
        <v>104601</v>
      </c>
      <c r="Q774" t="str">
        <f>VLOOKUP(J774,S:T,2,FALSE)</f>
        <v>E6 - OTHER</v>
      </c>
    </row>
    <row r="775" spans="1:17" x14ac:dyDescent="0.35">
      <c r="A775">
        <v>49</v>
      </c>
      <c r="B775" t="s">
        <v>420</v>
      </c>
      <c r="C775">
        <v>2019</v>
      </c>
      <c r="D775">
        <v>7</v>
      </c>
      <c r="E775" t="s">
        <v>158</v>
      </c>
      <c r="F775">
        <v>6</v>
      </c>
      <c r="G775" t="s">
        <v>137</v>
      </c>
      <c r="H775">
        <v>627</v>
      </c>
      <c r="I775" t="s">
        <v>468</v>
      </c>
      <c r="J775" t="s">
        <v>84</v>
      </c>
      <c r="K775" t="s">
        <v>145</v>
      </c>
      <c r="L775">
        <v>700</v>
      </c>
      <c r="M775" t="s">
        <v>138</v>
      </c>
      <c r="N775">
        <v>1</v>
      </c>
      <c r="O775">
        <v>302.85000000000002</v>
      </c>
      <c r="P775">
        <v>81</v>
      </c>
      <c r="Q775" t="str">
        <f>VLOOKUP(J775,S:T,2,FALSE)</f>
        <v>E6 - OTHER</v>
      </c>
    </row>
    <row r="776" spans="1:17" x14ac:dyDescent="0.35">
      <c r="A776">
        <v>49</v>
      </c>
      <c r="B776" t="s">
        <v>420</v>
      </c>
      <c r="C776">
        <v>2019</v>
      </c>
      <c r="D776">
        <v>7</v>
      </c>
      <c r="E776" t="s">
        <v>158</v>
      </c>
      <c r="F776">
        <v>3</v>
      </c>
      <c r="G776" t="s">
        <v>135</v>
      </c>
      <c r="H776">
        <v>616</v>
      </c>
      <c r="I776" t="s">
        <v>446</v>
      </c>
      <c r="J776" t="s">
        <v>441</v>
      </c>
      <c r="K776" t="s">
        <v>442</v>
      </c>
      <c r="L776">
        <v>4532</v>
      </c>
      <c r="M776" t="s">
        <v>142</v>
      </c>
      <c r="N776">
        <v>305</v>
      </c>
      <c r="O776">
        <v>14826.51</v>
      </c>
      <c r="P776">
        <v>75899</v>
      </c>
      <c r="Q776" t="str">
        <f>VLOOKUP(J776,S:T,2,FALSE)</f>
        <v>E6 - OTHER</v>
      </c>
    </row>
    <row r="777" spans="1:17" x14ac:dyDescent="0.35">
      <c r="A777">
        <v>49</v>
      </c>
      <c r="B777" t="s">
        <v>420</v>
      </c>
      <c r="C777">
        <v>2019</v>
      </c>
      <c r="D777">
        <v>7</v>
      </c>
      <c r="E777" t="s">
        <v>158</v>
      </c>
      <c r="F777">
        <v>5</v>
      </c>
      <c r="G777" t="s">
        <v>140</v>
      </c>
      <c r="H777">
        <v>628</v>
      </c>
      <c r="I777" t="s">
        <v>440</v>
      </c>
      <c r="J777" t="s">
        <v>441</v>
      </c>
      <c r="K777" t="s">
        <v>442</v>
      </c>
      <c r="L777">
        <v>460</v>
      </c>
      <c r="M777" t="s">
        <v>141</v>
      </c>
      <c r="N777">
        <v>56</v>
      </c>
      <c r="O777">
        <v>6699.89</v>
      </c>
      <c r="P777">
        <v>24779</v>
      </c>
      <c r="Q777" t="str">
        <f>VLOOKUP(J777,S:T,2,FALSE)</f>
        <v>E6 - OTHER</v>
      </c>
    </row>
    <row r="778" spans="1:17" x14ac:dyDescent="0.35">
      <c r="A778">
        <v>49</v>
      </c>
      <c r="B778" t="s">
        <v>420</v>
      </c>
      <c r="C778">
        <v>2019</v>
      </c>
      <c r="D778">
        <v>7</v>
      </c>
      <c r="E778" t="s">
        <v>158</v>
      </c>
      <c r="F778">
        <v>3</v>
      </c>
      <c r="G778" t="s">
        <v>135</v>
      </c>
      <c r="H778">
        <v>55</v>
      </c>
      <c r="I778" t="s">
        <v>427</v>
      </c>
      <c r="J778" t="s">
        <v>425</v>
      </c>
      <c r="K778" t="s">
        <v>426</v>
      </c>
      <c r="L778">
        <v>300</v>
      </c>
      <c r="M778" t="s">
        <v>136</v>
      </c>
      <c r="N778">
        <v>43</v>
      </c>
      <c r="O778">
        <v>-77052.27</v>
      </c>
      <c r="P778">
        <v>129431</v>
      </c>
      <c r="Q778" t="str">
        <f>VLOOKUP(J778,S:T,2,FALSE)</f>
        <v>E3 - Small C&amp;I</v>
      </c>
    </row>
    <row r="779" spans="1:17" x14ac:dyDescent="0.35">
      <c r="A779">
        <v>49</v>
      </c>
      <c r="B779" t="s">
        <v>420</v>
      </c>
      <c r="C779">
        <v>2019</v>
      </c>
      <c r="D779">
        <v>7</v>
      </c>
      <c r="E779" t="s">
        <v>158</v>
      </c>
      <c r="F779">
        <v>1</v>
      </c>
      <c r="G779" t="s">
        <v>132</v>
      </c>
      <c r="H779">
        <v>1</v>
      </c>
      <c r="I779" t="s">
        <v>449</v>
      </c>
      <c r="J779" t="s">
        <v>450</v>
      </c>
      <c r="K779" t="s">
        <v>451</v>
      </c>
      <c r="L779">
        <v>200</v>
      </c>
      <c r="M779" t="s">
        <v>143</v>
      </c>
      <c r="N779">
        <v>341628</v>
      </c>
      <c r="O779">
        <v>48014731.670000002</v>
      </c>
      <c r="P779">
        <v>231903688</v>
      </c>
      <c r="Q779" t="str">
        <f>VLOOKUP(J779,S:T,2,FALSE)</f>
        <v>E1 - Residential</v>
      </c>
    </row>
    <row r="780" spans="1:17" x14ac:dyDescent="0.35">
      <c r="A780">
        <v>49</v>
      </c>
      <c r="B780" t="s">
        <v>420</v>
      </c>
      <c r="C780">
        <v>2019</v>
      </c>
      <c r="D780">
        <v>7</v>
      </c>
      <c r="E780" t="s">
        <v>158</v>
      </c>
      <c r="F780">
        <v>3</v>
      </c>
      <c r="G780" t="s">
        <v>135</v>
      </c>
      <c r="H780">
        <v>924</v>
      </c>
      <c r="I780" t="s">
        <v>443</v>
      </c>
      <c r="J780" t="s">
        <v>444</v>
      </c>
      <c r="K780" t="s">
        <v>445</v>
      </c>
      <c r="L780">
        <v>4532</v>
      </c>
      <c r="M780" t="s">
        <v>142</v>
      </c>
      <c r="N780">
        <v>1</v>
      </c>
      <c r="O780">
        <v>162151.35999999999</v>
      </c>
      <c r="P780">
        <v>1880909</v>
      </c>
      <c r="Q780" t="str">
        <f>VLOOKUP(J780,S:T,2,FALSE)</f>
        <v>E5 - Large C&amp;I</v>
      </c>
    </row>
    <row r="781" spans="1:17" x14ac:dyDescent="0.35">
      <c r="A781">
        <v>49</v>
      </c>
      <c r="B781" t="s">
        <v>420</v>
      </c>
      <c r="C781">
        <v>2019</v>
      </c>
      <c r="D781">
        <v>7</v>
      </c>
      <c r="E781" t="s">
        <v>158</v>
      </c>
      <c r="F781">
        <v>10</v>
      </c>
      <c r="G781" t="s">
        <v>149</v>
      </c>
      <c r="H781">
        <v>903</v>
      </c>
      <c r="I781" t="s">
        <v>453</v>
      </c>
      <c r="J781" t="s">
        <v>450</v>
      </c>
      <c r="K781" t="s">
        <v>451</v>
      </c>
      <c r="L781">
        <v>4513</v>
      </c>
      <c r="M781" t="s">
        <v>150</v>
      </c>
      <c r="N781">
        <v>1733</v>
      </c>
      <c r="O781">
        <v>134422.87</v>
      </c>
      <c r="P781">
        <v>1230728</v>
      </c>
      <c r="Q781" t="str">
        <f>VLOOKUP(J781,S:T,2,FALSE)</f>
        <v>E1 - Residential</v>
      </c>
    </row>
    <row r="782" spans="1:17" x14ac:dyDescent="0.35">
      <c r="A782">
        <v>49</v>
      </c>
      <c r="B782" t="s">
        <v>420</v>
      </c>
      <c r="C782">
        <v>2019</v>
      </c>
      <c r="D782">
        <v>7</v>
      </c>
      <c r="E782" t="s">
        <v>158</v>
      </c>
      <c r="F782">
        <v>3</v>
      </c>
      <c r="G782" t="s">
        <v>135</v>
      </c>
      <c r="H782">
        <v>710</v>
      </c>
      <c r="I782" t="s">
        <v>448</v>
      </c>
      <c r="J782" t="s">
        <v>438</v>
      </c>
      <c r="K782" t="s">
        <v>439</v>
      </c>
      <c r="L782">
        <v>4532</v>
      </c>
      <c r="M782" t="s">
        <v>142</v>
      </c>
      <c r="N782">
        <v>295</v>
      </c>
      <c r="O782">
        <v>4224914.74</v>
      </c>
      <c r="P782">
        <v>65271861</v>
      </c>
      <c r="Q782" t="str">
        <f>VLOOKUP(J782,S:T,2,FALSE)</f>
        <v>E5 - Large C&amp;I</v>
      </c>
    </row>
    <row r="783" spans="1:17" x14ac:dyDescent="0.35">
      <c r="A783">
        <v>49</v>
      </c>
      <c r="B783" t="s">
        <v>420</v>
      </c>
      <c r="C783">
        <v>2019</v>
      </c>
      <c r="D783">
        <v>7</v>
      </c>
      <c r="E783" t="s">
        <v>158</v>
      </c>
      <c r="F783">
        <v>6</v>
      </c>
      <c r="G783" t="s">
        <v>137</v>
      </c>
      <c r="H783">
        <v>619</v>
      </c>
      <c r="I783" t="s">
        <v>474</v>
      </c>
      <c r="J783" t="s">
        <v>157</v>
      </c>
      <c r="K783" t="s">
        <v>145</v>
      </c>
      <c r="L783">
        <v>4562</v>
      </c>
      <c r="M783" t="s">
        <v>144</v>
      </c>
      <c r="N783">
        <v>93</v>
      </c>
      <c r="O783">
        <v>71134.31</v>
      </c>
      <c r="P783">
        <v>807929</v>
      </c>
      <c r="Q783" t="str">
        <f>VLOOKUP(J783,S:T,2,FALSE)</f>
        <v>E6 - OTHER</v>
      </c>
    </row>
    <row r="784" spans="1:17" x14ac:dyDescent="0.35">
      <c r="A784">
        <v>49</v>
      </c>
      <c r="B784" t="s">
        <v>420</v>
      </c>
      <c r="C784">
        <v>2019</v>
      </c>
      <c r="D784">
        <v>7</v>
      </c>
      <c r="E784" t="s">
        <v>158</v>
      </c>
      <c r="F784">
        <v>3</v>
      </c>
      <c r="G784" t="s">
        <v>135</v>
      </c>
      <c r="H784">
        <v>629</v>
      </c>
      <c r="I784" t="s">
        <v>469</v>
      </c>
      <c r="J784" t="s">
        <v>430</v>
      </c>
      <c r="K784" t="s">
        <v>431</v>
      </c>
      <c r="L784">
        <v>300</v>
      </c>
      <c r="M784" t="s">
        <v>136</v>
      </c>
      <c r="N784">
        <v>10</v>
      </c>
      <c r="O784">
        <v>1255.97</v>
      </c>
      <c r="P784">
        <v>4397</v>
      </c>
      <c r="Q784" t="str">
        <f>VLOOKUP(J784,S:T,2,FALSE)</f>
        <v>E6 - OTHER</v>
      </c>
    </row>
    <row r="785" spans="1:17" x14ac:dyDescent="0.35">
      <c r="A785">
        <v>49</v>
      </c>
      <c r="B785" t="s">
        <v>420</v>
      </c>
      <c r="C785">
        <v>2019</v>
      </c>
      <c r="D785">
        <v>7</v>
      </c>
      <c r="E785" t="s">
        <v>158</v>
      </c>
      <c r="F785">
        <v>1</v>
      </c>
      <c r="G785" t="s">
        <v>132</v>
      </c>
      <c r="H785">
        <v>616</v>
      </c>
      <c r="I785" t="s">
        <v>446</v>
      </c>
      <c r="J785" t="s">
        <v>441</v>
      </c>
      <c r="K785" t="s">
        <v>442</v>
      </c>
      <c r="L785">
        <v>4512</v>
      </c>
      <c r="M785" t="s">
        <v>133</v>
      </c>
      <c r="N785">
        <v>46</v>
      </c>
      <c r="O785">
        <v>3674.87</v>
      </c>
      <c r="P785">
        <v>12798</v>
      </c>
      <c r="Q785" t="str">
        <f>VLOOKUP(J785,S:T,2,FALSE)</f>
        <v>E6 - OTHER</v>
      </c>
    </row>
    <row r="786" spans="1:17" x14ac:dyDescent="0.35">
      <c r="A786">
        <v>49</v>
      </c>
      <c r="B786" t="s">
        <v>420</v>
      </c>
      <c r="C786">
        <v>2019</v>
      </c>
      <c r="D786">
        <v>7</v>
      </c>
      <c r="E786" t="s">
        <v>158</v>
      </c>
      <c r="F786">
        <v>3</v>
      </c>
      <c r="G786" t="s">
        <v>135</v>
      </c>
      <c r="H786">
        <v>700</v>
      </c>
      <c r="I786" t="s">
        <v>447</v>
      </c>
      <c r="J786" t="s">
        <v>438</v>
      </c>
      <c r="K786" t="s">
        <v>439</v>
      </c>
      <c r="L786">
        <v>300</v>
      </c>
      <c r="M786" t="s">
        <v>136</v>
      </c>
      <c r="N786">
        <v>81</v>
      </c>
      <c r="O786">
        <v>1388886.54</v>
      </c>
      <c r="P786">
        <v>9434827</v>
      </c>
      <c r="Q786" t="str">
        <f>VLOOKUP(J786,S:T,2,FALSE)</f>
        <v>E5 - Large C&amp;I</v>
      </c>
    </row>
    <row r="787" spans="1:17" x14ac:dyDescent="0.35">
      <c r="A787">
        <v>49</v>
      </c>
      <c r="B787" t="s">
        <v>420</v>
      </c>
      <c r="C787">
        <v>2019</v>
      </c>
      <c r="D787">
        <v>7</v>
      </c>
      <c r="E787" t="s">
        <v>158</v>
      </c>
      <c r="F787">
        <v>1</v>
      </c>
      <c r="G787" t="s">
        <v>132</v>
      </c>
      <c r="H787">
        <v>954</v>
      </c>
      <c r="I787" t="s">
        <v>436</v>
      </c>
      <c r="J787" t="s">
        <v>433</v>
      </c>
      <c r="K787" t="s">
        <v>434</v>
      </c>
      <c r="L787">
        <v>4512</v>
      </c>
      <c r="M787" t="s">
        <v>133</v>
      </c>
      <c r="N787">
        <v>1</v>
      </c>
      <c r="O787">
        <v>943.81</v>
      </c>
      <c r="P787">
        <v>11261</v>
      </c>
      <c r="Q787" t="str">
        <f>VLOOKUP(J787,S:T,2,FALSE)</f>
        <v>E4 - Medium C&amp;I</v>
      </c>
    </row>
    <row r="788" spans="1:17" x14ac:dyDescent="0.35">
      <c r="A788">
        <v>49</v>
      </c>
      <c r="B788" t="s">
        <v>420</v>
      </c>
      <c r="C788">
        <v>2019</v>
      </c>
      <c r="D788">
        <v>7</v>
      </c>
      <c r="E788" t="s">
        <v>158</v>
      </c>
      <c r="F788">
        <v>3</v>
      </c>
      <c r="G788" t="s">
        <v>135</v>
      </c>
      <c r="H788">
        <v>954</v>
      </c>
      <c r="I788" t="s">
        <v>436</v>
      </c>
      <c r="J788" t="s">
        <v>433</v>
      </c>
      <c r="K788" t="s">
        <v>434</v>
      </c>
      <c r="L788">
        <v>4532</v>
      </c>
      <c r="M788" t="s">
        <v>142</v>
      </c>
      <c r="N788">
        <v>3470</v>
      </c>
      <c r="O788">
        <v>5009089.4800000004</v>
      </c>
      <c r="P788">
        <v>62530242</v>
      </c>
      <c r="Q788" t="str">
        <f>VLOOKUP(J788,S:T,2,FALSE)</f>
        <v>E4 - Medium C&amp;I</v>
      </c>
    </row>
    <row r="789" spans="1:17" x14ac:dyDescent="0.35">
      <c r="A789">
        <v>49</v>
      </c>
      <c r="B789" t="s">
        <v>420</v>
      </c>
      <c r="C789">
        <v>2019</v>
      </c>
      <c r="D789">
        <v>7</v>
      </c>
      <c r="E789" t="s">
        <v>158</v>
      </c>
      <c r="F789">
        <v>3</v>
      </c>
      <c r="G789" t="s">
        <v>135</v>
      </c>
      <c r="H789">
        <v>53</v>
      </c>
      <c r="I789" t="s">
        <v>435</v>
      </c>
      <c r="J789" t="s">
        <v>433</v>
      </c>
      <c r="K789" t="s">
        <v>434</v>
      </c>
      <c r="L789">
        <v>300</v>
      </c>
      <c r="M789" t="s">
        <v>136</v>
      </c>
      <c r="N789">
        <v>166</v>
      </c>
      <c r="O789">
        <v>404860.7</v>
      </c>
      <c r="P789">
        <v>2341638</v>
      </c>
      <c r="Q789" t="str">
        <f>VLOOKUP(J789,S:T,2,FALSE)</f>
        <v>E4 - Medium C&amp;I</v>
      </c>
    </row>
    <row r="790" spans="1:17" x14ac:dyDescent="0.35">
      <c r="A790">
        <v>49</v>
      </c>
      <c r="B790" t="s">
        <v>420</v>
      </c>
      <c r="C790">
        <v>2019</v>
      </c>
      <c r="D790">
        <v>7</v>
      </c>
      <c r="E790" t="s">
        <v>158</v>
      </c>
      <c r="F790">
        <v>6</v>
      </c>
      <c r="G790" t="s">
        <v>137</v>
      </c>
      <c r="H790">
        <v>34</v>
      </c>
      <c r="I790" t="s">
        <v>463</v>
      </c>
      <c r="J790" t="s">
        <v>458</v>
      </c>
      <c r="K790" t="s">
        <v>459</v>
      </c>
      <c r="L790">
        <v>700</v>
      </c>
      <c r="M790" t="s">
        <v>138</v>
      </c>
      <c r="N790">
        <v>152</v>
      </c>
      <c r="O790">
        <v>19340.419999999998</v>
      </c>
      <c r="P790">
        <v>91738</v>
      </c>
      <c r="Q790" t="str">
        <f>VLOOKUP(J790,S:T,2,FALSE)</f>
        <v>E3 - Small C&amp;I</v>
      </c>
    </row>
    <row r="791" spans="1:17" x14ac:dyDescent="0.35">
      <c r="A791">
        <v>49</v>
      </c>
      <c r="B791" t="s">
        <v>420</v>
      </c>
      <c r="C791">
        <v>2019</v>
      </c>
      <c r="D791">
        <v>7</v>
      </c>
      <c r="E791" t="s">
        <v>158</v>
      </c>
      <c r="F791">
        <v>1</v>
      </c>
      <c r="G791" t="s">
        <v>132</v>
      </c>
      <c r="H791">
        <v>905</v>
      </c>
      <c r="I791" t="s">
        <v>454</v>
      </c>
      <c r="J791" t="s">
        <v>422</v>
      </c>
      <c r="K791" t="s">
        <v>423</v>
      </c>
      <c r="L791">
        <v>4512</v>
      </c>
      <c r="M791" t="s">
        <v>133</v>
      </c>
      <c r="N791">
        <v>5378</v>
      </c>
      <c r="O791">
        <v>115714.14</v>
      </c>
      <c r="P791">
        <v>2646668</v>
      </c>
      <c r="Q791" t="str">
        <f>VLOOKUP(J791,S:T,2,FALSE)</f>
        <v>E2 - Low Income Residential</v>
      </c>
    </row>
    <row r="792" spans="1:17" x14ac:dyDescent="0.35">
      <c r="A792">
        <v>49</v>
      </c>
      <c r="B792" t="s">
        <v>420</v>
      </c>
      <c r="C792">
        <v>2019</v>
      </c>
      <c r="D792">
        <v>7</v>
      </c>
      <c r="E792" t="s">
        <v>158</v>
      </c>
      <c r="F792">
        <v>5</v>
      </c>
      <c r="G792" t="s">
        <v>140</v>
      </c>
      <c r="H792">
        <v>1</v>
      </c>
      <c r="I792" t="s">
        <v>449</v>
      </c>
      <c r="J792" t="s">
        <v>450</v>
      </c>
      <c r="K792" t="s">
        <v>451</v>
      </c>
      <c r="L792">
        <v>460</v>
      </c>
      <c r="M792" t="s">
        <v>141</v>
      </c>
      <c r="N792">
        <v>1</v>
      </c>
      <c r="O792">
        <v>114.53</v>
      </c>
      <c r="P792">
        <v>540</v>
      </c>
      <c r="Q792" t="str">
        <f>VLOOKUP(J792,S:T,2,FALSE)</f>
        <v>E1 - Residential</v>
      </c>
    </row>
    <row r="793" spans="1:17" x14ac:dyDescent="0.35">
      <c r="A793">
        <v>49</v>
      </c>
      <c r="B793" t="s">
        <v>420</v>
      </c>
      <c r="C793">
        <v>2019</v>
      </c>
      <c r="D793">
        <v>7</v>
      </c>
      <c r="E793" t="s">
        <v>158</v>
      </c>
      <c r="F793">
        <v>10</v>
      </c>
      <c r="G793" t="s">
        <v>149</v>
      </c>
      <c r="H793">
        <v>628</v>
      </c>
      <c r="I793" t="s">
        <v>440</v>
      </c>
      <c r="J793" t="s">
        <v>441</v>
      </c>
      <c r="K793" t="s">
        <v>442</v>
      </c>
      <c r="L793">
        <v>207</v>
      </c>
      <c r="M793" t="s">
        <v>151</v>
      </c>
      <c r="N793">
        <v>7</v>
      </c>
      <c r="O793">
        <v>137.65</v>
      </c>
      <c r="P793">
        <v>446</v>
      </c>
      <c r="Q793" t="str">
        <f>VLOOKUP(J793,S:T,2,FALSE)</f>
        <v>E6 - OTHER</v>
      </c>
    </row>
    <row r="794" spans="1:17" x14ac:dyDescent="0.35">
      <c r="A794">
        <v>49</v>
      </c>
      <c r="B794" t="s">
        <v>420</v>
      </c>
      <c r="C794">
        <v>2019</v>
      </c>
      <c r="D794">
        <v>7</v>
      </c>
      <c r="E794" t="s">
        <v>158</v>
      </c>
      <c r="F794">
        <v>5</v>
      </c>
      <c r="G794" t="s">
        <v>140</v>
      </c>
      <c r="H794">
        <v>13</v>
      </c>
      <c r="I794" t="s">
        <v>432</v>
      </c>
      <c r="J794" t="s">
        <v>433</v>
      </c>
      <c r="K794" t="s">
        <v>434</v>
      </c>
      <c r="L794">
        <v>460</v>
      </c>
      <c r="M794" t="s">
        <v>141</v>
      </c>
      <c r="N794">
        <v>317</v>
      </c>
      <c r="O794">
        <v>677901.74</v>
      </c>
      <c r="P794">
        <v>3898775</v>
      </c>
      <c r="Q794" t="str">
        <f>VLOOKUP(J794,S:T,2,FALSE)</f>
        <v>E4 - Medium C&amp;I</v>
      </c>
    </row>
    <row r="795" spans="1:17" x14ac:dyDescent="0.35">
      <c r="A795">
        <v>49</v>
      </c>
      <c r="B795" t="s">
        <v>420</v>
      </c>
      <c r="C795">
        <v>2019</v>
      </c>
      <c r="D795">
        <v>7</v>
      </c>
      <c r="E795" t="s">
        <v>158</v>
      </c>
      <c r="F795">
        <v>1</v>
      </c>
      <c r="G795" t="s">
        <v>132</v>
      </c>
      <c r="H795">
        <v>34</v>
      </c>
      <c r="I795" t="s">
        <v>463</v>
      </c>
      <c r="J795" t="s">
        <v>458</v>
      </c>
      <c r="K795" t="s">
        <v>459</v>
      </c>
      <c r="L795">
        <v>200</v>
      </c>
      <c r="M795" t="s">
        <v>143</v>
      </c>
      <c r="N795">
        <v>1</v>
      </c>
      <c r="O795">
        <v>14.25</v>
      </c>
      <c r="P795">
        <v>15</v>
      </c>
      <c r="Q795" t="str">
        <f>VLOOKUP(J795,S:T,2,FALSE)</f>
        <v>E3 - Small C&amp;I</v>
      </c>
    </row>
    <row r="796" spans="1:17" x14ac:dyDescent="0.35">
      <c r="A796">
        <v>49</v>
      </c>
      <c r="B796" t="s">
        <v>420</v>
      </c>
      <c r="C796">
        <v>2019</v>
      </c>
      <c r="D796">
        <v>7</v>
      </c>
      <c r="E796" t="s">
        <v>158</v>
      </c>
      <c r="F796">
        <v>3</v>
      </c>
      <c r="G796" t="s">
        <v>135</v>
      </c>
      <c r="H796">
        <v>1</v>
      </c>
      <c r="I796" t="s">
        <v>449</v>
      </c>
      <c r="J796" t="s">
        <v>450</v>
      </c>
      <c r="K796" t="s">
        <v>451</v>
      </c>
      <c r="L796">
        <v>300</v>
      </c>
      <c r="M796" t="s">
        <v>136</v>
      </c>
      <c r="N796">
        <v>744</v>
      </c>
      <c r="O796">
        <v>204863.05</v>
      </c>
      <c r="P796">
        <v>988134</v>
      </c>
      <c r="Q796" t="str">
        <f>VLOOKUP(J796,S:T,2,FALSE)</f>
        <v>E1 - Residential</v>
      </c>
    </row>
    <row r="797" spans="1:17" x14ac:dyDescent="0.35">
      <c r="A797">
        <v>49</v>
      </c>
      <c r="B797" t="s">
        <v>420</v>
      </c>
      <c r="C797">
        <v>2019</v>
      </c>
      <c r="D797">
        <v>7</v>
      </c>
      <c r="E797" t="s">
        <v>158</v>
      </c>
      <c r="F797">
        <v>1</v>
      </c>
      <c r="G797" t="s">
        <v>132</v>
      </c>
      <c r="H797">
        <v>903</v>
      </c>
      <c r="I797" t="s">
        <v>453</v>
      </c>
      <c r="J797" t="s">
        <v>450</v>
      </c>
      <c r="K797" t="s">
        <v>451</v>
      </c>
      <c r="L797">
        <v>4512</v>
      </c>
      <c r="M797" t="s">
        <v>133</v>
      </c>
      <c r="N797">
        <v>40652</v>
      </c>
      <c r="O797">
        <v>2886606.65</v>
      </c>
      <c r="P797">
        <v>26086716</v>
      </c>
      <c r="Q797" t="str">
        <f>VLOOKUP(J797,S:T,2,FALSE)</f>
        <v>E1 - Residential</v>
      </c>
    </row>
    <row r="798" spans="1:17" x14ac:dyDescent="0.35">
      <c r="A798">
        <v>49</v>
      </c>
      <c r="B798" t="s">
        <v>420</v>
      </c>
      <c r="C798">
        <v>2019</v>
      </c>
      <c r="D798">
        <v>7</v>
      </c>
      <c r="E798" t="s">
        <v>158</v>
      </c>
      <c r="F798">
        <v>5</v>
      </c>
      <c r="G798" t="s">
        <v>140</v>
      </c>
      <c r="H798">
        <v>710</v>
      </c>
      <c r="I798" t="s">
        <v>448</v>
      </c>
      <c r="J798" t="s">
        <v>438</v>
      </c>
      <c r="K798" t="s">
        <v>439</v>
      </c>
      <c r="L798">
        <v>4552</v>
      </c>
      <c r="M798" t="s">
        <v>156</v>
      </c>
      <c r="N798">
        <v>93</v>
      </c>
      <c r="O798">
        <v>1829682.17</v>
      </c>
      <c r="P798">
        <v>27679507</v>
      </c>
      <c r="Q798" t="str">
        <f>VLOOKUP(J798,S:T,2,FALSE)</f>
        <v>E5 - Large C&amp;I</v>
      </c>
    </row>
    <row r="799" spans="1:17" x14ac:dyDescent="0.35">
      <c r="A799">
        <v>49</v>
      </c>
      <c r="B799" t="s">
        <v>420</v>
      </c>
      <c r="C799">
        <v>2019</v>
      </c>
      <c r="D799">
        <v>7</v>
      </c>
      <c r="E799" t="s">
        <v>158</v>
      </c>
      <c r="F799">
        <v>3</v>
      </c>
      <c r="G799" t="s">
        <v>135</v>
      </c>
      <c r="H799">
        <v>705</v>
      </c>
      <c r="I799" t="s">
        <v>437</v>
      </c>
      <c r="J799" t="s">
        <v>438</v>
      </c>
      <c r="K799" t="s">
        <v>439</v>
      </c>
      <c r="L799">
        <v>300</v>
      </c>
      <c r="M799" t="s">
        <v>136</v>
      </c>
      <c r="N799">
        <v>95</v>
      </c>
      <c r="O799">
        <v>1577451.58</v>
      </c>
      <c r="P799">
        <v>9659201</v>
      </c>
      <c r="Q799" t="str">
        <f>VLOOKUP(J799,S:T,2,FALSE)</f>
        <v>E5 - Large C&amp;I</v>
      </c>
    </row>
    <row r="800" spans="1:17" x14ac:dyDescent="0.35">
      <c r="A800">
        <v>49</v>
      </c>
      <c r="B800" t="s">
        <v>420</v>
      </c>
      <c r="C800">
        <v>2019</v>
      </c>
      <c r="D800">
        <v>7</v>
      </c>
      <c r="E800" t="s">
        <v>158</v>
      </c>
      <c r="F800">
        <v>5</v>
      </c>
      <c r="G800" t="s">
        <v>140</v>
      </c>
      <c r="H800">
        <v>700</v>
      </c>
      <c r="I800" t="s">
        <v>447</v>
      </c>
      <c r="J800" t="s">
        <v>438</v>
      </c>
      <c r="K800" t="s">
        <v>439</v>
      </c>
      <c r="L800">
        <v>460</v>
      </c>
      <c r="M800" t="s">
        <v>141</v>
      </c>
      <c r="N800">
        <v>48</v>
      </c>
      <c r="O800">
        <v>803201.56</v>
      </c>
      <c r="P800">
        <v>5248960</v>
      </c>
      <c r="Q800" t="str">
        <f>VLOOKUP(J800,S:T,2,FALSE)</f>
        <v>E5 - Large C&amp;I</v>
      </c>
    </row>
    <row r="801" spans="1:17" x14ac:dyDescent="0.35">
      <c r="A801">
        <v>49</v>
      </c>
      <c r="B801" t="s">
        <v>420</v>
      </c>
      <c r="C801">
        <v>2019</v>
      </c>
      <c r="D801">
        <v>7</v>
      </c>
      <c r="E801" t="s">
        <v>158</v>
      </c>
      <c r="F801">
        <v>6</v>
      </c>
      <c r="G801" t="s">
        <v>137</v>
      </c>
      <c r="H801">
        <v>629</v>
      </c>
      <c r="I801" t="s">
        <v>469</v>
      </c>
      <c r="J801" t="s">
        <v>430</v>
      </c>
      <c r="K801" t="s">
        <v>431</v>
      </c>
      <c r="L801">
        <v>700</v>
      </c>
      <c r="M801" t="s">
        <v>138</v>
      </c>
      <c r="N801">
        <v>155</v>
      </c>
      <c r="O801">
        <v>79038.75</v>
      </c>
      <c r="P801">
        <v>166881</v>
      </c>
      <c r="Q801" t="str">
        <f>VLOOKUP(J801,S:T,2,FALSE)</f>
        <v>E6 - OTHER</v>
      </c>
    </row>
    <row r="802" spans="1:17" x14ac:dyDescent="0.35">
      <c r="A802">
        <v>49</v>
      </c>
      <c r="B802" t="s">
        <v>420</v>
      </c>
      <c r="C802">
        <v>2019</v>
      </c>
      <c r="D802">
        <v>7</v>
      </c>
      <c r="E802" t="s">
        <v>158</v>
      </c>
      <c r="F802">
        <v>3</v>
      </c>
      <c r="G802" t="s">
        <v>135</v>
      </c>
      <c r="H802">
        <v>628</v>
      </c>
      <c r="I802" t="s">
        <v>440</v>
      </c>
      <c r="J802" t="s">
        <v>441</v>
      </c>
      <c r="K802" t="s">
        <v>442</v>
      </c>
      <c r="L802">
        <v>300</v>
      </c>
      <c r="M802" t="s">
        <v>136</v>
      </c>
      <c r="N802">
        <v>1139</v>
      </c>
      <c r="O802">
        <v>59693.87</v>
      </c>
      <c r="P802">
        <v>232069</v>
      </c>
      <c r="Q802" t="str">
        <f>VLOOKUP(J802,S:T,2,FALSE)</f>
        <v>E6 - OTHER</v>
      </c>
    </row>
    <row r="803" spans="1:17" x14ac:dyDescent="0.35">
      <c r="A803">
        <v>49</v>
      </c>
      <c r="B803" t="s">
        <v>420</v>
      </c>
      <c r="C803">
        <v>2019</v>
      </c>
      <c r="D803">
        <v>7</v>
      </c>
      <c r="E803" t="s">
        <v>158</v>
      </c>
      <c r="F803">
        <v>6</v>
      </c>
      <c r="G803" t="s">
        <v>137</v>
      </c>
      <c r="H803">
        <v>616</v>
      </c>
      <c r="I803" t="s">
        <v>446</v>
      </c>
      <c r="J803" t="s">
        <v>441</v>
      </c>
      <c r="K803" t="s">
        <v>442</v>
      </c>
      <c r="L803">
        <v>4562</v>
      </c>
      <c r="M803" t="s">
        <v>144</v>
      </c>
      <c r="N803">
        <v>70</v>
      </c>
      <c r="O803">
        <v>3873.92</v>
      </c>
      <c r="P803">
        <v>20847</v>
      </c>
      <c r="Q803" t="str">
        <f>VLOOKUP(J803,S:T,2,FALSE)</f>
        <v>E6 - OTHER</v>
      </c>
    </row>
    <row r="804" spans="1:17" x14ac:dyDescent="0.35">
      <c r="A804">
        <v>49</v>
      </c>
      <c r="B804" t="s">
        <v>420</v>
      </c>
      <c r="C804">
        <v>2019</v>
      </c>
      <c r="D804">
        <v>7</v>
      </c>
      <c r="E804" t="s">
        <v>158</v>
      </c>
      <c r="F804">
        <v>3</v>
      </c>
      <c r="G804" t="s">
        <v>135</v>
      </c>
      <c r="H804">
        <v>13</v>
      </c>
      <c r="I804" t="s">
        <v>432</v>
      </c>
      <c r="J804" t="s">
        <v>433</v>
      </c>
      <c r="K804" t="s">
        <v>434</v>
      </c>
      <c r="L804">
        <v>300</v>
      </c>
      <c r="M804" t="s">
        <v>136</v>
      </c>
      <c r="N804">
        <v>4019</v>
      </c>
      <c r="O804">
        <v>7044075.5899999999</v>
      </c>
      <c r="P804">
        <v>42387755</v>
      </c>
      <c r="Q804" t="str">
        <f>VLOOKUP(J804,S:T,2,FALSE)</f>
        <v>E4 - Medium C&amp;I</v>
      </c>
    </row>
    <row r="805" spans="1:17" x14ac:dyDescent="0.35">
      <c r="A805">
        <v>49</v>
      </c>
      <c r="B805" t="s">
        <v>420</v>
      </c>
      <c r="C805">
        <v>2019</v>
      </c>
      <c r="D805">
        <v>7</v>
      </c>
      <c r="E805" t="s">
        <v>158</v>
      </c>
      <c r="F805">
        <v>1</v>
      </c>
      <c r="G805" t="s">
        <v>132</v>
      </c>
      <c r="H805">
        <v>6</v>
      </c>
      <c r="I805" t="s">
        <v>421</v>
      </c>
      <c r="J805" t="s">
        <v>422</v>
      </c>
      <c r="K805" t="s">
        <v>423</v>
      </c>
      <c r="L805">
        <v>200</v>
      </c>
      <c r="M805" t="s">
        <v>143</v>
      </c>
      <c r="N805">
        <v>27368</v>
      </c>
      <c r="O805">
        <v>2512843.36</v>
      </c>
      <c r="P805">
        <v>16814394</v>
      </c>
      <c r="Q805" t="str">
        <f>VLOOKUP(J805,S:T,2,FALSE)</f>
        <v>E2 - Low Income Residential</v>
      </c>
    </row>
    <row r="806" spans="1:17" x14ac:dyDescent="0.35">
      <c r="A806">
        <v>49</v>
      </c>
      <c r="B806" t="s">
        <v>420</v>
      </c>
      <c r="C806">
        <v>2019</v>
      </c>
      <c r="D806">
        <v>7</v>
      </c>
      <c r="E806" t="s">
        <v>158</v>
      </c>
      <c r="F806">
        <v>10</v>
      </c>
      <c r="G806" t="s">
        <v>149</v>
      </c>
      <c r="H806">
        <v>6</v>
      </c>
      <c r="I806" t="s">
        <v>421</v>
      </c>
      <c r="J806" t="s">
        <v>422</v>
      </c>
      <c r="K806" t="s">
        <v>423</v>
      </c>
      <c r="L806">
        <v>207</v>
      </c>
      <c r="M806" t="s">
        <v>151</v>
      </c>
      <c r="N806">
        <v>1055</v>
      </c>
      <c r="O806">
        <v>101224.99</v>
      </c>
      <c r="P806">
        <v>677212</v>
      </c>
      <c r="Q806" t="str">
        <f>VLOOKUP(J806,S:T,2,FALSE)</f>
        <v>E2 - Low Income Residential</v>
      </c>
    </row>
    <row r="807" spans="1:17" x14ac:dyDescent="0.35">
      <c r="A807">
        <v>49</v>
      </c>
      <c r="B807" t="s">
        <v>420</v>
      </c>
      <c r="C807">
        <v>2019</v>
      </c>
      <c r="D807">
        <v>7</v>
      </c>
      <c r="E807" t="s">
        <v>158</v>
      </c>
      <c r="F807">
        <v>10</v>
      </c>
      <c r="G807" t="s">
        <v>149</v>
      </c>
      <c r="H807">
        <v>905</v>
      </c>
      <c r="I807" t="s">
        <v>454</v>
      </c>
      <c r="J807" t="s">
        <v>422</v>
      </c>
      <c r="K807" t="s">
        <v>423</v>
      </c>
      <c r="L807">
        <v>4513</v>
      </c>
      <c r="M807" t="s">
        <v>150</v>
      </c>
      <c r="N807">
        <v>140</v>
      </c>
      <c r="O807">
        <v>3169.55</v>
      </c>
      <c r="P807">
        <v>72304</v>
      </c>
      <c r="Q807" t="str">
        <f>VLOOKUP(J807,S:T,2,FALSE)</f>
        <v>E2 - Low Income Residential</v>
      </c>
    </row>
    <row r="808" spans="1:17" x14ac:dyDescent="0.35">
      <c r="A808">
        <v>49</v>
      </c>
      <c r="B808" t="s">
        <v>420</v>
      </c>
      <c r="C808">
        <v>2019</v>
      </c>
      <c r="D808">
        <v>7</v>
      </c>
      <c r="E808" t="s">
        <v>158</v>
      </c>
      <c r="F808">
        <v>10</v>
      </c>
      <c r="G808" t="s">
        <v>149</v>
      </c>
      <c r="H808">
        <v>1</v>
      </c>
      <c r="I808" t="s">
        <v>449</v>
      </c>
      <c r="J808" t="s">
        <v>450</v>
      </c>
      <c r="K808" t="s">
        <v>451</v>
      </c>
      <c r="L808">
        <v>207</v>
      </c>
      <c r="M808" t="s">
        <v>151</v>
      </c>
      <c r="N808">
        <v>14768</v>
      </c>
      <c r="O808">
        <v>2082112.02</v>
      </c>
      <c r="P808">
        <v>10103847</v>
      </c>
      <c r="Q808" t="str">
        <f>VLOOKUP(J808,S:T,2,FALSE)</f>
        <v>E1 - Residential</v>
      </c>
    </row>
    <row r="809" spans="1:17" x14ac:dyDescent="0.35">
      <c r="A809">
        <v>49</v>
      </c>
      <c r="B809" t="s">
        <v>420</v>
      </c>
      <c r="C809">
        <v>2019</v>
      </c>
      <c r="D809">
        <v>7</v>
      </c>
      <c r="E809" t="s">
        <v>158</v>
      </c>
      <c r="F809">
        <v>5</v>
      </c>
      <c r="G809" t="s">
        <v>140</v>
      </c>
      <c r="H809">
        <v>944</v>
      </c>
      <c r="I809" t="s">
        <v>471</v>
      </c>
      <c r="J809" t="s">
        <v>472</v>
      </c>
      <c r="K809" t="s">
        <v>473</v>
      </c>
      <c r="L809">
        <v>4552</v>
      </c>
      <c r="M809" t="s">
        <v>156</v>
      </c>
      <c r="N809">
        <v>1</v>
      </c>
      <c r="O809">
        <v>7665.69</v>
      </c>
      <c r="P809">
        <v>338935</v>
      </c>
      <c r="Q809" t="str">
        <f>VLOOKUP(J809,S:T,2,FALSE)</f>
        <v>E6 - OTHER</v>
      </c>
    </row>
    <row r="810" spans="1:17" x14ac:dyDescent="0.35">
      <c r="A810">
        <v>49</v>
      </c>
      <c r="B810" t="s">
        <v>420</v>
      </c>
      <c r="C810">
        <v>2019</v>
      </c>
      <c r="D810">
        <v>7</v>
      </c>
      <c r="E810" t="s">
        <v>158</v>
      </c>
      <c r="F810">
        <v>6</v>
      </c>
      <c r="G810" t="s">
        <v>137</v>
      </c>
      <c r="H810">
        <v>626</v>
      </c>
      <c r="I810" t="s">
        <v>456</v>
      </c>
      <c r="J810" t="s">
        <v>84</v>
      </c>
      <c r="K810" t="s">
        <v>145</v>
      </c>
      <c r="L810">
        <v>700</v>
      </c>
      <c r="M810" t="s">
        <v>138</v>
      </c>
      <c r="N810">
        <v>1</v>
      </c>
      <c r="O810">
        <v>467.45</v>
      </c>
      <c r="P810">
        <v>219</v>
      </c>
      <c r="Q810" t="str">
        <f>VLOOKUP(J810,S:T,2,FALSE)</f>
        <v>E6 - OTHER</v>
      </c>
    </row>
    <row r="811" spans="1:17" x14ac:dyDescent="0.35">
      <c r="A811">
        <v>49</v>
      </c>
      <c r="B811" t="s">
        <v>420</v>
      </c>
      <c r="C811">
        <v>2019</v>
      </c>
      <c r="D811">
        <v>7</v>
      </c>
      <c r="E811" t="s">
        <v>158</v>
      </c>
      <c r="F811">
        <v>3</v>
      </c>
      <c r="G811" t="s">
        <v>135</v>
      </c>
      <c r="H811">
        <v>34</v>
      </c>
      <c r="I811" t="s">
        <v>463</v>
      </c>
      <c r="J811" t="s">
        <v>458</v>
      </c>
      <c r="K811" t="s">
        <v>459</v>
      </c>
      <c r="L811">
        <v>300</v>
      </c>
      <c r="M811" t="s">
        <v>136</v>
      </c>
      <c r="N811">
        <v>131</v>
      </c>
      <c r="O811">
        <v>14164.3</v>
      </c>
      <c r="P811">
        <v>66002</v>
      </c>
      <c r="Q811" t="str">
        <f>VLOOKUP(J811,S:T,2,FALSE)</f>
        <v>E3 - Small C&amp;I</v>
      </c>
    </row>
    <row r="812" spans="1:17" x14ac:dyDescent="0.35">
      <c r="A812">
        <v>49</v>
      </c>
      <c r="B812" t="s">
        <v>420</v>
      </c>
      <c r="C812">
        <v>2019</v>
      </c>
      <c r="D812">
        <v>7</v>
      </c>
      <c r="E812" t="s">
        <v>158</v>
      </c>
      <c r="F812">
        <v>6</v>
      </c>
      <c r="G812" t="s">
        <v>137</v>
      </c>
      <c r="H812">
        <v>951</v>
      </c>
      <c r="I812" t="s">
        <v>457</v>
      </c>
      <c r="J812" t="s">
        <v>458</v>
      </c>
      <c r="K812" t="s">
        <v>459</v>
      </c>
      <c r="L812">
        <v>4562</v>
      </c>
      <c r="M812" t="s">
        <v>144</v>
      </c>
      <c r="N812">
        <v>216</v>
      </c>
      <c r="O812">
        <v>8976.5499999999993</v>
      </c>
      <c r="P812">
        <v>67567</v>
      </c>
      <c r="Q812" t="str">
        <f>VLOOKUP(J812,S:T,2,FALSE)</f>
        <v>E3 - Small C&amp;I</v>
      </c>
    </row>
    <row r="813" spans="1:17" x14ac:dyDescent="0.35">
      <c r="A813">
        <v>49</v>
      </c>
      <c r="B813" t="s">
        <v>420</v>
      </c>
      <c r="C813">
        <v>2019</v>
      </c>
      <c r="D813">
        <v>7</v>
      </c>
      <c r="E813" t="s">
        <v>158</v>
      </c>
      <c r="F813">
        <v>3</v>
      </c>
      <c r="G813" t="s">
        <v>135</v>
      </c>
      <c r="H813">
        <v>903</v>
      </c>
      <c r="I813" t="s">
        <v>453</v>
      </c>
      <c r="J813" t="s">
        <v>450</v>
      </c>
      <c r="K813" t="s">
        <v>451</v>
      </c>
      <c r="L813">
        <v>4532</v>
      </c>
      <c r="M813" t="s">
        <v>142</v>
      </c>
      <c r="N813">
        <v>94</v>
      </c>
      <c r="O813">
        <v>23870</v>
      </c>
      <c r="P813">
        <v>229196</v>
      </c>
      <c r="Q813" t="str">
        <f>VLOOKUP(J813,S:T,2,FALSE)</f>
        <v>E1 - Residential</v>
      </c>
    </row>
    <row r="814" spans="1:17" x14ac:dyDescent="0.35">
      <c r="A814">
        <v>49</v>
      </c>
      <c r="B814" t="s">
        <v>420</v>
      </c>
      <c r="C814">
        <v>2019</v>
      </c>
      <c r="D814">
        <v>7</v>
      </c>
      <c r="E814" t="s">
        <v>158</v>
      </c>
      <c r="F814">
        <v>3</v>
      </c>
      <c r="G814" t="s">
        <v>135</v>
      </c>
      <c r="H814">
        <v>711</v>
      </c>
      <c r="I814" t="s">
        <v>452</v>
      </c>
      <c r="J814" t="s">
        <v>438</v>
      </c>
      <c r="K814" t="s">
        <v>439</v>
      </c>
      <c r="L814">
        <v>4532</v>
      </c>
      <c r="M814" t="s">
        <v>142</v>
      </c>
      <c r="N814">
        <v>321</v>
      </c>
      <c r="O814">
        <v>4816884.38</v>
      </c>
      <c r="P814">
        <v>76265215</v>
      </c>
      <c r="Q814" t="str">
        <f>VLOOKUP(J814,S:T,2,FALSE)</f>
        <v>E5 - Large C&amp;I</v>
      </c>
    </row>
    <row r="815" spans="1:17" x14ac:dyDescent="0.35">
      <c r="A815">
        <v>49</v>
      </c>
      <c r="B815" t="s">
        <v>420</v>
      </c>
      <c r="C815">
        <v>2019</v>
      </c>
      <c r="D815">
        <v>7</v>
      </c>
      <c r="E815" t="s">
        <v>158</v>
      </c>
      <c r="F815">
        <v>6</v>
      </c>
      <c r="G815" t="s">
        <v>137</v>
      </c>
      <c r="H815">
        <v>630</v>
      </c>
      <c r="I815" t="s">
        <v>455</v>
      </c>
      <c r="J815" t="s">
        <v>157</v>
      </c>
      <c r="K815" t="s">
        <v>145</v>
      </c>
      <c r="L815">
        <v>700</v>
      </c>
      <c r="M815" t="s">
        <v>138</v>
      </c>
      <c r="N815">
        <v>1</v>
      </c>
      <c r="O815">
        <v>8387.9599999999991</v>
      </c>
      <c r="P815">
        <v>40552</v>
      </c>
      <c r="Q815" t="str">
        <f>VLOOKUP(J815,S:T,2,FALSE)</f>
        <v>E6 - OTHER</v>
      </c>
    </row>
    <row r="816" spans="1:17" x14ac:dyDescent="0.35">
      <c r="A816">
        <v>49</v>
      </c>
      <c r="B816" t="s">
        <v>420</v>
      </c>
      <c r="C816">
        <v>2019</v>
      </c>
      <c r="D816">
        <v>7</v>
      </c>
      <c r="E816" t="s">
        <v>158</v>
      </c>
      <c r="F816">
        <v>5</v>
      </c>
      <c r="G816" t="s">
        <v>140</v>
      </c>
      <c r="H816">
        <v>616</v>
      </c>
      <c r="I816" t="s">
        <v>446</v>
      </c>
      <c r="J816" t="s">
        <v>441</v>
      </c>
      <c r="K816" t="s">
        <v>442</v>
      </c>
      <c r="L816">
        <v>4552</v>
      </c>
      <c r="M816" t="s">
        <v>156</v>
      </c>
      <c r="N816">
        <v>20</v>
      </c>
      <c r="O816">
        <v>2106.7399999999998</v>
      </c>
      <c r="P816">
        <v>10250</v>
      </c>
      <c r="Q816" t="str">
        <f>VLOOKUP(J816,S:T,2,FALSE)</f>
        <v>E6 - OTHER</v>
      </c>
    </row>
    <row r="817" spans="1:17" x14ac:dyDescent="0.35">
      <c r="A817">
        <v>49</v>
      </c>
      <c r="B817" t="s">
        <v>420</v>
      </c>
      <c r="C817">
        <v>2019</v>
      </c>
      <c r="D817">
        <v>7</v>
      </c>
      <c r="E817" t="s">
        <v>158</v>
      </c>
      <c r="F817">
        <v>5</v>
      </c>
      <c r="G817" t="s">
        <v>140</v>
      </c>
      <c r="H817">
        <v>443</v>
      </c>
      <c r="I817" t="s">
        <v>494</v>
      </c>
      <c r="J817">
        <v>2121</v>
      </c>
      <c r="K817" t="s">
        <v>145</v>
      </c>
      <c r="L817">
        <v>1670</v>
      </c>
      <c r="M817" t="s">
        <v>491</v>
      </c>
      <c r="N817">
        <v>2</v>
      </c>
      <c r="O817">
        <v>52.54</v>
      </c>
      <c r="P817">
        <v>2.0499999999999998</v>
      </c>
      <c r="Q817" t="str">
        <f>VLOOKUP(J817,S:T,2,FALSE)</f>
        <v>G3 - Small C&amp;I</v>
      </c>
    </row>
    <row r="818" spans="1:17" x14ac:dyDescent="0.35">
      <c r="A818">
        <v>49</v>
      </c>
      <c r="B818" t="s">
        <v>420</v>
      </c>
      <c r="C818">
        <v>2019</v>
      </c>
      <c r="D818">
        <v>7</v>
      </c>
      <c r="E818" t="s">
        <v>158</v>
      </c>
      <c r="F818">
        <v>3</v>
      </c>
      <c r="G818" t="s">
        <v>135</v>
      </c>
      <c r="H818">
        <v>440</v>
      </c>
      <c r="I818" t="s">
        <v>522</v>
      </c>
      <c r="J818" t="s">
        <v>523</v>
      </c>
      <c r="K818" t="s">
        <v>145</v>
      </c>
      <c r="L818">
        <v>1672</v>
      </c>
      <c r="M818" t="s">
        <v>524</v>
      </c>
      <c r="N818">
        <v>1</v>
      </c>
      <c r="O818">
        <v>21610.71</v>
      </c>
      <c r="P818">
        <v>156729.44</v>
      </c>
      <c r="Q818" t="str">
        <f>VLOOKUP(J818,S:T,2,FALSE)</f>
        <v>G5 - Large C&amp;I</v>
      </c>
    </row>
    <row r="819" spans="1:17" x14ac:dyDescent="0.35">
      <c r="A819">
        <v>49</v>
      </c>
      <c r="B819" t="s">
        <v>420</v>
      </c>
      <c r="C819">
        <v>2019</v>
      </c>
      <c r="D819">
        <v>7</v>
      </c>
      <c r="E819" t="s">
        <v>158</v>
      </c>
      <c r="F819">
        <v>5</v>
      </c>
      <c r="G819" t="s">
        <v>140</v>
      </c>
      <c r="H819">
        <v>410</v>
      </c>
      <c r="I819" t="s">
        <v>513</v>
      </c>
      <c r="J819">
        <v>3321</v>
      </c>
      <c r="K819" t="s">
        <v>145</v>
      </c>
      <c r="L819">
        <v>1670</v>
      </c>
      <c r="M819" t="s">
        <v>491</v>
      </c>
      <c r="N819">
        <v>17</v>
      </c>
      <c r="O819">
        <v>23436.78</v>
      </c>
      <c r="P819">
        <v>21985.55</v>
      </c>
      <c r="Q819" t="str">
        <f>VLOOKUP(J819,S:T,2,FALSE)</f>
        <v>G5 - Large C&amp;I</v>
      </c>
    </row>
    <row r="820" spans="1:17" x14ac:dyDescent="0.35">
      <c r="A820">
        <v>49</v>
      </c>
      <c r="B820" t="s">
        <v>420</v>
      </c>
      <c r="C820">
        <v>2019</v>
      </c>
      <c r="D820">
        <v>7</v>
      </c>
      <c r="E820" t="s">
        <v>158</v>
      </c>
      <c r="F820">
        <v>5</v>
      </c>
      <c r="G820" t="s">
        <v>140</v>
      </c>
      <c r="H820">
        <v>422</v>
      </c>
      <c r="I820" t="s">
        <v>500</v>
      </c>
      <c r="J820">
        <v>2421</v>
      </c>
      <c r="K820" t="s">
        <v>145</v>
      </c>
      <c r="L820">
        <v>1671</v>
      </c>
      <c r="M820" t="s">
        <v>484</v>
      </c>
      <c r="N820">
        <v>13</v>
      </c>
      <c r="O820">
        <v>88678.47</v>
      </c>
      <c r="P820">
        <v>424406.56</v>
      </c>
      <c r="Q820" t="str">
        <f>VLOOKUP(J820,S:T,2,FALSE)</f>
        <v>G5 - Large C&amp;I</v>
      </c>
    </row>
    <row r="821" spans="1:17" x14ac:dyDescent="0.35">
      <c r="A821">
        <v>49</v>
      </c>
      <c r="B821" t="s">
        <v>420</v>
      </c>
      <c r="C821">
        <v>2019</v>
      </c>
      <c r="D821">
        <v>7</v>
      </c>
      <c r="E821" t="s">
        <v>158</v>
      </c>
      <c r="F821">
        <v>1</v>
      </c>
      <c r="G821" t="s">
        <v>132</v>
      </c>
      <c r="H821">
        <v>401</v>
      </c>
      <c r="I821" t="s">
        <v>525</v>
      </c>
      <c r="J821">
        <v>1012</v>
      </c>
      <c r="K821" t="s">
        <v>145</v>
      </c>
      <c r="L821">
        <v>200</v>
      </c>
      <c r="M821" t="s">
        <v>143</v>
      </c>
      <c r="N821">
        <v>17396</v>
      </c>
      <c r="O821">
        <v>458309.47</v>
      </c>
      <c r="P821">
        <v>164286.60999999999</v>
      </c>
      <c r="Q821" t="str">
        <f>VLOOKUP(J821,S:T,2,FALSE)</f>
        <v>G1 - Residential</v>
      </c>
    </row>
    <row r="822" spans="1:17" x14ac:dyDescent="0.35">
      <c r="A822">
        <v>49</v>
      </c>
      <c r="B822" t="s">
        <v>420</v>
      </c>
      <c r="C822">
        <v>2019</v>
      </c>
      <c r="D822">
        <v>7</v>
      </c>
      <c r="E822" t="s">
        <v>158</v>
      </c>
      <c r="F822">
        <v>3</v>
      </c>
      <c r="G822" t="s">
        <v>135</v>
      </c>
      <c r="H822">
        <v>444</v>
      </c>
      <c r="I822" t="s">
        <v>495</v>
      </c>
      <c r="J822">
        <v>2131</v>
      </c>
      <c r="K822" t="s">
        <v>145</v>
      </c>
      <c r="L822">
        <v>300</v>
      </c>
      <c r="M822" t="s">
        <v>136</v>
      </c>
      <c r="N822">
        <v>10</v>
      </c>
      <c r="O822">
        <v>1923.59</v>
      </c>
      <c r="P822">
        <v>1391.57</v>
      </c>
      <c r="Q822" t="str">
        <f>VLOOKUP(J822,S:T,2,FALSE)</f>
        <v>G3 - Small C&amp;I</v>
      </c>
    </row>
    <row r="823" spans="1:17" x14ac:dyDescent="0.35">
      <c r="A823">
        <v>49</v>
      </c>
      <c r="B823" t="s">
        <v>420</v>
      </c>
      <c r="C823">
        <v>2019</v>
      </c>
      <c r="D823">
        <v>7</v>
      </c>
      <c r="E823" t="s">
        <v>158</v>
      </c>
      <c r="F823">
        <v>5</v>
      </c>
      <c r="G823" t="s">
        <v>140</v>
      </c>
      <c r="H823">
        <v>414</v>
      </c>
      <c r="I823" t="s">
        <v>505</v>
      </c>
      <c r="J823">
        <v>3421</v>
      </c>
      <c r="K823" t="s">
        <v>145</v>
      </c>
      <c r="L823">
        <v>1670</v>
      </c>
      <c r="M823" t="s">
        <v>491</v>
      </c>
      <c r="N823">
        <v>1</v>
      </c>
      <c r="O823">
        <v>2466.65</v>
      </c>
      <c r="P823">
        <v>0</v>
      </c>
      <c r="Q823" t="str">
        <f>VLOOKUP(J823,S:T,2,FALSE)</f>
        <v>G5 - Large C&amp;I</v>
      </c>
    </row>
    <row r="824" spans="1:17" x14ac:dyDescent="0.35">
      <c r="A824">
        <v>49</v>
      </c>
      <c r="B824" t="s">
        <v>420</v>
      </c>
      <c r="C824">
        <v>2019</v>
      </c>
      <c r="D824">
        <v>7</v>
      </c>
      <c r="E824" t="s">
        <v>158</v>
      </c>
      <c r="F824">
        <v>5</v>
      </c>
      <c r="G824" t="s">
        <v>140</v>
      </c>
      <c r="H824">
        <v>418</v>
      </c>
      <c r="I824" t="s">
        <v>528</v>
      </c>
      <c r="J824">
        <v>2321</v>
      </c>
      <c r="K824" t="s">
        <v>145</v>
      </c>
      <c r="L824">
        <v>1671</v>
      </c>
      <c r="M824" t="s">
        <v>484</v>
      </c>
      <c r="N824">
        <v>55</v>
      </c>
      <c r="O824">
        <v>91979.39</v>
      </c>
      <c r="P824">
        <v>202976.01</v>
      </c>
      <c r="Q824" t="str">
        <f>VLOOKUP(J824,S:T,2,FALSE)</f>
        <v>G5 - Large C&amp;I</v>
      </c>
    </row>
    <row r="825" spans="1:17" x14ac:dyDescent="0.35">
      <c r="A825">
        <v>49</v>
      </c>
      <c r="B825" t="s">
        <v>420</v>
      </c>
      <c r="C825">
        <v>2019</v>
      </c>
      <c r="D825">
        <v>7</v>
      </c>
      <c r="E825" t="s">
        <v>158</v>
      </c>
      <c r="F825">
        <v>3</v>
      </c>
      <c r="G825" t="s">
        <v>135</v>
      </c>
      <c r="H825">
        <v>423</v>
      </c>
      <c r="I825" t="s">
        <v>482</v>
      </c>
      <c r="J825" t="s">
        <v>483</v>
      </c>
      <c r="K825" t="s">
        <v>145</v>
      </c>
      <c r="L825">
        <v>1671</v>
      </c>
      <c r="M825" t="s">
        <v>484</v>
      </c>
      <c r="N825">
        <v>12</v>
      </c>
      <c r="O825">
        <v>143421.81</v>
      </c>
      <c r="P825">
        <v>997801.32</v>
      </c>
      <c r="Q825" t="str">
        <f>VLOOKUP(J825,S:T,2,FALSE)</f>
        <v>G5 - Large C&amp;I</v>
      </c>
    </row>
    <row r="826" spans="1:17" x14ac:dyDescent="0.35">
      <c r="A826">
        <v>49</v>
      </c>
      <c r="B826" t="s">
        <v>420</v>
      </c>
      <c r="C826">
        <v>2019</v>
      </c>
      <c r="D826">
        <v>7</v>
      </c>
      <c r="E826" t="s">
        <v>158</v>
      </c>
      <c r="F826">
        <v>3</v>
      </c>
      <c r="G826" t="s">
        <v>135</v>
      </c>
      <c r="H826">
        <v>425</v>
      </c>
      <c r="I826" t="s">
        <v>479</v>
      </c>
      <c r="J826" t="s">
        <v>480</v>
      </c>
      <c r="K826" t="s">
        <v>145</v>
      </c>
      <c r="L826">
        <v>1675</v>
      </c>
      <c r="M826" t="s">
        <v>481</v>
      </c>
      <c r="N826">
        <v>3</v>
      </c>
      <c r="O826">
        <v>3816.59</v>
      </c>
      <c r="P826">
        <v>1344.34</v>
      </c>
      <c r="Q826" t="str">
        <f>VLOOKUP(J826,S:T,2,FALSE)</f>
        <v>G5 - Large C&amp;I</v>
      </c>
    </row>
    <row r="827" spans="1:17" x14ac:dyDescent="0.35">
      <c r="A827">
        <v>49</v>
      </c>
      <c r="B827" t="s">
        <v>420</v>
      </c>
      <c r="C827">
        <v>2019</v>
      </c>
      <c r="D827">
        <v>7</v>
      </c>
      <c r="E827" t="s">
        <v>158</v>
      </c>
      <c r="F827">
        <v>3</v>
      </c>
      <c r="G827" t="s">
        <v>135</v>
      </c>
      <c r="H827">
        <v>431</v>
      </c>
      <c r="I827" t="s">
        <v>514</v>
      </c>
      <c r="J827" t="s">
        <v>515</v>
      </c>
      <c r="K827" t="s">
        <v>145</v>
      </c>
      <c r="L827">
        <v>1673</v>
      </c>
      <c r="M827" t="s">
        <v>516</v>
      </c>
      <c r="N827">
        <v>4</v>
      </c>
      <c r="O827">
        <v>17683.07</v>
      </c>
      <c r="P827">
        <v>0</v>
      </c>
      <c r="Q827" t="str">
        <f>VLOOKUP(J827,S:T,2,FALSE)</f>
        <v>G6 - OTHER</v>
      </c>
    </row>
    <row r="828" spans="1:17" x14ac:dyDescent="0.35">
      <c r="A828">
        <v>49</v>
      </c>
      <c r="B828" t="s">
        <v>420</v>
      </c>
      <c r="C828">
        <v>2019</v>
      </c>
      <c r="D828">
        <v>7</v>
      </c>
      <c r="E828" t="s">
        <v>158</v>
      </c>
      <c r="F828">
        <v>3</v>
      </c>
      <c r="G828" t="s">
        <v>135</v>
      </c>
      <c r="H828">
        <v>406</v>
      </c>
      <c r="I828" t="s">
        <v>503</v>
      </c>
      <c r="J828">
        <v>2221</v>
      </c>
      <c r="K828" t="s">
        <v>145</v>
      </c>
      <c r="L828">
        <v>1670</v>
      </c>
      <c r="M828" t="s">
        <v>491</v>
      </c>
      <c r="N828">
        <v>1435</v>
      </c>
      <c r="O828">
        <v>451324.72</v>
      </c>
      <c r="P828">
        <v>511654.76</v>
      </c>
      <c r="Q828" t="str">
        <f>VLOOKUP(J828,S:T,2,FALSE)</f>
        <v>G4 - Medium C&amp;I</v>
      </c>
    </row>
    <row r="829" spans="1:17" x14ac:dyDescent="0.35">
      <c r="A829">
        <v>49</v>
      </c>
      <c r="B829" t="s">
        <v>420</v>
      </c>
      <c r="C829">
        <v>2019</v>
      </c>
      <c r="D829">
        <v>7</v>
      </c>
      <c r="E829" t="s">
        <v>158</v>
      </c>
      <c r="F829">
        <v>3</v>
      </c>
      <c r="G829" t="s">
        <v>135</v>
      </c>
      <c r="H829">
        <v>404</v>
      </c>
      <c r="I829" t="s">
        <v>506</v>
      </c>
      <c r="J829">
        <v>2107</v>
      </c>
      <c r="K829" t="s">
        <v>145</v>
      </c>
      <c r="L829">
        <v>300</v>
      </c>
      <c r="M829" t="s">
        <v>136</v>
      </c>
      <c r="N829">
        <v>17707</v>
      </c>
      <c r="O829">
        <v>932725.4</v>
      </c>
      <c r="P829">
        <v>398465.01</v>
      </c>
      <c r="Q829" t="str">
        <f>VLOOKUP(J829,S:T,2,FALSE)</f>
        <v>G3 - Small C&amp;I</v>
      </c>
    </row>
    <row r="830" spans="1:17" x14ac:dyDescent="0.35">
      <c r="A830">
        <v>49</v>
      </c>
      <c r="B830" t="s">
        <v>420</v>
      </c>
      <c r="C830">
        <v>2019</v>
      </c>
      <c r="D830">
        <v>7</v>
      </c>
      <c r="E830" t="s">
        <v>158</v>
      </c>
      <c r="F830">
        <v>5</v>
      </c>
      <c r="G830" t="s">
        <v>140</v>
      </c>
      <c r="H830">
        <v>404</v>
      </c>
      <c r="I830" t="s">
        <v>506</v>
      </c>
      <c r="J830">
        <v>2107</v>
      </c>
      <c r="K830" t="s">
        <v>145</v>
      </c>
      <c r="L830">
        <v>400</v>
      </c>
      <c r="M830" t="s">
        <v>140</v>
      </c>
      <c r="N830">
        <v>7</v>
      </c>
      <c r="O830">
        <v>1407.83</v>
      </c>
      <c r="P830">
        <v>1025.95</v>
      </c>
      <c r="Q830" t="str">
        <f>VLOOKUP(J830,S:T,2,FALSE)</f>
        <v>G3 - Small C&amp;I</v>
      </c>
    </row>
    <row r="831" spans="1:17" x14ac:dyDescent="0.35">
      <c r="A831">
        <v>49</v>
      </c>
      <c r="B831" t="s">
        <v>420</v>
      </c>
      <c r="C831">
        <v>2019</v>
      </c>
      <c r="D831">
        <v>7</v>
      </c>
      <c r="E831" t="s">
        <v>158</v>
      </c>
      <c r="F831">
        <v>3</v>
      </c>
      <c r="G831" t="s">
        <v>135</v>
      </c>
      <c r="H831">
        <v>442</v>
      </c>
      <c r="I831" t="s">
        <v>531</v>
      </c>
      <c r="J831" t="s">
        <v>532</v>
      </c>
      <c r="K831" t="s">
        <v>145</v>
      </c>
      <c r="L831">
        <v>1672</v>
      </c>
      <c r="M831" t="s">
        <v>524</v>
      </c>
      <c r="N831">
        <v>8</v>
      </c>
      <c r="O831">
        <v>166744.57</v>
      </c>
      <c r="P831">
        <v>1368943.74</v>
      </c>
      <c r="Q831" t="str">
        <f>VLOOKUP(J831,S:T,2,FALSE)</f>
        <v>G5 - Large C&amp;I</v>
      </c>
    </row>
    <row r="832" spans="1:17" x14ac:dyDescent="0.35">
      <c r="A832">
        <v>49</v>
      </c>
      <c r="B832" t="s">
        <v>420</v>
      </c>
      <c r="C832">
        <v>2019</v>
      </c>
      <c r="D832">
        <v>7</v>
      </c>
      <c r="E832" t="s">
        <v>158</v>
      </c>
      <c r="F832">
        <v>3</v>
      </c>
      <c r="G832" t="s">
        <v>135</v>
      </c>
      <c r="H832">
        <v>418</v>
      </c>
      <c r="I832" t="s">
        <v>528</v>
      </c>
      <c r="J832">
        <v>2321</v>
      </c>
      <c r="K832" t="s">
        <v>145</v>
      </c>
      <c r="L832">
        <v>1671</v>
      </c>
      <c r="M832" t="s">
        <v>484</v>
      </c>
      <c r="N832">
        <v>37</v>
      </c>
      <c r="O832">
        <v>59295.66</v>
      </c>
      <c r="P832">
        <v>131573.97</v>
      </c>
      <c r="Q832" t="str">
        <f>VLOOKUP(J832,S:T,2,FALSE)</f>
        <v>G5 - Large C&amp;I</v>
      </c>
    </row>
    <row r="833" spans="1:17" x14ac:dyDescent="0.35">
      <c r="A833">
        <v>49</v>
      </c>
      <c r="B833" t="s">
        <v>420</v>
      </c>
      <c r="C833">
        <v>2019</v>
      </c>
      <c r="D833">
        <v>7</v>
      </c>
      <c r="E833" t="s">
        <v>158</v>
      </c>
      <c r="F833">
        <v>3</v>
      </c>
      <c r="G833" t="s">
        <v>135</v>
      </c>
      <c r="H833">
        <v>422</v>
      </c>
      <c r="I833" t="s">
        <v>500</v>
      </c>
      <c r="J833">
        <v>2421</v>
      </c>
      <c r="K833" t="s">
        <v>145</v>
      </c>
      <c r="L833">
        <v>1671</v>
      </c>
      <c r="M833" t="s">
        <v>484</v>
      </c>
      <c r="N833">
        <v>3</v>
      </c>
      <c r="O833">
        <v>8866.86</v>
      </c>
      <c r="P833">
        <v>20634.48</v>
      </c>
      <c r="Q833" t="str">
        <f>VLOOKUP(J833,S:T,2,FALSE)</f>
        <v>G5 - Large C&amp;I</v>
      </c>
    </row>
    <row r="834" spans="1:17" x14ac:dyDescent="0.35">
      <c r="A834">
        <v>49</v>
      </c>
      <c r="B834" t="s">
        <v>420</v>
      </c>
      <c r="C834">
        <v>2019</v>
      </c>
      <c r="D834">
        <v>7</v>
      </c>
      <c r="E834" t="s">
        <v>158</v>
      </c>
      <c r="F834">
        <v>1</v>
      </c>
      <c r="G834" t="s">
        <v>132</v>
      </c>
      <c r="H834">
        <v>403</v>
      </c>
      <c r="I834" t="s">
        <v>512</v>
      </c>
      <c r="J834">
        <v>1101</v>
      </c>
      <c r="K834" t="s">
        <v>145</v>
      </c>
      <c r="L834">
        <v>200</v>
      </c>
      <c r="M834" t="s">
        <v>143</v>
      </c>
      <c r="N834">
        <v>561</v>
      </c>
      <c r="O834">
        <v>12247.74</v>
      </c>
      <c r="P834">
        <v>6805.46</v>
      </c>
      <c r="Q834" t="str">
        <f>VLOOKUP(J834,S:T,2,FALSE)</f>
        <v>G2 - Low Income Residential</v>
      </c>
    </row>
    <row r="835" spans="1:17" x14ac:dyDescent="0.35">
      <c r="A835">
        <v>49</v>
      </c>
      <c r="B835" t="s">
        <v>420</v>
      </c>
      <c r="C835">
        <v>2019</v>
      </c>
      <c r="D835">
        <v>7</v>
      </c>
      <c r="E835" t="s">
        <v>158</v>
      </c>
      <c r="F835">
        <v>3</v>
      </c>
      <c r="G835" t="s">
        <v>135</v>
      </c>
      <c r="H835">
        <v>408</v>
      </c>
      <c r="I835" t="s">
        <v>478</v>
      </c>
      <c r="J835">
        <v>2231</v>
      </c>
      <c r="K835" t="s">
        <v>145</v>
      </c>
      <c r="L835">
        <v>300</v>
      </c>
      <c r="M835" t="s">
        <v>136</v>
      </c>
      <c r="N835">
        <v>13</v>
      </c>
      <c r="O835">
        <v>6084.23</v>
      </c>
      <c r="P835">
        <v>4144.67</v>
      </c>
      <c r="Q835" t="str">
        <f>VLOOKUP(J835,S:T,2,FALSE)</f>
        <v>G4 - Medium C&amp;I</v>
      </c>
    </row>
    <row r="836" spans="1:17" x14ac:dyDescent="0.35">
      <c r="A836">
        <v>49</v>
      </c>
      <c r="B836" t="s">
        <v>420</v>
      </c>
      <c r="C836">
        <v>2019</v>
      </c>
      <c r="D836">
        <v>7</v>
      </c>
      <c r="E836" t="s">
        <v>158</v>
      </c>
      <c r="F836">
        <v>3</v>
      </c>
      <c r="G836" t="s">
        <v>135</v>
      </c>
      <c r="H836">
        <v>446</v>
      </c>
      <c r="I836" t="s">
        <v>521</v>
      </c>
      <c r="J836">
        <v>8011</v>
      </c>
      <c r="K836" t="s">
        <v>145</v>
      </c>
      <c r="L836">
        <v>300</v>
      </c>
      <c r="M836" t="s">
        <v>136</v>
      </c>
      <c r="N836">
        <v>23</v>
      </c>
      <c r="O836">
        <v>1845.69</v>
      </c>
      <c r="P836">
        <v>0</v>
      </c>
      <c r="Q836" t="str">
        <f>VLOOKUP(J836,S:T,2,FALSE)</f>
        <v>G6 - OTHER</v>
      </c>
    </row>
    <row r="837" spans="1:17" x14ac:dyDescent="0.35">
      <c r="A837">
        <v>49</v>
      </c>
      <c r="B837" t="s">
        <v>420</v>
      </c>
      <c r="C837">
        <v>2019</v>
      </c>
      <c r="D837">
        <v>7</v>
      </c>
      <c r="E837" t="s">
        <v>158</v>
      </c>
      <c r="F837">
        <v>3</v>
      </c>
      <c r="G837" t="s">
        <v>135</v>
      </c>
      <c r="H837">
        <v>410</v>
      </c>
      <c r="I837" t="s">
        <v>513</v>
      </c>
      <c r="J837">
        <v>3321</v>
      </c>
      <c r="K837" t="s">
        <v>145</v>
      </c>
      <c r="L837">
        <v>1670</v>
      </c>
      <c r="M837" t="s">
        <v>491</v>
      </c>
      <c r="N837">
        <v>200</v>
      </c>
      <c r="O837">
        <v>229935.79</v>
      </c>
      <c r="P837">
        <v>161208.49</v>
      </c>
      <c r="Q837" t="str">
        <f>VLOOKUP(J837,S:T,2,FALSE)</f>
        <v>G5 - Large C&amp;I</v>
      </c>
    </row>
    <row r="838" spans="1:17" x14ac:dyDescent="0.35">
      <c r="A838">
        <v>49</v>
      </c>
      <c r="B838" t="s">
        <v>420</v>
      </c>
      <c r="C838">
        <v>2019</v>
      </c>
      <c r="D838">
        <v>7</v>
      </c>
      <c r="E838" t="s">
        <v>158</v>
      </c>
      <c r="F838">
        <v>10</v>
      </c>
      <c r="G838" t="s">
        <v>149</v>
      </c>
      <c r="H838">
        <v>402</v>
      </c>
      <c r="I838" t="s">
        <v>486</v>
      </c>
      <c r="J838">
        <v>1301</v>
      </c>
      <c r="K838" t="s">
        <v>145</v>
      </c>
      <c r="L838">
        <v>207</v>
      </c>
      <c r="M838" t="s">
        <v>151</v>
      </c>
      <c r="N838">
        <v>20901</v>
      </c>
      <c r="O838">
        <v>614688.54</v>
      </c>
      <c r="P838">
        <v>412620.87</v>
      </c>
      <c r="Q838" t="str">
        <f>VLOOKUP(J838,S:T,2,FALSE)</f>
        <v>G2 - Low Income Residential</v>
      </c>
    </row>
    <row r="839" spans="1:17" x14ac:dyDescent="0.35">
      <c r="A839">
        <v>49</v>
      </c>
      <c r="B839" t="s">
        <v>420</v>
      </c>
      <c r="C839">
        <v>2019</v>
      </c>
      <c r="D839">
        <v>7</v>
      </c>
      <c r="E839" t="s">
        <v>158</v>
      </c>
      <c r="F839">
        <v>3</v>
      </c>
      <c r="G839" t="s">
        <v>135</v>
      </c>
      <c r="H839">
        <v>430</v>
      </c>
      <c r="I839" t="s">
        <v>492</v>
      </c>
      <c r="J839" t="s">
        <v>493</v>
      </c>
      <c r="K839" t="s">
        <v>145</v>
      </c>
      <c r="L839">
        <v>300</v>
      </c>
      <c r="M839" t="s">
        <v>136</v>
      </c>
      <c r="N839">
        <v>1</v>
      </c>
      <c r="O839">
        <v>-56248.89</v>
      </c>
      <c r="P839">
        <v>-3</v>
      </c>
      <c r="Q839" t="str">
        <f>VLOOKUP(J839,S:T,2,FALSE)</f>
        <v>E6 - OTHER</v>
      </c>
    </row>
    <row r="840" spans="1:17" x14ac:dyDescent="0.35">
      <c r="A840">
        <v>49</v>
      </c>
      <c r="B840" t="s">
        <v>420</v>
      </c>
      <c r="C840">
        <v>2019</v>
      </c>
      <c r="D840">
        <v>7</v>
      </c>
      <c r="E840" t="s">
        <v>158</v>
      </c>
      <c r="F840">
        <v>10</v>
      </c>
      <c r="G840" t="s">
        <v>149</v>
      </c>
      <c r="H840">
        <v>404</v>
      </c>
      <c r="I840" t="s">
        <v>506</v>
      </c>
      <c r="J840">
        <v>0</v>
      </c>
      <c r="K840" t="s">
        <v>145</v>
      </c>
      <c r="L840">
        <v>0</v>
      </c>
      <c r="M840" t="s">
        <v>145</v>
      </c>
      <c r="N840">
        <v>1</v>
      </c>
      <c r="O840">
        <v>39.32</v>
      </c>
      <c r="P840">
        <v>11.29</v>
      </c>
      <c r="Q840" t="str">
        <f>VLOOKUP(J840,S:T,2,FALSE)</f>
        <v>G6 - OTHER</v>
      </c>
    </row>
    <row r="841" spans="1:17" x14ac:dyDescent="0.35">
      <c r="A841">
        <v>49</v>
      </c>
      <c r="B841" t="s">
        <v>420</v>
      </c>
      <c r="C841">
        <v>2019</v>
      </c>
      <c r="D841">
        <v>7</v>
      </c>
      <c r="E841" t="s">
        <v>158</v>
      </c>
      <c r="F841">
        <v>3</v>
      </c>
      <c r="G841" t="s">
        <v>135</v>
      </c>
      <c r="H841">
        <v>432</v>
      </c>
      <c r="I841" t="s">
        <v>507</v>
      </c>
      <c r="J841" t="s">
        <v>508</v>
      </c>
      <c r="K841" t="s">
        <v>145</v>
      </c>
      <c r="L841">
        <v>1674</v>
      </c>
      <c r="M841" t="s">
        <v>509</v>
      </c>
      <c r="N841">
        <v>4</v>
      </c>
      <c r="O841">
        <v>423827.62</v>
      </c>
      <c r="P841">
        <v>0</v>
      </c>
      <c r="Q841" t="str">
        <f>VLOOKUP(J841,S:T,2,FALSE)</f>
        <v>G6 - OTHER</v>
      </c>
    </row>
    <row r="842" spans="1:17" x14ac:dyDescent="0.35">
      <c r="A842">
        <v>49</v>
      </c>
      <c r="B842" t="s">
        <v>420</v>
      </c>
      <c r="C842">
        <v>2019</v>
      </c>
      <c r="D842">
        <v>7</v>
      </c>
      <c r="E842" t="s">
        <v>158</v>
      </c>
      <c r="F842">
        <v>5</v>
      </c>
      <c r="G842" t="s">
        <v>140</v>
      </c>
      <c r="H842">
        <v>406</v>
      </c>
      <c r="I842" t="s">
        <v>503</v>
      </c>
      <c r="J842">
        <v>2221</v>
      </c>
      <c r="K842" t="s">
        <v>145</v>
      </c>
      <c r="L842">
        <v>1670</v>
      </c>
      <c r="M842" t="s">
        <v>491</v>
      </c>
      <c r="N842">
        <v>19</v>
      </c>
      <c r="O842">
        <v>13270.33</v>
      </c>
      <c r="P842">
        <v>24052.71</v>
      </c>
      <c r="Q842" t="str">
        <f>VLOOKUP(J842,S:T,2,FALSE)</f>
        <v>G4 - Medium C&amp;I</v>
      </c>
    </row>
    <row r="843" spans="1:17" x14ac:dyDescent="0.35">
      <c r="A843">
        <v>49</v>
      </c>
      <c r="B843" t="s">
        <v>420</v>
      </c>
      <c r="C843">
        <v>2019</v>
      </c>
      <c r="D843">
        <v>7</v>
      </c>
      <c r="E843" t="s">
        <v>158</v>
      </c>
      <c r="F843">
        <v>3</v>
      </c>
      <c r="G843" t="s">
        <v>135</v>
      </c>
      <c r="H843">
        <v>405</v>
      </c>
      <c r="I843" t="s">
        <v>504</v>
      </c>
      <c r="J843">
        <v>2237</v>
      </c>
      <c r="K843" t="s">
        <v>145</v>
      </c>
      <c r="L843">
        <v>300</v>
      </c>
      <c r="M843" t="s">
        <v>136</v>
      </c>
      <c r="N843">
        <v>3332</v>
      </c>
      <c r="O843">
        <v>1514726.94</v>
      </c>
      <c r="P843">
        <v>901512.1</v>
      </c>
      <c r="Q843" t="str">
        <f>VLOOKUP(J843,S:T,2,FALSE)</f>
        <v>G4 - Medium C&amp;I</v>
      </c>
    </row>
    <row r="844" spans="1:17" x14ac:dyDescent="0.35">
      <c r="A844">
        <v>49</v>
      </c>
      <c r="B844" t="s">
        <v>420</v>
      </c>
      <c r="C844">
        <v>2019</v>
      </c>
      <c r="D844">
        <v>7</v>
      </c>
      <c r="E844" t="s">
        <v>158</v>
      </c>
      <c r="F844">
        <v>3</v>
      </c>
      <c r="G844" t="s">
        <v>135</v>
      </c>
      <c r="H844">
        <v>412</v>
      </c>
      <c r="I844" t="s">
        <v>533</v>
      </c>
      <c r="J844">
        <v>3331</v>
      </c>
      <c r="K844" t="s">
        <v>145</v>
      </c>
      <c r="L844">
        <v>300</v>
      </c>
      <c r="M844" t="s">
        <v>136</v>
      </c>
      <c r="N844">
        <v>2</v>
      </c>
      <c r="O844">
        <v>3681.96</v>
      </c>
      <c r="P844">
        <v>1634.78</v>
      </c>
      <c r="Q844" t="str">
        <f>VLOOKUP(J844,S:T,2,FALSE)</f>
        <v>G5 - Large C&amp;I</v>
      </c>
    </row>
    <row r="845" spans="1:17" x14ac:dyDescent="0.35">
      <c r="A845">
        <v>49</v>
      </c>
      <c r="B845" t="s">
        <v>420</v>
      </c>
      <c r="C845">
        <v>2019</v>
      </c>
      <c r="D845">
        <v>7</v>
      </c>
      <c r="E845" t="s">
        <v>158</v>
      </c>
      <c r="F845">
        <v>3</v>
      </c>
      <c r="G845" t="s">
        <v>135</v>
      </c>
      <c r="H845">
        <v>417</v>
      </c>
      <c r="I845" t="s">
        <v>499</v>
      </c>
      <c r="J845">
        <v>2367</v>
      </c>
      <c r="K845" t="s">
        <v>145</v>
      </c>
      <c r="L845">
        <v>300</v>
      </c>
      <c r="M845" t="s">
        <v>136</v>
      </c>
      <c r="N845">
        <v>26</v>
      </c>
      <c r="O845">
        <v>70466.16</v>
      </c>
      <c r="P845">
        <v>64451.67</v>
      </c>
      <c r="Q845" t="str">
        <f>VLOOKUP(J845,S:T,2,FALSE)</f>
        <v>G5 - Large C&amp;I</v>
      </c>
    </row>
    <row r="846" spans="1:17" x14ac:dyDescent="0.35">
      <c r="A846">
        <v>49</v>
      </c>
      <c r="B846" t="s">
        <v>420</v>
      </c>
      <c r="C846">
        <v>2019</v>
      </c>
      <c r="D846">
        <v>7</v>
      </c>
      <c r="E846" t="s">
        <v>158</v>
      </c>
      <c r="F846">
        <v>5</v>
      </c>
      <c r="G846" t="s">
        <v>140</v>
      </c>
      <c r="H846">
        <v>423</v>
      </c>
      <c r="I846" t="s">
        <v>482</v>
      </c>
      <c r="J846" t="s">
        <v>483</v>
      </c>
      <c r="K846" t="s">
        <v>145</v>
      </c>
      <c r="L846">
        <v>1671</v>
      </c>
      <c r="M846" t="s">
        <v>484</v>
      </c>
      <c r="N846">
        <v>52</v>
      </c>
      <c r="O846">
        <v>582116.22</v>
      </c>
      <c r="P846">
        <v>3223584.5</v>
      </c>
      <c r="Q846" t="str">
        <f>VLOOKUP(J846,S:T,2,FALSE)</f>
        <v>G5 - Large C&amp;I</v>
      </c>
    </row>
    <row r="847" spans="1:17" x14ac:dyDescent="0.35">
      <c r="A847">
        <v>49</v>
      </c>
      <c r="B847" t="s">
        <v>420</v>
      </c>
      <c r="C847">
        <v>2019</v>
      </c>
      <c r="D847">
        <v>7</v>
      </c>
      <c r="E847" t="s">
        <v>158</v>
      </c>
      <c r="F847">
        <v>3</v>
      </c>
      <c r="G847" t="s">
        <v>135</v>
      </c>
      <c r="H847">
        <v>421</v>
      </c>
      <c r="I847" t="s">
        <v>485</v>
      </c>
      <c r="J847">
        <v>2496</v>
      </c>
      <c r="K847" t="s">
        <v>145</v>
      </c>
      <c r="L847">
        <v>300</v>
      </c>
      <c r="M847" t="s">
        <v>136</v>
      </c>
      <c r="N847">
        <v>2</v>
      </c>
      <c r="O847">
        <v>44624.29</v>
      </c>
      <c r="P847">
        <v>54273.86</v>
      </c>
      <c r="Q847" t="str">
        <f>VLOOKUP(J847,S:T,2,FALSE)</f>
        <v>G5 - Large C&amp;I</v>
      </c>
    </row>
    <row r="848" spans="1:17" x14ac:dyDescent="0.35">
      <c r="A848">
        <v>49</v>
      </c>
      <c r="B848" t="s">
        <v>420</v>
      </c>
      <c r="C848">
        <v>2019</v>
      </c>
      <c r="D848">
        <v>7</v>
      </c>
      <c r="E848" t="s">
        <v>158</v>
      </c>
      <c r="F848">
        <v>10</v>
      </c>
      <c r="G848" t="s">
        <v>149</v>
      </c>
      <c r="H848">
        <v>400</v>
      </c>
      <c r="I848" t="s">
        <v>510</v>
      </c>
      <c r="J848">
        <v>1247</v>
      </c>
      <c r="K848" t="s">
        <v>145</v>
      </c>
      <c r="L848">
        <v>207</v>
      </c>
      <c r="M848" t="s">
        <v>151</v>
      </c>
      <c r="N848">
        <v>202584</v>
      </c>
      <c r="O848">
        <v>7751595.3700000001</v>
      </c>
      <c r="P848">
        <v>3753502.9</v>
      </c>
      <c r="Q848" t="str">
        <f>VLOOKUP(J848,S:T,2,FALSE)</f>
        <v>G1 - Residential</v>
      </c>
    </row>
    <row r="849" spans="1:17" x14ac:dyDescent="0.35">
      <c r="A849">
        <v>49</v>
      </c>
      <c r="B849" t="s">
        <v>420</v>
      </c>
      <c r="C849">
        <v>2019</v>
      </c>
      <c r="D849">
        <v>7</v>
      </c>
      <c r="E849" t="s">
        <v>158</v>
      </c>
      <c r="F849">
        <v>5</v>
      </c>
      <c r="G849" t="s">
        <v>140</v>
      </c>
      <c r="H849">
        <v>407</v>
      </c>
      <c r="I849" t="s">
        <v>496</v>
      </c>
      <c r="J849" t="s">
        <v>497</v>
      </c>
      <c r="K849" t="s">
        <v>145</v>
      </c>
      <c r="L849">
        <v>1670</v>
      </c>
      <c r="M849" t="s">
        <v>491</v>
      </c>
      <c r="N849">
        <v>5</v>
      </c>
      <c r="O849">
        <v>3714.63</v>
      </c>
      <c r="P849">
        <v>8469.65</v>
      </c>
      <c r="Q849" t="str">
        <f>VLOOKUP(J849,S:T,2,FALSE)</f>
        <v>G4 - Medium C&amp;I</v>
      </c>
    </row>
    <row r="850" spans="1:17" x14ac:dyDescent="0.35">
      <c r="A850">
        <v>49</v>
      </c>
      <c r="B850" t="s">
        <v>420</v>
      </c>
      <c r="C850">
        <v>2019</v>
      </c>
      <c r="D850">
        <v>7</v>
      </c>
      <c r="E850" t="s">
        <v>158</v>
      </c>
      <c r="F850">
        <v>5</v>
      </c>
      <c r="G850" t="s">
        <v>140</v>
      </c>
      <c r="H850">
        <v>412</v>
      </c>
      <c r="I850" t="s">
        <v>533</v>
      </c>
      <c r="J850">
        <v>3331</v>
      </c>
      <c r="K850" t="s">
        <v>145</v>
      </c>
      <c r="L850">
        <v>400</v>
      </c>
      <c r="M850" t="s">
        <v>140</v>
      </c>
      <c r="N850">
        <v>1</v>
      </c>
      <c r="O850">
        <v>836.46</v>
      </c>
      <c r="P850">
        <v>169.17</v>
      </c>
      <c r="Q850" t="str">
        <f>VLOOKUP(J850,S:T,2,FALSE)</f>
        <v>G5 - Large C&amp;I</v>
      </c>
    </row>
    <row r="851" spans="1:17" x14ac:dyDescent="0.35">
      <c r="A851">
        <v>49</v>
      </c>
      <c r="B851" t="s">
        <v>420</v>
      </c>
      <c r="C851">
        <v>2019</v>
      </c>
      <c r="D851">
        <v>7</v>
      </c>
      <c r="E851" t="s">
        <v>158</v>
      </c>
      <c r="F851">
        <v>3</v>
      </c>
      <c r="G851" t="s">
        <v>135</v>
      </c>
      <c r="H851">
        <v>414</v>
      </c>
      <c r="I851" t="s">
        <v>505</v>
      </c>
      <c r="J851">
        <v>3421</v>
      </c>
      <c r="K851" t="s">
        <v>145</v>
      </c>
      <c r="L851">
        <v>1670</v>
      </c>
      <c r="M851" t="s">
        <v>491</v>
      </c>
      <c r="N851">
        <v>1</v>
      </c>
      <c r="O851">
        <v>2216.19</v>
      </c>
      <c r="P851">
        <v>1114.29</v>
      </c>
      <c r="Q851" t="str">
        <f>VLOOKUP(J851,S:T,2,FALSE)</f>
        <v>G5 - Large C&amp;I</v>
      </c>
    </row>
    <row r="852" spans="1:17" x14ac:dyDescent="0.35">
      <c r="A852">
        <v>49</v>
      </c>
      <c r="B852" t="s">
        <v>420</v>
      </c>
      <c r="C852">
        <v>2019</v>
      </c>
      <c r="D852">
        <v>7</v>
      </c>
      <c r="E852" t="s">
        <v>158</v>
      </c>
      <c r="F852">
        <v>5</v>
      </c>
      <c r="G852" t="s">
        <v>140</v>
      </c>
      <c r="H852">
        <v>419</v>
      </c>
      <c r="I852" t="s">
        <v>519</v>
      </c>
      <c r="J852" t="s">
        <v>520</v>
      </c>
      <c r="K852" t="s">
        <v>145</v>
      </c>
      <c r="L852">
        <v>1671</v>
      </c>
      <c r="M852" t="s">
        <v>484</v>
      </c>
      <c r="N852">
        <v>55</v>
      </c>
      <c r="O852">
        <v>112734.61</v>
      </c>
      <c r="P852">
        <v>299055.13</v>
      </c>
      <c r="Q852" t="str">
        <f>VLOOKUP(J852,S:T,2,FALSE)</f>
        <v>G5 - Large C&amp;I</v>
      </c>
    </row>
    <row r="853" spans="1:17" x14ac:dyDescent="0.35">
      <c r="A853">
        <v>49</v>
      </c>
      <c r="B853" t="s">
        <v>420</v>
      </c>
      <c r="C853">
        <v>2019</v>
      </c>
      <c r="D853">
        <v>7</v>
      </c>
      <c r="E853" t="s">
        <v>158</v>
      </c>
      <c r="F853">
        <v>3</v>
      </c>
      <c r="G853" t="s">
        <v>135</v>
      </c>
      <c r="H853">
        <v>411</v>
      </c>
      <c r="I853" t="s">
        <v>489</v>
      </c>
      <c r="J853" t="s">
        <v>490</v>
      </c>
      <c r="K853" t="s">
        <v>145</v>
      </c>
      <c r="L853">
        <v>1670</v>
      </c>
      <c r="M853" t="s">
        <v>491</v>
      </c>
      <c r="N853">
        <v>110</v>
      </c>
      <c r="O853">
        <v>137768.51999999999</v>
      </c>
      <c r="P853">
        <v>143595.5</v>
      </c>
      <c r="Q853" t="str">
        <f>VLOOKUP(J853,S:T,2,FALSE)</f>
        <v>G5 - Large C&amp;I</v>
      </c>
    </row>
    <row r="854" spans="1:17" x14ac:dyDescent="0.35">
      <c r="A854">
        <v>49</v>
      </c>
      <c r="B854" t="s">
        <v>420</v>
      </c>
      <c r="C854">
        <v>2019</v>
      </c>
      <c r="D854">
        <v>7</v>
      </c>
      <c r="E854" t="s">
        <v>158</v>
      </c>
      <c r="F854">
        <v>3</v>
      </c>
      <c r="G854" t="s">
        <v>135</v>
      </c>
      <c r="H854">
        <v>428</v>
      </c>
      <c r="I854" t="s">
        <v>529</v>
      </c>
      <c r="J854" t="s">
        <v>530</v>
      </c>
      <c r="K854" t="s">
        <v>145</v>
      </c>
      <c r="L854">
        <v>1675</v>
      </c>
      <c r="M854" t="s">
        <v>481</v>
      </c>
      <c r="N854">
        <v>1</v>
      </c>
      <c r="O854">
        <v>13427.71</v>
      </c>
      <c r="P854">
        <v>11744.77</v>
      </c>
      <c r="Q854" t="str">
        <f>VLOOKUP(J854,S:T,2,FALSE)</f>
        <v>G5 - Large C&amp;I</v>
      </c>
    </row>
    <row r="855" spans="1:17" x14ac:dyDescent="0.35">
      <c r="A855">
        <v>49</v>
      </c>
      <c r="B855" t="s">
        <v>420</v>
      </c>
      <c r="C855">
        <v>2019</v>
      </c>
      <c r="D855">
        <v>7</v>
      </c>
      <c r="E855" t="s">
        <v>158</v>
      </c>
      <c r="F855">
        <v>3</v>
      </c>
      <c r="G855" t="s">
        <v>135</v>
      </c>
      <c r="H855">
        <v>439</v>
      </c>
      <c r="I855" t="s">
        <v>487</v>
      </c>
      <c r="J855" t="s">
        <v>488</v>
      </c>
      <c r="K855" t="s">
        <v>145</v>
      </c>
      <c r="L855">
        <v>300</v>
      </c>
      <c r="M855" t="s">
        <v>136</v>
      </c>
      <c r="N855">
        <v>1</v>
      </c>
      <c r="O855">
        <v>644.35</v>
      </c>
      <c r="P855">
        <v>0</v>
      </c>
      <c r="Q855" t="str">
        <f>VLOOKUP(J855,S:T,2,FALSE)</f>
        <v>G5 - Large C&amp;I</v>
      </c>
    </row>
    <row r="856" spans="1:17" x14ac:dyDescent="0.35">
      <c r="A856">
        <v>49</v>
      </c>
      <c r="B856" t="s">
        <v>420</v>
      </c>
      <c r="C856">
        <v>2019</v>
      </c>
      <c r="D856">
        <v>7</v>
      </c>
      <c r="E856" t="s">
        <v>158</v>
      </c>
      <c r="F856">
        <v>5</v>
      </c>
      <c r="G856" t="s">
        <v>140</v>
      </c>
      <c r="H856">
        <v>417</v>
      </c>
      <c r="I856" t="s">
        <v>499</v>
      </c>
      <c r="J856">
        <v>2367</v>
      </c>
      <c r="K856" t="s">
        <v>145</v>
      </c>
      <c r="L856">
        <v>400</v>
      </c>
      <c r="M856" t="s">
        <v>140</v>
      </c>
      <c r="N856">
        <v>31</v>
      </c>
      <c r="O856">
        <v>107328.71</v>
      </c>
      <c r="P856">
        <v>102607.67999999999</v>
      </c>
      <c r="Q856" t="str">
        <f>VLOOKUP(J856,S:T,2,FALSE)</f>
        <v>G5 - Large C&amp;I</v>
      </c>
    </row>
    <row r="857" spans="1:17" x14ac:dyDescent="0.35">
      <c r="A857">
        <v>49</v>
      </c>
      <c r="B857" t="s">
        <v>420</v>
      </c>
      <c r="C857">
        <v>2019</v>
      </c>
      <c r="D857">
        <v>7</v>
      </c>
      <c r="E857" t="s">
        <v>158</v>
      </c>
      <c r="F857">
        <v>3</v>
      </c>
      <c r="G857" t="s">
        <v>135</v>
      </c>
      <c r="H857">
        <v>441</v>
      </c>
      <c r="I857" t="s">
        <v>526</v>
      </c>
      <c r="J857" t="s">
        <v>527</v>
      </c>
      <c r="K857" t="s">
        <v>145</v>
      </c>
      <c r="L857">
        <v>300</v>
      </c>
      <c r="M857" t="s">
        <v>136</v>
      </c>
      <c r="N857">
        <v>1</v>
      </c>
      <c r="O857">
        <v>19742.849999999999</v>
      </c>
      <c r="P857">
        <v>50591.040000000001</v>
      </c>
      <c r="Q857" t="str">
        <f>VLOOKUP(J857,S:T,2,FALSE)</f>
        <v>G5 - Large C&amp;I</v>
      </c>
    </row>
    <row r="858" spans="1:17" x14ac:dyDescent="0.35">
      <c r="A858">
        <v>49</v>
      </c>
      <c r="B858" t="s">
        <v>420</v>
      </c>
      <c r="C858">
        <v>2019</v>
      </c>
      <c r="D858">
        <v>7</v>
      </c>
      <c r="E858" t="s">
        <v>158</v>
      </c>
      <c r="F858">
        <v>10</v>
      </c>
      <c r="G858" t="s">
        <v>149</v>
      </c>
      <c r="H858">
        <v>401</v>
      </c>
      <c r="I858" t="s">
        <v>525</v>
      </c>
      <c r="J858">
        <v>1012</v>
      </c>
      <c r="K858" t="s">
        <v>145</v>
      </c>
      <c r="L858">
        <v>200</v>
      </c>
      <c r="M858" t="s">
        <v>143</v>
      </c>
      <c r="N858">
        <v>6</v>
      </c>
      <c r="O858">
        <v>303.14</v>
      </c>
      <c r="P858">
        <v>169.44</v>
      </c>
      <c r="Q858" t="str">
        <f>VLOOKUP(J858,S:T,2,FALSE)</f>
        <v>G1 - Residential</v>
      </c>
    </row>
    <row r="859" spans="1:17" x14ac:dyDescent="0.35">
      <c r="A859">
        <v>49</v>
      </c>
      <c r="B859" t="s">
        <v>420</v>
      </c>
      <c r="C859">
        <v>2019</v>
      </c>
      <c r="D859">
        <v>7</v>
      </c>
      <c r="E859" t="s">
        <v>158</v>
      </c>
      <c r="F859">
        <v>3</v>
      </c>
      <c r="G859" t="s">
        <v>135</v>
      </c>
      <c r="H859">
        <v>407</v>
      </c>
      <c r="I859" t="s">
        <v>496</v>
      </c>
      <c r="J859" t="s">
        <v>497</v>
      </c>
      <c r="K859" t="s">
        <v>145</v>
      </c>
      <c r="L859">
        <v>1670</v>
      </c>
      <c r="M859" t="s">
        <v>491</v>
      </c>
      <c r="N859">
        <v>324</v>
      </c>
      <c r="O859">
        <v>135350.31</v>
      </c>
      <c r="P859">
        <v>207138.69</v>
      </c>
      <c r="Q859" t="str">
        <f>VLOOKUP(J859,S:T,2,FALSE)</f>
        <v>G4 - Medium C&amp;I</v>
      </c>
    </row>
    <row r="860" spans="1:17" x14ac:dyDescent="0.35">
      <c r="A860">
        <v>49</v>
      </c>
      <c r="B860" t="s">
        <v>420</v>
      </c>
      <c r="C860">
        <v>2019</v>
      </c>
      <c r="D860">
        <v>7</v>
      </c>
      <c r="E860" t="s">
        <v>158</v>
      </c>
      <c r="F860">
        <v>3</v>
      </c>
      <c r="G860" t="s">
        <v>135</v>
      </c>
      <c r="H860">
        <v>443</v>
      </c>
      <c r="I860" t="s">
        <v>494</v>
      </c>
      <c r="J860">
        <v>2121</v>
      </c>
      <c r="K860" t="s">
        <v>145</v>
      </c>
      <c r="L860">
        <v>1670</v>
      </c>
      <c r="M860" t="s">
        <v>491</v>
      </c>
      <c r="N860">
        <v>734</v>
      </c>
      <c r="O860">
        <v>35356.53</v>
      </c>
      <c r="P860">
        <v>35178.449999999997</v>
      </c>
      <c r="Q860" t="str">
        <f>VLOOKUP(J860,S:T,2,FALSE)</f>
        <v>G3 - Small C&amp;I</v>
      </c>
    </row>
    <row r="861" spans="1:17" x14ac:dyDescent="0.35">
      <c r="A861">
        <v>49</v>
      </c>
      <c r="B861" t="s">
        <v>420</v>
      </c>
      <c r="C861">
        <v>2019</v>
      </c>
      <c r="D861">
        <v>7</v>
      </c>
      <c r="E861" t="s">
        <v>158</v>
      </c>
      <c r="F861">
        <v>3</v>
      </c>
      <c r="G861" t="s">
        <v>135</v>
      </c>
      <c r="H861">
        <v>409</v>
      </c>
      <c r="I861" t="s">
        <v>517</v>
      </c>
      <c r="J861">
        <v>3367</v>
      </c>
      <c r="K861" t="s">
        <v>145</v>
      </c>
      <c r="L861">
        <v>300</v>
      </c>
      <c r="M861" t="s">
        <v>136</v>
      </c>
      <c r="N861">
        <v>104</v>
      </c>
      <c r="O861">
        <v>-169535.01</v>
      </c>
      <c r="P861">
        <v>-226911.52</v>
      </c>
      <c r="Q861" t="str">
        <f>VLOOKUP(J861,S:T,2,FALSE)</f>
        <v>G5 - Large C&amp;I</v>
      </c>
    </row>
    <row r="862" spans="1:17" x14ac:dyDescent="0.35">
      <c r="A862">
        <v>49</v>
      </c>
      <c r="B862" t="s">
        <v>420</v>
      </c>
      <c r="C862">
        <v>2019</v>
      </c>
      <c r="D862">
        <v>7</v>
      </c>
      <c r="E862" t="s">
        <v>158</v>
      </c>
      <c r="F862">
        <v>5</v>
      </c>
      <c r="G862" t="s">
        <v>140</v>
      </c>
      <c r="H862">
        <v>409</v>
      </c>
      <c r="I862" t="s">
        <v>517</v>
      </c>
      <c r="J862">
        <v>3367</v>
      </c>
      <c r="K862" t="s">
        <v>145</v>
      </c>
      <c r="L862">
        <v>400</v>
      </c>
      <c r="M862" t="s">
        <v>140</v>
      </c>
      <c r="N862">
        <v>8</v>
      </c>
      <c r="O862">
        <v>11383.86</v>
      </c>
      <c r="P862">
        <v>4778.63</v>
      </c>
      <c r="Q862" t="str">
        <f>VLOOKUP(J862,S:T,2,FALSE)</f>
        <v>G5 - Large C&amp;I</v>
      </c>
    </row>
    <row r="863" spans="1:17" x14ac:dyDescent="0.35">
      <c r="A863">
        <v>49</v>
      </c>
      <c r="B863" t="s">
        <v>420</v>
      </c>
      <c r="C863">
        <v>2019</v>
      </c>
      <c r="D863">
        <v>7</v>
      </c>
      <c r="E863" t="s">
        <v>158</v>
      </c>
      <c r="F863">
        <v>3</v>
      </c>
      <c r="G863" t="s">
        <v>135</v>
      </c>
      <c r="H863">
        <v>415</v>
      </c>
      <c r="I863" t="s">
        <v>501</v>
      </c>
      <c r="J863" t="s">
        <v>502</v>
      </c>
      <c r="K863" t="s">
        <v>145</v>
      </c>
      <c r="L863">
        <v>1670</v>
      </c>
      <c r="M863" t="s">
        <v>491</v>
      </c>
      <c r="N863">
        <v>26</v>
      </c>
      <c r="O863">
        <v>136248.73000000001</v>
      </c>
      <c r="P863">
        <v>218597.32</v>
      </c>
      <c r="Q863" t="str">
        <f>VLOOKUP(J863,S:T,2,FALSE)</f>
        <v>G5 - Large C&amp;I</v>
      </c>
    </row>
    <row r="864" spans="1:17" x14ac:dyDescent="0.35">
      <c r="A864">
        <v>49</v>
      </c>
      <c r="B864" t="s">
        <v>420</v>
      </c>
      <c r="C864">
        <v>2019</v>
      </c>
      <c r="D864">
        <v>7</v>
      </c>
      <c r="E864" t="s">
        <v>158</v>
      </c>
      <c r="F864">
        <v>5</v>
      </c>
      <c r="G864" t="s">
        <v>140</v>
      </c>
      <c r="H864">
        <v>415</v>
      </c>
      <c r="I864" t="s">
        <v>501</v>
      </c>
      <c r="J864" t="s">
        <v>502</v>
      </c>
      <c r="K864" t="s">
        <v>145</v>
      </c>
      <c r="L864">
        <v>1670</v>
      </c>
      <c r="M864" t="s">
        <v>491</v>
      </c>
      <c r="N864">
        <v>3</v>
      </c>
      <c r="O864">
        <v>11198.31</v>
      </c>
      <c r="P864">
        <v>35833.050000000003</v>
      </c>
      <c r="Q864" t="str">
        <f>VLOOKUP(J864,S:T,2,FALSE)</f>
        <v>G5 - Large C&amp;I</v>
      </c>
    </row>
    <row r="865" spans="1:17" x14ac:dyDescent="0.35">
      <c r="A865">
        <v>49</v>
      </c>
      <c r="B865" t="s">
        <v>420</v>
      </c>
      <c r="C865">
        <v>2019</v>
      </c>
      <c r="D865">
        <v>7</v>
      </c>
      <c r="E865" t="s">
        <v>158</v>
      </c>
      <c r="F865">
        <v>3</v>
      </c>
      <c r="G865" t="s">
        <v>135</v>
      </c>
      <c r="H865">
        <v>413</v>
      </c>
      <c r="I865" t="s">
        <v>511</v>
      </c>
      <c r="J865">
        <v>3496</v>
      </c>
      <c r="K865" t="s">
        <v>145</v>
      </c>
      <c r="L865">
        <v>300</v>
      </c>
      <c r="M865" t="s">
        <v>136</v>
      </c>
      <c r="N865">
        <v>4</v>
      </c>
      <c r="O865">
        <v>13787.76</v>
      </c>
      <c r="P865">
        <v>5898.57</v>
      </c>
      <c r="Q865" t="str">
        <f>VLOOKUP(J865,S:T,2,FALSE)</f>
        <v>G5 - Large C&amp;I</v>
      </c>
    </row>
    <row r="866" spans="1:17" x14ac:dyDescent="0.35">
      <c r="A866">
        <v>49</v>
      </c>
      <c r="B866" t="s">
        <v>420</v>
      </c>
      <c r="C866">
        <v>2019</v>
      </c>
      <c r="D866">
        <v>7</v>
      </c>
      <c r="E866" t="s">
        <v>158</v>
      </c>
      <c r="F866">
        <v>5</v>
      </c>
      <c r="G866" t="s">
        <v>140</v>
      </c>
      <c r="H866">
        <v>405</v>
      </c>
      <c r="I866" t="s">
        <v>504</v>
      </c>
      <c r="J866">
        <v>2237</v>
      </c>
      <c r="K866" t="s">
        <v>145</v>
      </c>
      <c r="L866">
        <v>400</v>
      </c>
      <c r="M866" t="s">
        <v>140</v>
      </c>
      <c r="N866">
        <v>16</v>
      </c>
      <c r="O866">
        <v>25413.84</v>
      </c>
      <c r="P866">
        <v>20680.080000000002</v>
      </c>
      <c r="Q866" t="str">
        <f>VLOOKUP(J866,S:T,2,FALSE)</f>
        <v>G4 - Medium C&amp;I</v>
      </c>
    </row>
    <row r="867" spans="1:17" x14ac:dyDescent="0.35">
      <c r="A867">
        <v>49</v>
      </c>
      <c r="B867" t="s">
        <v>420</v>
      </c>
      <c r="C867">
        <v>2019</v>
      </c>
      <c r="D867">
        <v>7</v>
      </c>
      <c r="E867" t="s">
        <v>158</v>
      </c>
      <c r="F867">
        <v>3</v>
      </c>
      <c r="G867" t="s">
        <v>135</v>
      </c>
      <c r="H867">
        <v>419</v>
      </c>
      <c r="I867" t="s">
        <v>519</v>
      </c>
      <c r="J867" t="s">
        <v>520</v>
      </c>
      <c r="K867" t="s">
        <v>145</v>
      </c>
      <c r="L867">
        <v>1671</v>
      </c>
      <c r="M867" t="s">
        <v>484</v>
      </c>
      <c r="N867">
        <v>9</v>
      </c>
      <c r="O867">
        <v>13463.92</v>
      </c>
      <c r="P867">
        <v>38701.43</v>
      </c>
      <c r="Q867" t="str">
        <f>VLOOKUP(J867,S:T,2,FALSE)</f>
        <v>G5 - Large C&amp;I</v>
      </c>
    </row>
    <row r="868" spans="1:17" x14ac:dyDescent="0.35">
      <c r="A868">
        <v>49</v>
      </c>
      <c r="B868" t="s">
        <v>420</v>
      </c>
      <c r="C868">
        <v>2019</v>
      </c>
      <c r="D868">
        <v>7</v>
      </c>
      <c r="E868" t="s">
        <v>158</v>
      </c>
      <c r="F868">
        <v>5</v>
      </c>
      <c r="G868" t="s">
        <v>140</v>
      </c>
      <c r="H868">
        <v>411</v>
      </c>
      <c r="I868" t="s">
        <v>489</v>
      </c>
      <c r="J868" t="s">
        <v>490</v>
      </c>
      <c r="K868" t="s">
        <v>145</v>
      </c>
      <c r="L868">
        <v>1670</v>
      </c>
      <c r="M868" t="s">
        <v>491</v>
      </c>
      <c r="N868">
        <v>7</v>
      </c>
      <c r="O868">
        <v>10015.549999999999</v>
      </c>
      <c r="P868">
        <v>12557.11</v>
      </c>
      <c r="Q868" t="str">
        <f>VLOOKUP(J868,S:T,2,FALSE)</f>
        <v>G5 - Large C&amp;I</v>
      </c>
    </row>
    <row r="869" spans="1:17" x14ac:dyDescent="0.35">
      <c r="A869">
        <v>49</v>
      </c>
      <c r="B869" t="s">
        <v>420</v>
      </c>
      <c r="C869">
        <v>2019</v>
      </c>
      <c r="D869">
        <v>7</v>
      </c>
      <c r="E869" t="s">
        <v>158</v>
      </c>
      <c r="F869">
        <v>5</v>
      </c>
      <c r="G869" t="s">
        <v>140</v>
      </c>
      <c r="H869">
        <v>421</v>
      </c>
      <c r="I869" t="s">
        <v>485</v>
      </c>
      <c r="J869">
        <v>2496</v>
      </c>
      <c r="K869" t="s">
        <v>145</v>
      </c>
      <c r="L869">
        <v>400</v>
      </c>
      <c r="M869" t="s">
        <v>140</v>
      </c>
      <c r="N869">
        <v>3</v>
      </c>
      <c r="O869">
        <v>36221.26</v>
      </c>
      <c r="P869">
        <v>31966.400000000001</v>
      </c>
      <c r="Q869" t="str">
        <f>VLOOKUP(J869,S:T,2,FALSE)</f>
        <v>G5 - Large C&amp;I</v>
      </c>
    </row>
    <row r="870" spans="1:17" x14ac:dyDescent="0.35">
      <c r="A870">
        <v>49</v>
      </c>
      <c r="B870" t="s">
        <v>420</v>
      </c>
      <c r="C870">
        <v>2019</v>
      </c>
      <c r="D870">
        <v>7</v>
      </c>
      <c r="E870" t="s">
        <v>158</v>
      </c>
      <c r="F870">
        <v>1</v>
      </c>
      <c r="G870" t="s">
        <v>132</v>
      </c>
      <c r="H870">
        <v>400</v>
      </c>
      <c r="I870" t="s">
        <v>510</v>
      </c>
      <c r="J870">
        <v>1247</v>
      </c>
      <c r="K870" t="s">
        <v>145</v>
      </c>
      <c r="L870">
        <v>207</v>
      </c>
      <c r="M870" t="s">
        <v>151</v>
      </c>
      <c r="N870">
        <v>8</v>
      </c>
      <c r="O870">
        <v>219.55</v>
      </c>
      <c r="P870">
        <v>80.09</v>
      </c>
      <c r="Q870" t="str">
        <f>VLOOKUP(J870,S:T,2,FALSE)</f>
        <v>G1 - Residential</v>
      </c>
    </row>
    <row r="871" spans="1:17" x14ac:dyDescent="0.35">
      <c r="A871">
        <v>49</v>
      </c>
      <c r="B871" t="s">
        <v>420</v>
      </c>
      <c r="C871">
        <v>2019</v>
      </c>
      <c r="D871">
        <v>8</v>
      </c>
      <c r="E871" t="s">
        <v>139</v>
      </c>
      <c r="F871">
        <v>6</v>
      </c>
      <c r="G871" t="s">
        <v>137</v>
      </c>
      <c r="H871">
        <v>610</v>
      </c>
      <c r="I871" t="s">
        <v>429</v>
      </c>
      <c r="J871" t="s">
        <v>430</v>
      </c>
      <c r="K871" t="s">
        <v>431</v>
      </c>
      <c r="L871">
        <v>700</v>
      </c>
      <c r="M871" t="s">
        <v>138</v>
      </c>
      <c r="N871">
        <v>8</v>
      </c>
      <c r="O871">
        <v>2872.93</v>
      </c>
      <c r="P871">
        <v>4338</v>
      </c>
      <c r="Q871" t="str">
        <f>VLOOKUP(J871,S:T,2,FALSE)</f>
        <v>E6 - OTHER</v>
      </c>
    </row>
    <row r="872" spans="1:17" x14ac:dyDescent="0.35">
      <c r="A872">
        <v>49</v>
      </c>
      <c r="B872" t="s">
        <v>420</v>
      </c>
      <c r="C872">
        <v>2019</v>
      </c>
      <c r="D872">
        <v>8</v>
      </c>
      <c r="E872" t="s">
        <v>139</v>
      </c>
      <c r="F872">
        <v>10</v>
      </c>
      <c r="G872" t="s">
        <v>149</v>
      </c>
      <c r="H872">
        <v>903</v>
      </c>
      <c r="I872" t="s">
        <v>453</v>
      </c>
      <c r="J872" t="s">
        <v>450</v>
      </c>
      <c r="K872" t="s">
        <v>451</v>
      </c>
      <c r="L872">
        <v>4513</v>
      </c>
      <c r="M872" t="s">
        <v>150</v>
      </c>
      <c r="N872">
        <v>1760</v>
      </c>
      <c r="O872">
        <v>153545.88</v>
      </c>
      <c r="P872">
        <v>1433413</v>
      </c>
      <c r="Q872" t="str">
        <f>VLOOKUP(J872,S:T,2,FALSE)</f>
        <v>E1 - Residential</v>
      </c>
    </row>
    <row r="873" spans="1:17" x14ac:dyDescent="0.35">
      <c r="A873">
        <v>49</v>
      </c>
      <c r="B873" t="s">
        <v>420</v>
      </c>
      <c r="C873">
        <v>2019</v>
      </c>
      <c r="D873">
        <v>8</v>
      </c>
      <c r="E873" t="s">
        <v>139</v>
      </c>
      <c r="F873">
        <v>3</v>
      </c>
      <c r="G873" t="s">
        <v>135</v>
      </c>
      <c r="H873">
        <v>903</v>
      </c>
      <c r="I873" t="s">
        <v>453</v>
      </c>
      <c r="J873" t="s">
        <v>450</v>
      </c>
      <c r="K873" t="s">
        <v>451</v>
      </c>
      <c r="L873">
        <v>4532</v>
      </c>
      <c r="M873" t="s">
        <v>142</v>
      </c>
      <c r="N873">
        <v>93</v>
      </c>
      <c r="O873">
        <v>29217.85</v>
      </c>
      <c r="P873">
        <v>285946</v>
      </c>
      <c r="Q873" t="str">
        <f>VLOOKUP(J873,S:T,2,FALSE)</f>
        <v>E1 - Residential</v>
      </c>
    </row>
    <row r="874" spans="1:17" x14ac:dyDescent="0.35">
      <c r="A874">
        <v>49</v>
      </c>
      <c r="B874" t="s">
        <v>420</v>
      </c>
      <c r="C874">
        <v>2019</v>
      </c>
      <c r="D874">
        <v>8</v>
      </c>
      <c r="E874" t="s">
        <v>139</v>
      </c>
      <c r="F874">
        <v>5</v>
      </c>
      <c r="G874" t="s">
        <v>140</v>
      </c>
      <c r="H874">
        <v>5</v>
      </c>
      <c r="I874" t="s">
        <v>424</v>
      </c>
      <c r="J874" t="s">
        <v>425</v>
      </c>
      <c r="K874" t="s">
        <v>426</v>
      </c>
      <c r="L874">
        <v>460</v>
      </c>
      <c r="M874" t="s">
        <v>141</v>
      </c>
      <c r="N874">
        <v>815</v>
      </c>
      <c r="O874">
        <v>294233.27</v>
      </c>
      <c r="P874">
        <v>1517183</v>
      </c>
      <c r="Q874" t="str">
        <f>VLOOKUP(J874,S:T,2,FALSE)</f>
        <v>E3 - Small C&amp;I</v>
      </c>
    </row>
    <row r="875" spans="1:17" x14ac:dyDescent="0.35">
      <c r="A875">
        <v>49</v>
      </c>
      <c r="B875" t="s">
        <v>420</v>
      </c>
      <c r="C875">
        <v>2019</v>
      </c>
      <c r="D875">
        <v>8</v>
      </c>
      <c r="E875" t="s">
        <v>139</v>
      </c>
      <c r="F875">
        <v>1</v>
      </c>
      <c r="G875" t="s">
        <v>132</v>
      </c>
      <c r="H875">
        <v>950</v>
      </c>
      <c r="I875" t="s">
        <v>428</v>
      </c>
      <c r="J875" t="s">
        <v>425</v>
      </c>
      <c r="K875" t="s">
        <v>426</v>
      </c>
      <c r="L875">
        <v>4512</v>
      </c>
      <c r="M875" t="s">
        <v>133</v>
      </c>
      <c r="N875">
        <v>82</v>
      </c>
      <c r="O875">
        <v>9887.07</v>
      </c>
      <c r="P875">
        <v>93659</v>
      </c>
      <c r="Q875" t="str">
        <f>VLOOKUP(J875,S:T,2,FALSE)</f>
        <v>E3 - Small C&amp;I</v>
      </c>
    </row>
    <row r="876" spans="1:17" x14ac:dyDescent="0.35">
      <c r="A876">
        <v>49</v>
      </c>
      <c r="B876" t="s">
        <v>420</v>
      </c>
      <c r="C876">
        <v>2019</v>
      </c>
      <c r="D876">
        <v>8</v>
      </c>
      <c r="E876" t="s">
        <v>139</v>
      </c>
      <c r="F876">
        <v>1</v>
      </c>
      <c r="G876" t="s">
        <v>132</v>
      </c>
      <c r="H876">
        <v>34</v>
      </c>
      <c r="I876" t="s">
        <v>463</v>
      </c>
      <c r="J876" t="s">
        <v>458</v>
      </c>
      <c r="K876" t="s">
        <v>459</v>
      </c>
      <c r="L876">
        <v>200</v>
      </c>
      <c r="M876" t="s">
        <v>143</v>
      </c>
      <c r="N876">
        <v>1</v>
      </c>
      <c r="O876">
        <v>13.47</v>
      </c>
      <c r="P876">
        <v>11</v>
      </c>
      <c r="Q876" t="str">
        <f>VLOOKUP(J876,S:T,2,FALSE)</f>
        <v>E3 - Small C&amp;I</v>
      </c>
    </row>
    <row r="877" spans="1:17" x14ac:dyDescent="0.35">
      <c r="A877">
        <v>49</v>
      </c>
      <c r="B877" t="s">
        <v>420</v>
      </c>
      <c r="C877">
        <v>2019</v>
      </c>
      <c r="D877">
        <v>8</v>
      </c>
      <c r="E877" t="s">
        <v>139</v>
      </c>
      <c r="F877">
        <v>5</v>
      </c>
      <c r="G877" t="s">
        <v>140</v>
      </c>
      <c r="H877">
        <v>122</v>
      </c>
      <c r="I877" t="s">
        <v>460</v>
      </c>
      <c r="J877" t="s">
        <v>461</v>
      </c>
      <c r="K877" t="s">
        <v>462</v>
      </c>
      <c r="L877">
        <v>460</v>
      </c>
      <c r="M877" t="s">
        <v>141</v>
      </c>
      <c r="N877">
        <v>1</v>
      </c>
      <c r="O877">
        <v>32465.7</v>
      </c>
      <c r="P877">
        <v>581064</v>
      </c>
      <c r="Q877" t="str">
        <f>VLOOKUP(J877,S:T,2,FALSE)</f>
        <v>E5 - Large C&amp;I</v>
      </c>
    </row>
    <row r="878" spans="1:17" x14ac:dyDescent="0.35">
      <c r="A878">
        <v>49</v>
      </c>
      <c r="B878" t="s">
        <v>420</v>
      </c>
      <c r="C878">
        <v>2019</v>
      </c>
      <c r="D878">
        <v>8</v>
      </c>
      <c r="E878" t="s">
        <v>139</v>
      </c>
      <c r="F878">
        <v>6</v>
      </c>
      <c r="G878" t="s">
        <v>137</v>
      </c>
      <c r="H878">
        <v>616</v>
      </c>
      <c r="I878" t="s">
        <v>446</v>
      </c>
      <c r="J878" t="s">
        <v>441</v>
      </c>
      <c r="K878" t="s">
        <v>442</v>
      </c>
      <c r="L878">
        <v>4562</v>
      </c>
      <c r="M878" t="s">
        <v>144</v>
      </c>
      <c r="N878">
        <v>71</v>
      </c>
      <c r="O878">
        <v>4126.37</v>
      </c>
      <c r="P878">
        <v>24057</v>
      </c>
      <c r="Q878" t="str">
        <f>VLOOKUP(J878,S:T,2,FALSE)</f>
        <v>E6 - OTHER</v>
      </c>
    </row>
    <row r="879" spans="1:17" x14ac:dyDescent="0.35">
      <c r="A879">
        <v>49</v>
      </c>
      <c r="B879" t="s">
        <v>420</v>
      </c>
      <c r="C879">
        <v>2019</v>
      </c>
      <c r="D879">
        <v>8</v>
      </c>
      <c r="E879" t="s">
        <v>139</v>
      </c>
      <c r="F879">
        <v>10</v>
      </c>
      <c r="G879" t="s">
        <v>149</v>
      </c>
      <c r="H879">
        <v>628</v>
      </c>
      <c r="I879" t="s">
        <v>440</v>
      </c>
      <c r="J879" t="s">
        <v>441</v>
      </c>
      <c r="K879" t="s">
        <v>442</v>
      </c>
      <c r="L879">
        <v>207</v>
      </c>
      <c r="M879" t="s">
        <v>151</v>
      </c>
      <c r="N879">
        <v>7</v>
      </c>
      <c r="O879">
        <v>149.15</v>
      </c>
      <c r="P879">
        <v>518</v>
      </c>
      <c r="Q879" t="str">
        <f>VLOOKUP(J879,S:T,2,FALSE)</f>
        <v>E6 - OTHER</v>
      </c>
    </row>
    <row r="880" spans="1:17" x14ac:dyDescent="0.35">
      <c r="A880">
        <v>49</v>
      </c>
      <c r="B880" t="s">
        <v>420</v>
      </c>
      <c r="C880">
        <v>2019</v>
      </c>
      <c r="D880">
        <v>8</v>
      </c>
      <c r="E880" t="s">
        <v>139</v>
      </c>
      <c r="F880">
        <v>6</v>
      </c>
      <c r="G880" t="s">
        <v>137</v>
      </c>
      <c r="H880">
        <v>629</v>
      </c>
      <c r="I880" t="s">
        <v>469</v>
      </c>
      <c r="J880" t="s">
        <v>430</v>
      </c>
      <c r="K880" t="s">
        <v>431</v>
      </c>
      <c r="L880">
        <v>700</v>
      </c>
      <c r="M880" t="s">
        <v>138</v>
      </c>
      <c r="N880">
        <v>144</v>
      </c>
      <c r="O880">
        <v>80377.84</v>
      </c>
      <c r="P880">
        <v>183781</v>
      </c>
      <c r="Q880" t="str">
        <f>VLOOKUP(J880,S:T,2,FALSE)</f>
        <v>E6 - OTHER</v>
      </c>
    </row>
    <row r="881" spans="1:17" x14ac:dyDescent="0.35">
      <c r="A881">
        <v>49</v>
      </c>
      <c r="B881" t="s">
        <v>420</v>
      </c>
      <c r="C881">
        <v>2019</v>
      </c>
      <c r="D881">
        <v>8</v>
      </c>
      <c r="E881" t="s">
        <v>139</v>
      </c>
      <c r="F881">
        <v>5</v>
      </c>
      <c r="G881" t="s">
        <v>140</v>
      </c>
      <c r="H881">
        <v>950</v>
      </c>
      <c r="I881" t="s">
        <v>428</v>
      </c>
      <c r="J881" t="s">
        <v>425</v>
      </c>
      <c r="K881" t="s">
        <v>426</v>
      </c>
      <c r="L881">
        <v>4552</v>
      </c>
      <c r="M881" t="s">
        <v>156</v>
      </c>
      <c r="N881">
        <v>137</v>
      </c>
      <c r="O881">
        <v>37022.339999999997</v>
      </c>
      <c r="P881">
        <v>376940</v>
      </c>
      <c r="Q881" t="str">
        <f>VLOOKUP(J881,S:T,2,FALSE)</f>
        <v>E3 - Small C&amp;I</v>
      </c>
    </row>
    <row r="882" spans="1:17" x14ac:dyDescent="0.35">
      <c r="A882">
        <v>49</v>
      </c>
      <c r="B882" t="s">
        <v>420</v>
      </c>
      <c r="C882">
        <v>2019</v>
      </c>
      <c r="D882">
        <v>8</v>
      </c>
      <c r="E882" t="s">
        <v>139</v>
      </c>
      <c r="F882">
        <v>5</v>
      </c>
      <c r="G882" t="s">
        <v>140</v>
      </c>
      <c r="H882">
        <v>13</v>
      </c>
      <c r="I882" t="s">
        <v>432</v>
      </c>
      <c r="J882" t="s">
        <v>433</v>
      </c>
      <c r="K882" t="s">
        <v>434</v>
      </c>
      <c r="L882">
        <v>460</v>
      </c>
      <c r="M882" t="s">
        <v>141</v>
      </c>
      <c r="N882">
        <v>310</v>
      </c>
      <c r="O882">
        <v>712352.5</v>
      </c>
      <c r="P882">
        <v>4233082</v>
      </c>
      <c r="Q882" t="str">
        <f>VLOOKUP(J882,S:T,2,FALSE)</f>
        <v>E4 - Medium C&amp;I</v>
      </c>
    </row>
    <row r="883" spans="1:17" x14ac:dyDescent="0.35">
      <c r="A883">
        <v>49</v>
      </c>
      <c r="B883" t="s">
        <v>420</v>
      </c>
      <c r="C883">
        <v>2019</v>
      </c>
      <c r="D883">
        <v>8</v>
      </c>
      <c r="E883" t="s">
        <v>139</v>
      </c>
      <c r="F883">
        <v>5</v>
      </c>
      <c r="G883" t="s">
        <v>140</v>
      </c>
      <c r="H883">
        <v>53</v>
      </c>
      <c r="I883" t="s">
        <v>435</v>
      </c>
      <c r="J883" t="s">
        <v>433</v>
      </c>
      <c r="K883" t="s">
        <v>434</v>
      </c>
      <c r="L883">
        <v>460</v>
      </c>
      <c r="M883" t="s">
        <v>141</v>
      </c>
      <c r="N883">
        <v>9</v>
      </c>
      <c r="O883">
        <v>18819.63</v>
      </c>
      <c r="P883">
        <v>97542</v>
      </c>
      <c r="Q883" t="str">
        <f>VLOOKUP(J883,S:T,2,FALSE)</f>
        <v>E4 - Medium C&amp;I</v>
      </c>
    </row>
    <row r="884" spans="1:17" x14ac:dyDescent="0.35">
      <c r="A884">
        <v>49</v>
      </c>
      <c r="B884" t="s">
        <v>420</v>
      </c>
      <c r="C884">
        <v>2019</v>
      </c>
      <c r="D884">
        <v>8</v>
      </c>
      <c r="E884" t="s">
        <v>139</v>
      </c>
      <c r="F884">
        <v>6</v>
      </c>
      <c r="G884" t="s">
        <v>137</v>
      </c>
      <c r="H884">
        <v>630</v>
      </c>
      <c r="I884" t="s">
        <v>455</v>
      </c>
      <c r="J884" t="s">
        <v>157</v>
      </c>
      <c r="K884" t="s">
        <v>145</v>
      </c>
      <c r="L884">
        <v>700</v>
      </c>
      <c r="M884" t="s">
        <v>138</v>
      </c>
      <c r="N884">
        <v>1</v>
      </c>
      <c r="O884">
        <v>530.15</v>
      </c>
      <c r="P884">
        <v>3086</v>
      </c>
      <c r="Q884" t="str">
        <f>VLOOKUP(J884,S:T,2,FALSE)</f>
        <v>E6 - OTHER</v>
      </c>
    </row>
    <row r="885" spans="1:17" x14ac:dyDescent="0.35">
      <c r="A885">
        <v>49</v>
      </c>
      <c r="B885" t="s">
        <v>420</v>
      </c>
      <c r="C885">
        <v>2019</v>
      </c>
      <c r="D885">
        <v>8</v>
      </c>
      <c r="E885" t="s">
        <v>139</v>
      </c>
      <c r="F885">
        <v>6</v>
      </c>
      <c r="G885" t="s">
        <v>137</v>
      </c>
      <c r="H885">
        <v>628</v>
      </c>
      <c r="I885" t="s">
        <v>440</v>
      </c>
      <c r="J885" t="s">
        <v>441</v>
      </c>
      <c r="K885" t="s">
        <v>442</v>
      </c>
      <c r="L885">
        <v>700</v>
      </c>
      <c r="M885" t="s">
        <v>138</v>
      </c>
      <c r="N885">
        <v>224</v>
      </c>
      <c r="O885">
        <v>14085.03</v>
      </c>
      <c r="P885">
        <v>55292</v>
      </c>
      <c r="Q885" t="str">
        <f>VLOOKUP(J885,S:T,2,FALSE)</f>
        <v>E6 - OTHER</v>
      </c>
    </row>
    <row r="886" spans="1:17" x14ac:dyDescent="0.35">
      <c r="A886">
        <v>49</v>
      </c>
      <c r="B886" t="s">
        <v>420</v>
      </c>
      <c r="C886">
        <v>2019</v>
      </c>
      <c r="D886">
        <v>8</v>
      </c>
      <c r="E886" t="s">
        <v>139</v>
      </c>
      <c r="F886">
        <v>3</v>
      </c>
      <c r="G886" t="s">
        <v>135</v>
      </c>
      <c r="H886">
        <v>629</v>
      </c>
      <c r="I886" t="s">
        <v>469</v>
      </c>
      <c r="J886" t="s">
        <v>430</v>
      </c>
      <c r="K886" t="s">
        <v>431</v>
      </c>
      <c r="L886">
        <v>300</v>
      </c>
      <c r="M886" t="s">
        <v>136</v>
      </c>
      <c r="N886">
        <v>9</v>
      </c>
      <c r="O886">
        <v>1328.7</v>
      </c>
      <c r="P886">
        <v>4968</v>
      </c>
      <c r="Q886" t="str">
        <f>VLOOKUP(J886,S:T,2,FALSE)</f>
        <v>E6 - OTHER</v>
      </c>
    </row>
    <row r="887" spans="1:17" x14ac:dyDescent="0.35">
      <c r="A887">
        <v>49</v>
      </c>
      <c r="B887" t="s">
        <v>420</v>
      </c>
      <c r="C887">
        <v>2019</v>
      </c>
      <c r="D887">
        <v>8</v>
      </c>
      <c r="E887" t="s">
        <v>139</v>
      </c>
      <c r="F887">
        <v>5</v>
      </c>
      <c r="G887" t="s">
        <v>140</v>
      </c>
      <c r="H887">
        <v>616</v>
      </c>
      <c r="I887" t="s">
        <v>446</v>
      </c>
      <c r="J887" t="s">
        <v>441</v>
      </c>
      <c r="K887" t="s">
        <v>442</v>
      </c>
      <c r="L887">
        <v>4552</v>
      </c>
      <c r="M887" t="s">
        <v>156</v>
      </c>
      <c r="N887">
        <v>20</v>
      </c>
      <c r="O887">
        <v>2217.39</v>
      </c>
      <c r="P887">
        <v>11740</v>
      </c>
      <c r="Q887" t="str">
        <f>VLOOKUP(J887,S:T,2,FALSE)</f>
        <v>E6 - OTHER</v>
      </c>
    </row>
    <row r="888" spans="1:17" x14ac:dyDescent="0.35">
      <c r="A888">
        <v>49</v>
      </c>
      <c r="B888" t="s">
        <v>420</v>
      </c>
      <c r="C888">
        <v>2019</v>
      </c>
      <c r="D888">
        <v>8</v>
      </c>
      <c r="E888" t="s">
        <v>139</v>
      </c>
      <c r="F888">
        <v>10</v>
      </c>
      <c r="G888" t="s">
        <v>149</v>
      </c>
      <c r="H888">
        <v>6</v>
      </c>
      <c r="I888" t="s">
        <v>421</v>
      </c>
      <c r="J888" t="s">
        <v>422</v>
      </c>
      <c r="K888" t="s">
        <v>423</v>
      </c>
      <c r="L888">
        <v>207</v>
      </c>
      <c r="M888" t="s">
        <v>151</v>
      </c>
      <c r="N888">
        <v>1055</v>
      </c>
      <c r="O888">
        <v>116178.31</v>
      </c>
      <c r="P888">
        <v>783499</v>
      </c>
      <c r="Q888" t="str">
        <f>VLOOKUP(J888,S:T,2,FALSE)</f>
        <v>E2 - Low Income Residential</v>
      </c>
    </row>
    <row r="889" spans="1:17" x14ac:dyDescent="0.35">
      <c r="A889">
        <v>49</v>
      </c>
      <c r="B889" t="s">
        <v>420</v>
      </c>
      <c r="C889">
        <v>2019</v>
      </c>
      <c r="D889">
        <v>8</v>
      </c>
      <c r="E889" t="s">
        <v>139</v>
      </c>
      <c r="F889">
        <v>10</v>
      </c>
      <c r="G889" t="s">
        <v>149</v>
      </c>
      <c r="H889">
        <v>905</v>
      </c>
      <c r="I889" t="s">
        <v>454</v>
      </c>
      <c r="J889" t="s">
        <v>422</v>
      </c>
      <c r="K889" t="s">
        <v>423</v>
      </c>
      <c r="L889">
        <v>4513</v>
      </c>
      <c r="M889" t="s">
        <v>150</v>
      </c>
      <c r="N889">
        <v>139</v>
      </c>
      <c r="O889">
        <v>3744.99</v>
      </c>
      <c r="P889">
        <v>84452</v>
      </c>
      <c r="Q889" t="str">
        <f>VLOOKUP(J889,S:T,2,FALSE)</f>
        <v>E2 - Low Income Residential</v>
      </c>
    </row>
    <row r="890" spans="1:17" x14ac:dyDescent="0.35">
      <c r="A890">
        <v>49</v>
      </c>
      <c r="B890" t="s">
        <v>420</v>
      </c>
      <c r="C890">
        <v>2019</v>
      </c>
      <c r="D890">
        <v>8</v>
      </c>
      <c r="E890" t="s">
        <v>139</v>
      </c>
      <c r="F890">
        <v>5</v>
      </c>
      <c r="G890" t="s">
        <v>140</v>
      </c>
      <c r="H890">
        <v>943</v>
      </c>
      <c r="I890" t="s">
        <v>464</v>
      </c>
      <c r="J890" t="s">
        <v>465</v>
      </c>
      <c r="K890" t="s">
        <v>466</v>
      </c>
      <c r="L890">
        <v>4552</v>
      </c>
      <c r="M890" t="s">
        <v>156</v>
      </c>
      <c r="N890">
        <v>1</v>
      </c>
      <c r="O890">
        <v>8786.49</v>
      </c>
      <c r="P890">
        <v>0</v>
      </c>
      <c r="Q890" t="str">
        <f>VLOOKUP(J890,S:T,2,FALSE)</f>
        <v>E6 - OTHER</v>
      </c>
    </row>
    <row r="891" spans="1:17" x14ac:dyDescent="0.35">
      <c r="A891">
        <v>49</v>
      </c>
      <c r="B891" t="s">
        <v>420</v>
      </c>
      <c r="C891">
        <v>2019</v>
      </c>
      <c r="D891">
        <v>8</v>
      </c>
      <c r="E891" t="s">
        <v>139</v>
      </c>
      <c r="F891">
        <v>1</v>
      </c>
      <c r="G891" t="s">
        <v>132</v>
      </c>
      <c r="H891">
        <v>954</v>
      </c>
      <c r="I891" t="s">
        <v>436</v>
      </c>
      <c r="J891" t="s">
        <v>433</v>
      </c>
      <c r="K891" t="s">
        <v>434</v>
      </c>
      <c r="L891">
        <v>4512</v>
      </c>
      <c r="M891" t="s">
        <v>133</v>
      </c>
      <c r="N891">
        <v>1</v>
      </c>
      <c r="O891">
        <v>1048.78</v>
      </c>
      <c r="P891">
        <v>13864</v>
      </c>
      <c r="Q891" t="str">
        <f>VLOOKUP(J891,S:T,2,FALSE)</f>
        <v>E4 - Medium C&amp;I</v>
      </c>
    </row>
    <row r="892" spans="1:17" x14ac:dyDescent="0.35">
      <c r="A892">
        <v>49</v>
      </c>
      <c r="B892" t="s">
        <v>420</v>
      </c>
      <c r="C892">
        <v>2019</v>
      </c>
      <c r="D892">
        <v>8</v>
      </c>
      <c r="E892" t="s">
        <v>139</v>
      </c>
      <c r="F892">
        <v>3</v>
      </c>
      <c r="G892" t="s">
        <v>135</v>
      </c>
      <c r="H892">
        <v>628</v>
      </c>
      <c r="I892" t="s">
        <v>440</v>
      </c>
      <c r="J892" t="s">
        <v>441</v>
      </c>
      <c r="K892" t="s">
        <v>442</v>
      </c>
      <c r="L892">
        <v>300</v>
      </c>
      <c r="M892" t="s">
        <v>136</v>
      </c>
      <c r="N892">
        <v>1130</v>
      </c>
      <c r="O892">
        <v>72170.91</v>
      </c>
      <c r="P892">
        <v>270795</v>
      </c>
      <c r="Q892" t="str">
        <f>VLOOKUP(J892,S:T,2,FALSE)</f>
        <v>E6 - OTHER</v>
      </c>
    </row>
    <row r="893" spans="1:17" x14ac:dyDescent="0.35">
      <c r="A893">
        <v>49</v>
      </c>
      <c r="B893" t="s">
        <v>420</v>
      </c>
      <c r="C893">
        <v>2019</v>
      </c>
      <c r="D893">
        <v>8</v>
      </c>
      <c r="E893" t="s">
        <v>139</v>
      </c>
      <c r="F893">
        <v>6</v>
      </c>
      <c r="G893" t="s">
        <v>137</v>
      </c>
      <c r="H893">
        <v>605</v>
      </c>
      <c r="I893" t="s">
        <v>467</v>
      </c>
      <c r="J893" t="s">
        <v>441</v>
      </c>
      <c r="K893" t="s">
        <v>442</v>
      </c>
      <c r="L893">
        <v>700</v>
      </c>
      <c r="M893" t="s">
        <v>138</v>
      </c>
      <c r="N893">
        <v>16</v>
      </c>
      <c r="O893">
        <v>1012.42</v>
      </c>
      <c r="P893">
        <v>3770</v>
      </c>
      <c r="Q893" t="str">
        <f>VLOOKUP(J893,S:T,2,FALSE)</f>
        <v>E6 - OTHER</v>
      </c>
    </row>
    <row r="894" spans="1:17" x14ac:dyDescent="0.35">
      <c r="A894">
        <v>49</v>
      </c>
      <c r="B894" t="s">
        <v>420</v>
      </c>
      <c r="C894">
        <v>2019</v>
      </c>
      <c r="D894">
        <v>8</v>
      </c>
      <c r="E894" t="s">
        <v>139</v>
      </c>
      <c r="F894">
        <v>3</v>
      </c>
      <c r="G894" t="s">
        <v>135</v>
      </c>
      <c r="H894">
        <v>616</v>
      </c>
      <c r="I894" t="s">
        <v>446</v>
      </c>
      <c r="J894" t="s">
        <v>441</v>
      </c>
      <c r="K894" t="s">
        <v>442</v>
      </c>
      <c r="L894">
        <v>4532</v>
      </c>
      <c r="M894" t="s">
        <v>142</v>
      </c>
      <c r="N894">
        <v>304</v>
      </c>
      <c r="O894">
        <v>15568.64</v>
      </c>
      <c r="P894">
        <v>86605</v>
      </c>
      <c r="Q894" t="str">
        <f>VLOOKUP(J894,S:T,2,FALSE)</f>
        <v>E6 - OTHER</v>
      </c>
    </row>
    <row r="895" spans="1:17" x14ac:dyDescent="0.35">
      <c r="A895">
        <v>49</v>
      </c>
      <c r="B895" t="s">
        <v>420</v>
      </c>
      <c r="C895">
        <v>2019</v>
      </c>
      <c r="D895">
        <v>8</v>
      </c>
      <c r="E895" t="s">
        <v>139</v>
      </c>
      <c r="F895">
        <v>1</v>
      </c>
      <c r="G895" t="s">
        <v>132</v>
      </c>
      <c r="H895">
        <v>55</v>
      </c>
      <c r="I895" t="s">
        <v>427</v>
      </c>
      <c r="J895" t="s">
        <v>425</v>
      </c>
      <c r="K895" t="s">
        <v>426</v>
      </c>
      <c r="L895">
        <v>200</v>
      </c>
      <c r="M895" t="s">
        <v>143</v>
      </c>
      <c r="N895">
        <v>1</v>
      </c>
      <c r="O895">
        <v>22.51</v>
      </c>
      <c r="P895">
        <v>57</v>
      </c>
      <c r="Q895" t="str">
        <f>VLOOKUP(J895,S:T,2,FALSE)</f>
        <v>E3 - Small C&amp;I</v>
      </c>
    </row>
    <row r="896" spans="1:17" x14ac:dyDescent="0.35">
      <c r="A896">
        <v>49</v>
      </c>
      <c r="B896" t="s">
        <v>420</v>
      </c>
      <c r="C896">
        <v>2019</v>
      </c>
      <c r="D896">
        <v>8</v>
      </c>
      <c r="E896" t="s">
        <v>139</v>
      </c>
      <c r="F896">
        <v>3</v>
      </c>
      <c r="G896" t="s">
        <v>135</v>
      </c>
      <c r="H896">
        <v>951</v>
      </c>
      <c r="I896" t="s">
        <v>457</v>
      </c>
      <c r="J896" t="s">
        <v>458</v>
      </c>
      <c r="K896" t="s">
        <v>459</v>
      </c>
      <c r="L896">
        <v>4532</v>
      </c>
      <c r="M896" t="s">
        <v>142</v>
      </c>
      <c r="N896">
        <v>114</v>
      </c>
      <c r="O896">
        <v>9201.1299999999992</v>
      </c>
      <c r="P896">
        <v>77091</v>
      </c>
      <c r="Q896" t="str">
        <f>VLOOKUP(J896,S:T,2,FALSE)</f>
        <v>E3 - Small C&amp;I</v>
      </c>
    </row>
    <row r="897" spans="1:17" x14ac:dyDescent="0.35">
      <c r="A897">
        <v>49</v>
      </c>
      <c r="B897" t="s">
        <v>420</v>
      </c>
      <c r="C897">
        <v>2019</v>
      </c>
      <c r="D897">
        <v>8</v>
      </c>
      <c r="E897" t="s">
        <v>139</v>
      </c>
      <c r="F897">
        <v>6</v>
      </c>
      <c r="G897" t="s">
        <v>137</v>
      </c>
      <c r="H897">
        <v>951</v>
      </c>
      <c r="I897" t="s">
        <v>457</v>
      </c>
      <c r="J897" t="s">
        <v>458</v>
      </c>
      <c r="K897" t="s">
        <v>459</v>
      </c>
      <c r="L897">
        <v>4562</v>
      </c>
      <c r="M897" t="s">
        <v>144</v>
      </c>
      <c r="N897">
        <v>216</v>
      </c>
      <c r="O897">
        <v>8916.9</v>
      </c>
      <c r="P897">
        <v>67567</v>
      </c>
      <c r="Q897" t="str">
        <f>VLOOKUP(J897,S:T,2,FALSE)</f>
        <v>E3 - Small C&amp;I</v>
      </c>
    </row>
    <row r="898" spans="1:17" x14ac:dyDescent="0.35">
      <c r="A898">
        <v>49</v>
      </c>
      <c r="B898" t="s">
        <v>420</v>
      </c>
      <c r="C898">
        <v>2019</v>
      </c>
      <c r="D898">
        <v>8</v>
      </c>
      <c r="E898" t="s">
        <v>139</v>
      </c>
      <c r="F898">
        <v>1</v>
      </c>
      <c r="G898" t="s">
        <v>132</v>
      </c>
      <c r="H898">
        <v>905</v>
      </c>
      <c r="I898" t="s">
        <v>454</v>
      </c>
      <c r="J898" t="s">
        <v>422</v>
      </c>
      <c r="K898" t="s">
        <v>423</v>
      </c>
      <c r="L898">
        <v>4512</v>
      </c>
      <c r="M898" t="s">
        <v>133</v>
      </c>
      <c r="N898">
        <v>5369</v>
      </c>
      <c r="O898">
        <v>142167.93</v>
      </c>
      <c r="P898">
        <v>3315745</v>
      </c>
      <c r="Q898" t="str">
        <f>VLOOKUP(J898,S:T,2,FALSE)</f>
        <v>E2 - Low Income Residential</v>
      </c>
    </row>
    <row r="899" spans="1:17" x14ac:dyDescent="0.35">
      <c r="A899">
        <v>49</v>
      </c>
      <c r="B899" t="s">
        <v>420</v>
      </c>
      <c r="C899">
        <v>2019</v>
      </c>
      <c r="D899">
        <v>8</v>
      </c>
      <c r="E899" t="s">
        <v>139</v>
      </c>
      <c r="F899">
        <v>1</v>
      </c>
      <c r="G899" t="s">
        <v>132</v>
      </c>
      <c r="H899">
        <v>13</v>
      </c>
      <c r="I899" t="s">
        <v>432</v>
      </c>
      <c r="J899" t="s">
        <v>433</v>
      </c>
      <c r="K899" t="s">
        <v>434</v>
      </c>
      <c r="L899">
        <v>200</v>
      </c>
      <c r="M899" t="s">
        <v>143</v>
      </c>
      <c r="N899">
        <v>5</v>
      </c>
      <c r="O899">
        <v>4149.83</v>
      </c>
      <c r="P899">
        <v>22645</v>
      </c>
      <c r="Q899" t="str">
        <f>VLOOKUP(J899,S:T,2,FALSE)</f>
        <v>E4 - Medium C&amp;I</v>
      </c>
    </row>
    <row r="900" spans="1:17" x14ac:dyDescent="0.35">
      <c r="A900">
        <v>49</v>
      </c>
      <c r="B900" t="s">
        <v>420</v>
      </c>
      <c r="C900">
        <v>2019</v>
      </c>
      <c r="D900">
        <v>8</v>
      </c>
      <c r="E900" t="s">
        <v>139</v>
      </c>
      <c r="F900">
        <v>6</v>
      </c>
      <c r="G900" t="s">
        <v>137</v>
      </c>
      <c r="H900">
        <v>626</v>
      </c>
      <c r="I900" t="s">
        <v>456</v>
      </c>
      <c r="J900" t="s">
        <v>84</v>
      </c>
      <c r="K900" t="s">
        <v>145</v>
      </c>
      <c r="L900">
        <v>700</v>
      </c>
      <c r="M900" t="s">
        <v>138</v>
      </c>
      <c r="N900">
        <v>1</v>
      </c>
      <c r="O900">
        <v>485.05</v>
      </c>
      <c r="P900">
        <v>251</v>
      </c>
      <c r="Q900" t="str">
        <f>VLOOKUP(J900,S:T,2,FALSE)</f>
        <v>E6 - OTHER</v>
      </c>
    </row>
    <row r="901" spans="1:17" x14ac:dyDescent="0.35">
      <c r="A901">
        <v>49</v>
      </c>
      <c r="B901" t="s">
        <v>420</v>
      </c>
      <c r="C901">
        <v>2019</v>
      </c>
      <c r="D901">
        <v>8</v>
      </c>
      <c r="E901" t="s">
        <v>139</v>
      </c>
      <c r="F901">
        <v>3</v>
      </c>
      <c r="G901" t="s">
        <v>135</v>
      </c>
      <c r="H901">
        <v>34</v>
      </c>
      <c r="I901" t="s">
        <v>463</v>
      </c>
      <c r="J901" t="s">
        <v>458</v>
      </c>
      <c r="K901" t="s">
        <v>459</v>
      </c>
      <c r="L901">
        <v>300</v>
      </c>
      <c r="M901" t="s">
        <v>136</v>
      </c>
      <c r="N901">
        <v>133</v>
      </c>
      <c r="O901">
        <v>14504.22</v>
      </c>
      <c r="P901">
        <v>68327</v>
      </c>
      <c r="Q901" t="str">
        <f>VLOOKUP(J901,S:T,2,FALSE)</f>
        <v>E3 - Small C&amp;I</v>
      </c>
    </row>
    <row r="902" spans="1:17" x14ac:dyDescent="0.35">
      <c r="A902">
        <v>49</v>
      </c>
      <c r="B902" t="s">
        <v>420</v>
      </c>
      <c r="C902">
        <v>2019</v>
      </c>
      <c r="D902">
        <v>8</v>
      </c>
      <c r="E902" t="s">
        <v>139</v>
      </c>
      <c r="F902">
        <v>3</v>
      </c>
      <c r="G902" t="s">
        <v>135</v>
      </c>
      <c r="H902">
        <v>705</v>
      </c>
      <c r="I902" t="s">
        <v>437</v>
      </c>
      <c r="J902" t="s">
        <v>438</v>
      </c>
      <c r="K902" t="s">
        <v>439</v>
      </c>
      <c r="L902">
        <v>300</v>
      </c>
      <c r="M902" t="s">
        <v>136</v>
      </c>
      <c r="N902">
        <v>99</v>
      </c>
      <c r="O902">
        <v>1513494.12</v>
      </c>
      <c r="P902">
        <v>9980843</v>
      </c>
      <c r="Q902" t="str">
        <f>VLOOKUP(J902,S:T,2,FALSE)</f>
        <v>E5 - Large C&amp;I</v>
      </c>
    </row>
    <row r="903" spans="1:17" x14ac:dyDescent="0.35">
      <c r="A903">
        <v>49</v>
      </c>
      <c r="B903" t="s">
        <v>420</v>
      </c>
      <c r="C903">
        <v>2019</v>
      </c>
      <c r="D903">
        <v>8</v>
      </c>
      <c r="E903" t="s">
        <v>139</v>
      </c>
      <c r="F903">
        <v>5</v>
      </c>
      <c r="G903" t="s">
        <v>140</v>
      </c>
      <c r="H903">
        <v>700</v>
      </c>
      <c r="I903" t="s">
        <v>447</v>
      </c>
      <c r="J903" t="s">
        <v>438</v>
      </c>
      <c r="K903" t="s">
        <v>439</v>
      </c>
      <c r="L903">
        <v>460</v>
      </c>
      <c r="M903" t="s">
        <v>141</v>
      </c>
      <c r="N903">
        <v>46</v>
      </c>
      <c r="O903">
        <v>1065926.3799999999</v>
      </c>
      <c r="P903">
        <v>6783866</v>
      </c>
      <c r="Q903" t="str">
        <f>VLOOKUP(J903,S:T,2,FALSE)</f>
        <v>E5 - Large C&amp;I</v>
      </c>
    </row>
    <row r="904" spans="1:17" x14ac:dyDescent="0.35">
      <c r="A904">
        <v>49</v>
      </c>
      <c r="B904" t="s">
        <v>420</v>
      </c>
      <c r="C904">
        <v>2019</v>
      </c>
      <c r="D904">
        <v>8</v>
      </c>
      <c r="E904" t="s">
        <v>139</v>
      </c>
      <c r="F904">
        <v>6</v>
      </c>
      <c r="G904" t="s">
        <v>137</v>
      </c>
      <c r="H904">
        <v>631</v>
      </c>
      <c r="I904" t="s">
        <v>475</v>
      </c>
      <c r="J904" t="s">
        <v>157</v>
      </c>
      <c r="K904" t="s">
        <v>145</v>
      </c>
      <c r="L904">
        <v>700</v>
      </c>
      <c r="M904" t="s">
        <v>138</v>
      </c>
      <c r="N904">
        <v>11</v>
      </c>
      <c r="O904">
        <v>1571.07</v>
      </c>
      <c r="P904">
        <v>9784</v>
      </c>
      <c r="Q904" t="str">
        <f>VLOOKUP(J904,S:T,2,FALSE)</f>
        <v>E6 - OTHER</v>
      </c>
    </row>
    <row r="905" spans="1:17" x14ac:dyDescent="0.35">
      <c r="A905">
        <v>49</v>
      </c>
      <c r="B905" t="s">
        <v>420</v>
      </c>
      <c r="C905">
        <v>2019</v>
      </c>
      <c r="D905">
        <v>8</v>
      </c>
      <c r="E905" t="s">
        <v>139</v>
      </c>
      <c r="F905">
        <v>5</v>
      </c>
      <c r="G905" t="s">
        <v>140</v>
      </c>
      <c r="H905">
        <v>628</v>
      </c>
      <c r="I905" t="s">
        <v>440</v>
      </c>
      <c r="J905" t="s">
        <v>441</v>
      </c>
      <c r="K905" t="s">
        <v>442</v>
      </c>
      <c r="L905">
        <v>460</v>
      </c>
      <c r="M905" t="s">
        <v>141</v>
      </c>
      <c r="N905">
        <v>55</v>
      </c>
      <c r="O905">
        <v>7200.13</v>
      </c>
      <c r="P905">
        <v>28370</v>
      </c>
      <c r="Q905" t="str">
        <f>VLOOKUP(J905,S:T,2,FALSE)</f>
        <v>E6 - OTHER</v>
      </c>
    </row>
    <row r="906" spans="1:17" x14ac:dyDescent="0.35">
      <c r="A906">
        <v>49</v>
      </c>
      <c r="B906" t="s">
        <v>420</v>
      </c>
      <c r="C906">
        <v>2019</v>
      </c>
      <c r="D906">
        <v>8</v>
      </c>
      <c r="E906" t="s">
        <v>139</v>
      </c>
      <c r="F906">
        <v>1</v>
      </c>
      <c r="G906" t="s">
        <v>132</v>
      </c>
      <c r="H906">
        <v>616</v>
      </c>
      <c r="I906" t="s">
        <v>446</v>
      </c>
      <c r="J906" t="s">
        <v>441</v>
      </c>
      <c r="K906" t="s">
        <v>442</v>
      </c>
      <c r="L906">
        <v>4512</v>
      </c>
      <c r="M906" t="s">
        <v>133</v>
      </c>
      <c r="N906">
        <v>46</v>
      </c>
      <c r="O906">
        <v>3845.91</v>
      </c>
      <c r="P906">
        <v>14649</v>
      </c>
      <c r="Q906" t="str">
        <f>VLOOKUP(J906,S:T,2,FALSE)</f>
        <v>E6 - OTHER</v>
      </c>
    </row>
    <row r="907" spans="1:17" x14ac:dyDescent="0.35">
      <c r="A907">
        <v>49</v>
      </c>
      <c r="B907" t="s">
        <v>420</v>
      </c>
      <c r="C907">
        <v>2019</v>
      </c>
      <c r="D907">
        <v>8</v>
      </c>
      <c r="E907" t="s">
        <v>139</v>
      </c>
      <c r="F907">
        <v>3</v>
      </c>
      <c r="G907" t="s">
        <v>135</v>
      </c>
      <c r="H907">
        <v>924</v>
      </c>
      <c r="I907" t="s">
        <v>443</v>
      </c>
      <c r="J907" t="s">
        <v>444</v>
      </c>
      <c r="K907" t="s">
        <v>445</v>
      </c>
      <c r="L907">
        <v>4532</v>
      </c>
      <c r="M907" t="s">
        <v>142</v>
      </c>
      <c r="N907">
        <v>1</v>
      </c>
      <c r="O907">
        <v>168143.6</v>
      </c>
      <c r="P907">
        <v>2162654</v>
      </c>
      <c r="Q907" t="str">
        <f>VLOOKUP(J907,S:T,2,FALSE)</f>
        <v>E5 - Large C&amp;I</v>
      </c>
    </row>
    <row r="908" spans="1:17" x14ac:dyDescent="0.35">
      <c r="A908">
        <v>49</v>
      </c>
      <c r="B908" t="s">
        <v>420</v>
      </c>
      <c r="C908">
        <v>2019</v>
      </c>
      <c r="D908">
        <v>8</v>
      </c>
      <c r="E908" t="s">
        <v>139</v>
      </c>
      <c r="F908">
        <v>3</v>
      </c>
      <c r="G908" t="s">
        <v>135</v>
      </c>
      <c r="H908">
        <v>1</v>
      </c>
      <c r="I908" t="s">
        <v>449</v>
      </c>
      <c r="J908" t="s">
        <v>450</v>
      </c>
      <c r="K908" t="s">
        <v>451</v>
      </c>
      <c r="L908">
        <v>300</v>
      </c>
      <c r="M908" t="s">
        <v>136</v>
      </c>
      <c r="N908">
        <v>758</v>
      </c>
      <c r="O908">
        <v>258814.04</v>
      </c>
      <c r="P908">
        <v>1290543</v>
      </c>
      <c r="Q908" t="str">
        <f>VLOOKUP(J908,S:T,2,FALSE)</f>
        <v>E1 - Residential</v>
      </c>
    </row>
    <row r="909" spans="1:17" x14ac:dyDescent="0.35">
      <c r="A909">
        <v>49</v>
      </c>
      <c r="B909" t="s">
        <v>420</v>
      </c>
      <c r="C909">
        <v>2019</v>
      </c>
      <c r="D909">
        <v>8</v>
      </c>
      <c r="E909" t="s">
        <v>139</v>
      </c>
      <c r="F909">
        <v>1</v>
      </c>
      <c r="G909" t="s">
        <v>132</v>
      </c>
      <c r="H909">
        <v>903</v>
      </c>
      <c r="I909" t="s">
        <v>453</v>
      </c>
      <c r="J909" t="s">
        <v>450</v>
      </c>
      <c r="K909" t="s">
        <v>451</v>
      </c>
      <c r="L909">
        <v>4512</v>
      </c>
      <c r="M909" t="s">
        <v>133</v>
      </c>
      <c r="N909">
        <v>41653</v>
      </c>
      <c r="O909">
        <v>3580382.88</v>
      </c>
      <c r="P909">
        <v>33144994</v>
      </c>
      <c r="Q909" t="str">
        <f>VLOOKUP(J909,S:T,2,FALSE)</f>
        <v>E1 - Residential</v>
      </c>
    </row>
    <row r="910" spans="1:17" x14ac:dyDescent="0.35">
      <c r="A910">
        <v>49</v>
      </c>
      <c r="B910" t="s">
        <v>420</v>
      </c>
      <c r="C910">
        <v>2019</v>
      </c>
      <c r="D910">
        <v>8</v>
      </c>
      <c r="E910" t="s">
        <v>139</v>
      </c>
      <c r="F910">
        <v>10</v>
      </c>
      <c r="G910" t="s">
        <v>149</v>
      </c>
      <c r="H910">
        <v>1</v>
      </c>
      <c r="I910" t="s">
        <v>449</v>
      </c>
      <c r="J910" t="s">
        <v>450</v>
      </c>
      <c r="K910" t="s">
        <v>451</v>
      </c>
      <c r="L910">
        <v>207</v>
      </c>
      <c r="M910" t="s">
        <v>151</v>
      </c>
      <c r="N910">
        <v>14901</v>
      </c>
      <c r="O910">
        <v>2468546.75</v>
      </c>
      <c r="P910">
        <v>12129873</v>
      </c>
      <c r="Q910" t="str">
        <f>VLOOKUP(J910,S:T,2,FALSE)</f>
        <v>E1 - Residential</v>
      </c>
    </row>
    <row r="911" spans="1:17" x14ac:dyDescent="0.35">
      <c r="A911">
        <v>49</v>
      </c>
      <c r="B911" t="s">
        <v>420</v>
      </c>
      <c r="C911">
        <v>2019</v>
      </c>
      <c r="D911">
        <v>8</v>
      </c>
      <c r="E911" t="s">
        <v>139</v>
      </c>
      <c r="F911">
        <v>3</v>
      </c>
      <c r="G911" t="s">
        <v>135</v>
      </c>
      <c r="H911">
        <v>5</v>
      </c>
      <c r="I911" t="s">
        <v>424</v>
      </c>
      <c r="J911" t="s">
        <v>425</v>
      </c>
      <c r="K911" t="s">
        <v>426</v>
      </c>
      <c r="L911">
        <v>300</v>
      </c>
      <c r="M911" t="s">
        <v>136</v>
      </c>
      <c r="N911">
        <v>39518</v>
      </c>
      <c r="O911">
        <v>7004695.7599999998</v>
      </c>
      <c r="P911">
        <v>49923410</v>
      </c>
      <c r="Q911" t="str">
        <f>VLOOKUP(J911,S:T,2,FALSE)</f>
        <v>E3 - Small C&amp;I</v>
      </c>
    </row>
    <row r="912" spans="1:17" x14ac:dyDescent="0.35">
      <c r="A912">
        <v>49</v>
      </c>
      <c r="B912" t="s">
        <v>420</v>
      </c>
      <c r="C912">
        <v>2019</v>
      </c>
      <c r="D912">
        <v>8</v>
      </c>
      <c r="E912" t="s">
        <v>139</v>
      </c>
      <c r="F912">
        <v>3</v>
      </c>
      <c r="G912" t="s">
        <v>135</v>
      </c>
      <c r="H912">
        <v>950</v>
      </c>
      <c r="I912" t="s">
        <v>428</v>
      </c>
      <c r="J912" t="s">
        <v>425</v>
      </c>
      <c r="K912" t="s">
        <v>426</v>
      </c>
      <c r="L912">
        <v>4532</v>
      </c>
      <c r="M912" t="s">
        <v>142</v>
      </c>
      <c r="N912">
        <v>10189</v>
      </c>
      <c r="O912">
        <v>1590950.74</v>
      </c>
      <c r="P912">
        <v>15348081</v>
      </c>
      <c r="Q912" t="str">
        <f>VLOOKUP(J912,S:T,2,FALSE)</f>
        <v>E3 - Small C&amp;I</v>
      </c>
    </row>
    <row r="913" spans="1:17" x14ac:dyDescent="0.35">
      <c r="A913">
        <v>49</v>
      </c>
      <c r="B913" t="s">
        <v>420</v>
      </c>
      <c r="C913">
        <v>2019</v>
      </c>
      <c r="D913">
        <v>8</v>
      </c>
      <c r="E913" t="s">
        <v>139</v>
      </c>
      <c r="F913">
        <v>3</v>
      </c>
      <c r="G913" t="s">
        <v>135</v>
      </c>
      <c r="H913">
        <v>122</v>
      </c>
      <c r="I913" t="s">
        <v>460</v>
      </c>
      <c r="J913" t="s">
        <v>461</v>
      </c>
      <c r="K913" t="s">
        <v>462</v>
      </c>
      <c r="L913">
        <v>300</v>
      </c>
      <c r="M913" t="s">
        <v>136</v>
      </c>
      <c r="N913">
        <v>1</v>
      </c>
      <c r="O913">
        <v>68635.520000000004</v>
      </c>
      <c r="P913">
        <v>686554</v>
      </c>
      <c r="Q913" t="str">
        <f>VLOOKUP(J913,S:T,2,FALSE)</f>
        <v>E5 - Large C&amp;I</v>
      </c>
    </row>
    <row r="914" spans="1:17" x14ac:dyDescent="0.35">
      <c r="A914">
        <v>49</v>
      </c>
      <c r="B914" t="s">
        <v>420</v>
      </c>
      <c r="C914">
        <v>2019</v>
      </c>
      <c r="D914">
        <v>8</v>
      </c>
      <c r="E914" t="s">
        <v>139</v>
      </c>
      <c r="F914">
        <v>3</v>
      </c>
      <c r="G914" t="s">
        <v>135</v>
      </c>
      <c r="H914">
        <v>954</v>
      </c>
      <c r="I914" t="s">
        <v>436</v>
      </c>
      <c r="J914" t="s">
        <v>433</v>
      </c>
      <c r="K914" t="s">
        <v>434</v>
      </c>
      <c r="L914">
        <v>4532</v>
      </c>
      <c r="M914" t="s">
        <v>142</v>
      </c>
      <c r="N914">
        <v>3493</v>
      </c>
      <c r="O914">
        <v>5337297.78</v>
      </c>
      <c r="P914">
        <v>71411901</v>
      </c>
      <c r="Q914" t="str">
        <f>VLOOKUP(J914,S:T,2,FALSE)</f>
        <v>E4 - Medium C&amp;I</v>
      </c>
    </row>
    <row r="915" spans="1:17" x14ac:dyDescent="0.35">
      <c r="A915">
        <v>49</v>
      </c>
      <c r="B915" t="s">
        <v>420</v>
      </c>
      <c r="C915">
        <v>2019</v>
      </c>
      <c r="D915">
        <v>8</v>
      </c>
      <c r="E915" t="s">
        <v>139</v>
      </c>
      <c r="F915">
        <v>6</v>
      </c>
      <c r="G915" t="s">
        <v>137</v>
      </c>
      <c r="H915">
        <v>619</v>
      </c>
      <c r="I915" t="s">
        <v>474</v>
      </c>
      <c r="J915" t="s">
        <v>157</v>
      </c>
      <c r="K915" t="s">
        <v>145</v>
      </c>
      <c r="L915">
        <v>4562</v>
      </c>
      <c r="M915" t="s">
        <v>144</v>
      </c>
      <c r="N915">
        <v>93</v>
      </c>
      <c r="O915">
        <v>75814.31</v>
      </c>
      <c r="P915">
        <v>885057</v>
      </c>
      <c r="Q915" t="str">
        <f>VLOOKUP(J915,S:T,2,FALSE)</f>
        <v>E6 - OTHER</v>
      </c>
    </row>
    <row r="916" spans="1:17" x14ac:dyDescent="0.35">
      <c r="A916">
        <v>49</v>
      </c>
      <c r="B916" t="s">
        <v>420</v>
      </c>
      <c r="C916">
        <v>2019</v>
      </c>
      <c r="D916">
        <v>8</v>
      </c>
      <c r="E916" t="s">
        <v>139</v>
      </c>
      <c r="F916">
        <v>1</v>
      </c>
      <c r="G916" t="s">
        <v>132</v>
      </c>
      <c r="H916">
        <v>628</v>
      </c>
      <c r="I916" t="s">
        <v>440</v>
      </c>
      <c r="J916" t="s">
        <v>441</v>
      </c>
      <c r="K916" t="s">
        <v>442</v>
      </c>
      <c r="L916">
        <v>200</v>
      </c>
      <c r="M916" t="s">
        <v>143</v>
      </c>
      <c r="N916">
        <v>245</v>
      </c>
      <c r="O916">
        <v>13646.23</v>
      </c>
      <c r="P916">
        <v>28466</v>
      </c>
      <c r="Q916" t="str">
        <f>VLOOKUP(J916,S:T,2,FALSE)</f>
        <v>E6 - OTHER</v>
      </c>
    </row>
    <row r="917" spans="1:17" x14ac:dyDescent="0.35">
      <c r="A917">
        <v>49</v>
      </c>
      <c r="B917" t="s">
        <v>420</v>
      </c>
      <c r="C917">
        <v>2019</v>
      </c>
      <c r="D917">
        <v>8</v>
      </c>
      <c r="E917" t="s">
        <v>139</v>
      </c>
      <c r="F917">
        <v>6</v>
      </c>
      <c r="G917" t="s">
        <v>137</v>
      </c>
      <c r="H917">
        <v>617</v>
      </c>
      <c r="I917" t="s">
        <v>470</v>
      </c>
      <c r="J917" t="s">
        <v>430</v>
      </c>
      <c r="K917" t="s">
        <v>431</v>
      </c>
      <c r="L917">
        <v>4562</v>
      </c>
      <c r="M917" t="s">
        <v>144</v>
      </c>
      <c r="N917">
        <v>127</v>
      </c>
      <c r="O917">
        <v>472593.57</v>
      </c>
      <c r="P917">
        <v>1292822</v>
      </c>
      <c r="Q917" t="str">
        <f>VLOOKUP(J917,S:T,2,FALSE)</f>
        <v>E6 - OTHER</v>
      </c>
    </row>
    <row r="918" spans="1:17" x14ac:dyDescent="0.35">
      <c r="A918">
        <v>49</v>
      </c>
      <c r="B918" t="s">
        <v>420</v>
      </c>
      <c r="C918">
        <v>2019</v>
      </c>
      <c r="D918">
        <v>8</v>
      </c>
      <c r="E918" t="s">
        <v>139</v>
      </c>
      <c r="F918">
        <v>1</v>
      </c>
      <c r="G918" t="s">
        <v>132</v>
      </c>
      <c r="H918">
        <v>1</v>
      </c>
      <c r="I918" t="s">
        <v>449</v>
      </c>
      <c r="J918" t="s">
        <v>450</v>
      </c>
      <c r="K918" t="s">
        <v>451</v>
      </c>
      <c r="L918">
        <v>200</v>
      </c>
      <c r="M918" t="s">
        <v>143</v>
      </c>
      <c r="N918">
        <v>350153</v>
      </c>
      <c r="O918">
        <v>60388068.880000003</v>
      </c>
      <c r="P918">
        <v>295760412</v>
      </c>
      <c r="Q918" t="str">
        <f>VLOOKUP(J918,S:T,2,FALSE)</f>
        <v>E1 - Residential</v>
      </c>
    </row>
    <row r="919" spans="1:17" x14ac:dyDescent="0.35">
      <c r="A919">
        <v>49</v>
      </c>
      <c r="B919" t="s">
        <v>420</v>
      </c>
      <c r="C919">
        <v>2019</v>
      </c>
      <c r="D919">
        <v>8</v>
      </c>
      <c r="E919" t="s">
        <v>139</v>
      </c>
      <c r="F919">
        <v>5</v>
      </c>
      <c r="G919" t="s">
        <v>140</v>
      </c>
      <c r="H919">
        <v>1</v>
      </c>
      <c r="I919" t="s">
        <v>449</v>
      </c>
      <c r="J919" t="s">
        <v>450</v>
      </c>
      <c r="K919" t="s">
        <v>451</v>
      </c>
      <c r="L919">
        <v>460</v>
      </c>
      <c r="M919" t="s">
        <v>141</v>
      </c>
      <c r="N919">
        <v>1</v>
      </c>
      <c r="O919">
        <v>115.87</v>
      </c>
      <c r="P919">
        <v>550</v>
      </c>
      <c r="Q919" t="str">
        <f>VLOOKUP(J919,S:T,2,FALSE)</f>
        <v>E1 - Residential</v>
      </c>
    </row>
    <row r="920" spans="1:17" x14ac:dyDescent="0.35">
      <c r="A920">
        <v>49</v>
      </c>
      <c r="B920" t="s">
        <v>420</v>
      </c>
      <c r="C920">
        <v>2019</v>
      </c>
      <c r="D920">
        <v>8</v>
      </c>
      <c r="E920" t="s">
        <v>139</v>
      </c>
      <c r="F920">
        <v>1</v>
      </c>
      <c r="G920" t="s">
        <v>132</v>
      </c>
      <c r="H920">
        <v>6</v>
      </c>
      <c r="I920" t="s">
        <v>421</v>
      </c>
      <c r="J920" t="s">
        <v>422</v>
      </c>
      <c r="K920" t="s">
        <v>423</v>
      </c>
      <c r="L920">
        <v>200</v>
      </c>
      <c r="M920" t="s">
        <v>143</v>
      </c>
      <c r="N920">
        <v>27913</v>
      </c>
      <c r="O920">
        <v>3145986.41</v>
      </c>
      <c r="P920">
        <v>21222509</v>
      </c>
      <c r="Q920" t="str">
        <f>VLOOKUP(J920,S:T,2,FALSE)</f>
        <v>E2 - Low Income Residential</v>
      </c>
    </row>
    <row r="921" spans="1:17" x14ac:dyDescent="0.35">
      <c r="A921">
        <v>49</v>
      </c>
      <c r="B921" t="s">
        <v>420</v>
      </c>
      <c r="C921">
        <v>2019</v>
      </c>
      <c r="D921">
        <v>8</v>
      </c>
      <c r="E921" t="s">
        <v>139</v>
      </c>
      <c r="F921">
        <v>1</v>
      </c>
      <c r="G921" t="s">
        <v>132</v>
      </c>
      <c r="H921">
        <v>5</v>
      </c>
      <c r="I921" t="s">
        <v>424</v>
      </c>
      <c r="J921" t="s">
        <v>425</v>
      </c>
      <c r="K921" t="s">
        <v>426</v>
      </c>
      <c r="L921">
        <v>200</v>
      </c>
      <c r="M921" t="s">
        <v>143</v>
      </c>
      <c r="N921">
        <v>681</v>
      </c>
      <c r="O921">
        <v>76389.13</v>
      </c>
      <c r="P921">
        <v>356063</v>
      </c>
      <c r="Q921" t="str">
        <f>VLOOKUP(J921,S:T,2,FALSE)</f>
        <v>E3 - Small C&amp;I</v>
      </c>
    </row>
    <row r="922" spans="1:17" x14ac:dyDescent="0.35">
      <c r="A922">
        <v>49</v>
      </c>
      <c r="B922" t="s">
        <v>420</v>
      </c>
      <c r="C922">
        <v>2019</v>
      </c>
      <c r="D922">
        <v>8</v>
      </c>
      <c r="E922" t="s">
        <v>139</v>
      </c>
      <c r="F922">
        <v>3</v>
      </c>
      <c r="G922" t="s">
        <v>135</v>
      </c>
      <c r="H922">
        <v>55</v>
      </c>
      <c r="I922" t="s">
        <v>427</v>
      </c>
      <c r="J922" t="s">
        <v>425</v>
      </c>
      <c r="K922" t="s">
        <v>426</v>
      </c>
      <c r="L922">
        <v>300</v>
      </c>
      <c r="M922" t="s">
        <v>136</v>
      </c>
      <c r="N922">
        <v>44</v>
      </c>
      <c r="O922">
        <v>-77781.929999999993</v>
      </c>
      <c r="P922">
        <v>150805</v>
      </c>
      <c r="Q922" t="str">
        <f>VLOOKUP(J922,S:T,2,FALSE)</f>
        <v>E3 - Small C&amp;I</v>
      </c>
    </row>
    <row r="923" spans="1:17" x14ac:dyDescent="0.35">
      <c r="A923">
        <v>49</v>
      </c>
      <c r="B923" t="s">
        <v>420</v>
      </c>
      <c r="C923">
        <v>2019</v>
      </c>
      <c r="D923">
        <v>8</v>
      </c>
      <c r="E923" t="s">
        <v>139</v>
      </c>
      <c r="F923">
        <v>3</v>
      </c>
      <c r="G923" t="s">
        <v>135</v>
      </c>
      <c r="H923">
        <v>54</v>
      </c>
      <c r="I923" t="s">
        <v>476</v>
      </c>
      <c r="J923" t="s">
        <v>458</v>
      </c>
      <c r="K923" t="s">
        <v>459</v>
      </c>
      <c r="L923">
        <v>300</v>
      </c>
      <c r="M923" t="s">
        <v>136</v>
      </c>
      <c r="N923">
        <v>1</v>
      </c>
      <c r="O923">
        <v>78.75</v>
      </c>
      <c r="P923">
        <v>389</v>
      </c>
      <c r="Q923" t="str">
        <f>VLOOKUP(J923,S:T,2,FALSE)</f>
        <v>E3 - Small C&amp;I</v>
      </c>
    </row>
    <row r="924" spans="1:17" x14ac:dyDescent="0.35">
      <c r="A924">
        <v>49</v>
      </c>
      <c r="B924" t="s">
        <v>420</v>
      </c>
      <c r="C924">
        <v>2019</v>
      </c>
      <c r="D924">
        <v>8</v>
      </c>
      <c r="E924" t="s">
        <v>139</v>
      </c>
      <c r="F924">
        <v>3</v>
      </c>
      <c r="G924" t="s">
        <v>135</v>
      </c>
      <c r="H924">
        <v>6</v>
      </c>
      <c r="I924" t="s">
        <v>421</v>
      </c>
      <c r="J924" t="s">
        <v>422</v>
      </c>
      <c r="K924" t="s">
        <v>423</v>
      </c>
      <c r="L924">
        <v>300</v>
      </c>
      <c r="M924" t="s">
        <v>136</v>
      </c>
      <c r="N924">
        <v>3</v>
      </c>
      <c r="O924">
        <v>199.91</v>
      </c>
      <c r="P924">
        <v>1318</v>
      </c>
      <c r="Q924" t="str">
        <f>VLOOKUP(J924,S:T,2,FALSE)</f>
        <v>E2 - Low Income Residential</v>
      </c>
    </row>
    <row r="925" spans="1:17" x14ac:dyDescent="0.35">
      <c r="A925">
        <v>49</v>
      </c>
      <c r="B925" t="s">
        <v>420</v>
      </c>
      <c r="C925">
        <v>2019</v>
      </c>
      <c r="D925">
        <v>8</v>
      </c>
      <c r="E925" t="s">
        <v>139</v>
      </c>
      <c r="F925">
        <v>3</v>
      </c>
      <c r="G925" t="s">
        <v>135</v>
      </c>
      <c r="H925">
        <v>710</v>
      </c>
      <c r="I925" t="s">
        <v>448</v>
      </c>
      <c r="J925" t="s">
        <v>438</v>
      </c>
      <c r="K925" t="s">
        <v>439</v>
      </c>
      <c r="L925">
        <v>4532</v>
      </c>
      <c r="M925" t="s">
        <v>142</v>
      </c>
      <c r="N925">
        <v>290</v>
      </c>
      <c r="O925">
        <v>4346685.6100000003</v>
      </c>
      <c r="P925">
        <v>70408505</v>
      </c>
      <c r="Q925" t="str">
        <f>VLOOKUP(J925,S:T,2,FALSE)</f>
        <v>E5 - Large C&amp;I</v>
      </c>
    </row>
    <row r="926" spans="1:17" x14ac:dyDescent="0.35">
      <c r="A926">
        <v>49</v>
      </c>
      <c r="B926" t="s">
        <v>420</v>
      </c>
      <c r="C926">
        <v>2019</v>
      </c>
      <c r="D926">
        <v>8</v>
      </c>
      <c r="E926" t="s">
        <v>139</v>
      </c>
      <c r="F926">
        <v>3</v>
      </c>
      <c r="G926" t="s">
        <v>135</v>
      </c>
      <c r="H926">
        <v>711</v>
      </c>
      <c r="I926" t="s">
        <v>452</v>
      </c>
      <c r="J926" t="s">
        <v>438</v>
      </c>
      <c r="K926" t="s">
        <v>439</v>
      </c>
      <c r="L926">
        <v>4532</v>
      </c>
      <c r="M926" t="s">
        <v>142</v>
      </c>
      <c r="N926">
        <v>320</v>
      </c>
      <c r="O926">
        <v>5005686.07</v>
      </c>
      <c r="P926">
        <v>81551781</v>
      </c>
      <c r="Q926" t="str">
        <f>VLOOKUP(J926,S:T,2,FALSE)</f>
        <v>E5 - Large C&amp;I</v>
      </c>
    </row>
    <row r="927" spans="1:17" x14ac:dyDescent="0.35">
      <c r="A927">
        <v>49</v>
      </c>
      <c r="B927" t="s">
        <v>420</v>
      </c>
      <c r="C927">
        <v>2019</v>
      </c>
      <c r="D927">
        <v>8</v>
      </c>
      <c r="E927" t="s">
        <v>139</v>
      </c>
      <c r="F927">
        <v>5</v>
      </c>
      <c r="G927" t="s">
        <v>140</v>
      </c>
      <c r="H927">
        <v>710</v>
      </c>
      <c r="I927" t="s">
        <v>448</v>
      </c>
      <c r="J927" t="s">
        <v>438</v>
      </c>
      <c r="K927" t="s">
        <v>439</v>
      </c>
      <c r="L927">
        <v>4552</v>
      </c>
      <c r="M927" t="s">
        <v>156</v>
      </c>
      <c r="N927">
        <v>95</v>
      </c>
      <c r="O927">
        <v>2004798.99</v>
      </c>
      <c r="P927">
        <v>31969783</v>
      </c>
      <c r="Q927" t="str">
        <f>VLOOKUP(J927,S:T,2,FALSE)</f>
        <v>E5 - Large C&amp;I</v>
      </c>
    </row>
    <row r="928" spans="1:17" x14ac:dyDescent="0.35">
      <c r="A928">
        <v>49</v>
      </c>
      <c r="B928" t="s">
        <v>420</v>
      </c>
      <c r="C928">
        <v>2019</v>
      </c>
      <c r="D928">
        <v>8</v>
      </c>
      <c r="E928" t="s">
        <v>139</v>
      </c>
      <c r="F928">
        <v>3</v>
      </c>
      <c r="G928" t="s">
        <v>135</v>
      </c>
      <c r="H928">
        <v>53</v>
      </c>
      <c r="I928" t="s">
        <v>435</v>
      </c>
      <c r="J928" t="s">
        <v>433</v>
      </c>
      <c r="K928" t="s">
        <v>434</v>
      </c>
      <c r="L928">
        <v>300</v>
      </c>
      <c r="M928" t="s">
        <v>136</v>
      </c>
      <c r="N928">
        <v>169</v>
      </c>
      <c r="O928">
        <v>491479.67</v>
      </c>
      <c r="P928">
        <v>2975403</v>
      </c>
      <c r="Q928" t="str">
        <f>VLOOKUP(J928,S:T,2,FALSE)</f>
        <v>E4 - Medium C&amp;I</v>
      </c>
    </row>
    <row r="929" spans="1:17" x14ac:dyDescent="0.35">
      <c r="A929">
        <v>49</v>
      </c>
      <c r="B929" t="s">
        <v>420</v>
      </c>
      <c r="C929">
        <v>2019</v>
      </c>
      <c r="D929">
        <v>8</v>
      </c>
      <c r="E929" t="s">
        <v>139</v>
      </c>
      <c r="F929">
        <v>6</v>
      </c>
      <c r="G929" t="s">
        <v>137</v>
      </c>
      <c r="H929">
        <v>627</v>
      </c>
      <c r="I929" t="s">
        <v>468</v>
      </c>
      <c r="J929" t="s">
        <v>84</v>
      </c>
      <c r="K929" t="s">
        <v>145</v>
      </c>
      <c r="L929">
        <v>700</v>
      </c>
      <c r="M929" t="s">
        <v>138</v>
      </c>
      <c r="N929">
        <v>1</v>
      </c>
      <c r="O929">
        <v>312.93</v>
      </c>
      <c r="P929">
        <v>93</v>
      </c>
      <c r="Q929" t="str">
        <f>VLOOKUP(J929,S:T,2,FALSE)</f>
        <v>E6 - OTHER</v>
      </c>
    </row>
    <row r="930" spans="1:17" x14ac:dyDescent="0.35">
      <c r="A930">
        <v>49</v>
      </c>
      <c r="B930" t="s">
        <v>420</v>
      </c>
      <c r="C930">
        <v>2019</v>
      </c>
      <c r="D930">
        <v>8</v>
      </c>
      <c r="E930" t="s">
        <v>139</v>
      </c>
      <c r="F930">
        <v>3</v>
      </c>
      <c r="G930" t="s">
        <v>135</v>
      </c>
      <c r="H930">
        <v>605</v>
      </c>
      <c r="I930" t="s">
        <v>467</v>
      </c>
      <c r="J930" t="s">
        <v>441</v>
      </c>
      <c r="K930" t="s">
        <v>442</v>
      </c>
      <c r="L930">
        <v>300</v>
      </c>
      <c r="M930" t="s">
        <v>136</v>
      </c>
      <c r="N930">
        <v>15</v>
      </c>
      <c r="O930">
        <v>767.04</v>
      </c>
      <c r="P930">
        <v>2834</v>
      </c>
      <c r="Q930" t="str">
        <f>VLOOKUP(J930,S:T,2,FALSE)</f>
        <v>E6 - OTHER</v>
      </c>
    </row>
    <row r="931" spans="1:17" x14ac:dyDescent="0.35">
      <c r="A931">
        <v>49</v>
      </c>
      <c r="B931" t="s">
        <v>420</v>
      </c>
      <c r="C931">
        <v>2019</v>
      </c>
      <c r="D931">
        <v>8</v>
      </c>
      <c r="E931" t="s">
        <v>139</v>
      </c>
      <c r="F931">
        <v>6</v>
      </c>
      <c r="G931" t="s">
        <v>137</v>
      </c>
      <c r="H931">
        <v>34</v>
      </c>
      <c r="I931" t="s">
        <v>463</v>
      </c>
      <c r="J931" t="s">
        <v>458</v>
      </c>
      <c r="K931" t="s">
        <v>459</v>
      </c>
      <c r="L931">
        <v>700</v>
      </c>
      <c r="M931" t="s">
        <v>138</v>
      </c>
      <c r="N931">
        <v>152</v>
      </c>
      <c r="O931">
        <v>19178.79</v>
      </c>
      <c r="P931">
        <v>91718</v>
      </c>
      <c r="Q931" t="str">
        <f>VLOOKUP(J931,S:T,2,FALSE)</f>
        <v>E3 - Small C&amp;I</v>
      </c>
    </row>
    <row r="932" spans="1:17" x14ac:dyDescent="0.35">
      <c r="A932">
        <v>49</v>
      </c>
      <c r="B932" t="s">
        <v>420</v>
      </c>
      <c r="C932">
        <v>2019</v>
      </c>
      <c r="D932">
        <v>8</v>
      </c>
      <c r="E932" t="s">
        <v>139</v>
      </c>
      <c r="F932">
        <v>3</v>
      </c>
      <c r="G932" t="s">
        <v>135</v>
      </c>
      <c r="H932">
        <v>117</v>
      </c>
      <c r="I932" t="s">
        <v>477</v>
      </c>
      <c r="J932" t="s">
        <v>461</v>
      </c>
      <c r="K932" t="s">
        <v>462</v>
      </c>
      <c r="L932">
        <v>300</v>
      </c>
      <c r="M932" t="s">
        <v>136</v>
      </c>
      <c r="N932">
        <v>3</v>
      </c>
      <c r="O932">
        <v>24393.16</v>
      </c>
      <c r="P932">
        <v>154090</v>
      </c>
      <c r="Q932" t="str">
        <f>VLOOKUP(J932,S:T,2,FALSE)</f>
        <v>E5 - Large C&amp;I</v>
      </c>
    </row>
    <row r="933" spans="1:17" x14ac:dyDescent="0.35">
      <c r="A933">
        <v>49</v>
      </c>
      <c r="B933" t="s">
        <v>420</v>
      </c>
      <c r="C933">
        <v>2019</v>
      </c>
      <c r="D933">
        <v>8</v>
      </c>
      <c r="E933" t="s">
        <v>139</v>
      </c>
      <c r="F933">
        <v>3</v>
      </c>
      <c r="G933" t="s">
        <v>135</v>
      </c>
      <c r="H933">
        <v>13</v>
      </c>
      <c r="I933" t="s">
        <v>432</v>
      </c>
      <c r="J933" t="s">
        <v>433</v>
      </c>
      <c r="K933" t="s">
        <v>434</v>
      </c>
      <c r="L933">
        <v>300</v>
      </c>
      <c r="M933" t="s">
        <v>136</v>
      </c>
      <c r="N933">
        <v>4086</v>
      </c>
      <c r="O933">
        <v>7908555.7699999996</v>
      </c>
      <c r="P933">
        <v>49018999</v>
      </c>
      <c r="Q933" t="str">
        <f>VLOOKUP(J933,S:T,2,FALSE)</f>
        <v>E4 - Medium C&amp;I</v>
      </c>
    </row>
    <row r="934" spans="1:17" x14ac:dyDescent="0.35">
      <c r="A934">
        <v>49</v>
      </c>
      <c r="B934" t="s">
        <v>420</v>
      </c>
      <c r="C934">
        <v>2019</v>
      </c>
      <c r="D934">
        <v>8</v>
      </c>
      <c r="E934" t="s">
        <v>139</v>
      </c>
      <c r="F934">
        <v>3</v>
      </c>
      <c r="G934" t="s">
        <v>135</v>
      </c>
      <c r="H934">
        <v>700</v>
      </c>
      <c r="I934" t="s">
        <v>447</v>
      </c>
      <c r="J934" t="s">
        <v>438</v>
      </c>
      <c r="K934" t="s">
        <v>439</v>
      </c>
      <c r="L934">
        <v>300</v>
      </c>
      <c r="M934" t="s">
        <v>136</v>
      </c>
      <c r="N934">
        <v>86</v>
      </c>
      <c r="O934">
        <v>1486029.39</v>
      </c>
      <c r="P934">
        <v>10441232</v>
      </c>
      <c r="Q934" t="str">
        <f>VLOOKUP(J934,S:T,2,FALSE)</f>
        <v>E5 - Large C&amp;I</v>
      </c>
    </row>
    <row r="935" spans="1:17" x14ac:dyDescent="0.35">
      <c r="A935">
        <v>49</v>
      </c>
      <c r="B935" t="s">
        <v>420</v>
      </c>
      <c r="C935">
        <v>2019</v>
      </c>
      <c r="D935">
        <v>8</v>
      </c>
      <c r="E935" t="s">
        <v>139</v>
      </c>
      <c r="F935">
        <v>5</v>
      </c>
      <c r="G935" t="s">
        <v>140</v>
      </c>
      <c r="H935">
        <v>705</v>
      </c>
      <c r="I935" t="s">
        <v>437</v>
      </c>
      <c r="J935" t="s">
        <v>438</v>
      </c>
      <c r="K935" t="s">
        <v>439</v>
      </c>
      <c r="L935">
        <v>460</v>
      </c>
      <c r="M935" t="s">
        <v>141</v>
      </c>
      <c r="N935">
        <v>32</v>
      </c>
      <c r="O935">
        <v>350723.51</v>
      </c>
      <c r="P935">
        <v>2322987</v>
      </c>
      <c r="Q935" t="str">
        <f>VLOOKUP(J935,S:T,2,FALSE)</f>
        <v>E5 - Large C&amp;I</v>
      </c>
    </row>
    <row r="936" spans="1:17" x14ac:dyDescent="0.35">
      <c r="A936">
        <v>49</v>
      </c>
      <c r="B936" t="s">
        <v>420</v>
      </c>
      <c r="C936">
        <v>2019</v>
      </c>
      <c r="D936">
        <v>8</v>
      </c>
      <c r="E936" t="s">
        <v>139</v>
      </c>
      <c r="F936">
        <v>5</v>
      </c>
      <c r="G936" t="s">
        <v>140</v>
      </c>
      <c r="H936">
        <v>711</v>
      </c>
      <c r="I936" t="s">
        <v>452</v>
      </c>
      <c r="J936" t="s">
        <v>438</v>
      </c>
      <c r="K936" t="s">
        <v>439</v>
      </c>
      <c r="L936">
        <v>4552</v>
      </c>
      <c r="M936" t="s">
        <v>156</v>
      </c>
      <c r="N936">
        <v>76</v>
      </c>
      <c r="O936">
        <v>1024794.81</v>
      </c>
      <c r="P936">
        <v>15734634</v>
      </c>
      <c r="Q936" t="str">
        <f>VLOOKUP(J936,S:T,2,FALSE)</f>
        <v>E5 - Large C&amp;I</v>
      </c>
    </row>
    <row r="937" spans="1:17" x14ac:dyDescent="0.35">
      <c r="A937">
        <v>49</v>
      </c>
      <c r="B937" t="s">
        <v>420</v>
      </c>
      <c r="C937">
        <v>2019</v>
      </c>
      <c r="D937">
        <v>8</v>
      </c>
      <c r="E937" t="s">
        <v>139</v>
      </c>
      <c r="F937">
        <v>5</v>
      </c>
      <c r="G937" t="s">
        <v>140</v>
      </c>
      <c r="H937">
        <v>944</v>
      </c>
      <c r="I937" t="s">
        <v>471</v>
      </c>
      <c r="J937" t="s">
        <v>472</v>
      </c>
      <c r="K937" t="s">
        <v>473</v>
      </c>
      <c r="L937">
        <v>4552</v>
      </c>
      <c r="M937" t="s">
        <v>156</v>
      </c>
      <c r="N937">
        <v>1</v>
      </c>
      <c r="O937">
        <v>5128.63</v>
      </c>
      <c r="P937">
        <v>94790</v>
      </c>
      <c r="Q937" t="str">
        <f>VLOOKUP(J937,S:T,2,FALSE)</f>
        <v>E6 - OTHER</v>
      </c>
    </row>
    <row r="938" spans="1:17" x14ac:dyDescent="0.35">
      <c r="A938">
        <v>49</v>
      </c>
      <c r="B938" t="s">
        <v>420</v>
      </c>
      <c r="C938">
        <v>2019</v>
      </c>
      <c r="D938">
        <v>8</v>
      </c>
      <c r="E938" t="s">
        <v>139</v>
      </c>
      <c r="F938">
        <v>5</v>
      </c>
      <c r="G938" t="s">
        <v>140</v>
      </c>
      <c r="H938">
        <v>954</v>
      </c>
      <c r="I938" t="s">
        <v>436</v>
      </c>
      <c r="J938" t="s">
        <v>433</v>
      </c>
      <c r="K938" t="s">
        <v>434</v>
      </c>
      <c r="L938">
        <v>4552</v>
      </c>
      <c r="M938" t="s">
        <v>156</v>
      </c>
      <c r="N938">
        <v>178</v>
      </c>
      <c r="O938">
        <v>358141.98</v>
      </c>
      <c r="P938">
        <v>4376599</v>
      </c>
      <c r="Q938" t="str">
        <f>VLOOKUP(J938,S:T,2,FALSE)</f>
        <v>E4 - Medium C&amp;I</v>
      </c>
    </row>
    <row r="939" spans="1:17" x14ac:dyDescent="0.35">
      <c r="A939">
        <v>49</v>
      </c>
      <c r="B939" t="s">
        <v>420</v>
      </c>
      <c r="C939">
        <v>2019</v>
      </c>
      <c r="D939">
        <v>8</v>
      </c>
      <c r="E939" t="s">
        <v>139</v>
      </c>
      <c r="F939">
        <v>3</v>
      </c>
      <c r="G939" t="s">
        <v>135</v>
      </c>
      <c r="H939">
        <v>408</v>
      </c>
      <c r="I939" t="s">
        <v>478</v>
      </c>
      <c r="J939">
        <v>2231</v>
      </c>
      <c r="K939" t="s">
        <v>145</v>
      </c>
      <c r="L939">
        <v>300</v>
      </c>
      <c r="M939" t="s">
        <v>136</v>
      </c>
      <c r="N939">
        <v>30</v>
      </c>
      <c r="O939">
        <v>9348.39</v>
      </c>
      <c r="P939">
        <v>6003.87</v>
      </c>
      <c r="Q939" t="str">
        <f>VLOOKUP(J939,S:T,2,FALSE)</f>
        <v>G4 - Medium C&amp;I</v>
      </c>
    </row>
    <row r="940" spans="1:17" x14ac:dyDescent="0.35">
      <c r="A940">
        <v>49</v>
      </c>
      <c r="B940" t="s">
        <v>420</v>
      </c>
      <c r="C940">
        <v>2019</v>
      </c>
      <c r="D940">
        <v>8</v>
      </c>
      <c r="E940" t="s">
        <v>139</v>
      </c>
      <c r="F940">
        <v>3</v>
      </c>
      <c r="G940" t="s">
        <v>135</v>
      </c>
      <c r="H940">
        <v>425</v>
      </c>
      <c r="I940" t="s">
        <v>479</v>
      </c>
      <c r="J940" t="s">
        <v>480</v>
      </c>
      <c r="K940" t="s">
        <v>145</v>
      </c>
      <c r="L940">
        <v>1675</v>
      </c>
      <c r="M940" t="s">
        <v>481</v>
      </c>
      <c r="N940">
        <v>3</v>
      </c>
      <c r="O940">
        <v>3575.9</v>
      </c>
      <c r="P940">
        <v>1109.1600000000001</v>
      </c>
      <c r="Q940" t="str">
        <f>VLOOKUP(J940,S:T,2,FALSE)</f>
        <v>G5 - Large C&amp;I</v>
      </c>
    </row>
    <row r="941" spans="1:17" x14ac:dyDescent="0.35">
      <c r="A941">
        <v>49</v>
      </c>
      <c r="B941" t="s">
        <v>420</v>
      </c>
      <c r="C941">
        <v>2019</v>
      </c>
      <c r="D941">
        <v>8</v>
      </c>
      <c r="E941" t="s">
        <v>139</v>
      </c>
      <c r="F941">
        <v>5</v>
      </c>
      <c r="G941" t="s">
        <v>140</v>
      </c>
      <c r="H941">
        <v>423</v>
      </c>
      <c r="I941" t="s">
        <v>482</v>
      </c>
      <c r="J941" t="s">
        <v>483</v>
      </c>
      <c r="K941" t="s">
        <v>145</v>
      </c>
      <c r="L941">
        <v>1671</v>
      </c>
      <c r="M941" t="s">
        <v>484</v>
      </c>
      <c r="N941">
        <v>52</v>
      </c>
      <c r="O941">
        <v>573436.56999999995</v>
      </c>
      <c r="P941">
        <v>3120613.37</v>
      </c>
      <c r="Q941" t="str">
        <f>VLOOKUP(J941,S:T,2,FALSE)</f>
        <v>G5 - Large C&amp;I</v>
      </c>
    </row>
    <row r="942" spans="1:17" x14ac:dyDescent="0.35">
      <c r="A942">
        <v>49</v>
      </c>
      <c r="B942" t="s">
        <v>420</v>
      </c>
      <c r="C942">
        <v>2019</v>
      </c>
      <c r="D942">
        <v>8</v>
      </c>
      <c r="E942" t="s">
        <v>139</v>
      </c>
      <c r="F942">
        <v>3</v>
      </c>
      <c r="G942" t="s">
        <v>135</v>
      </c>
      <c r="H942">
        <v>421</v>
      </c>
      <c r="I942" t="s">
        <v>485</v>
      </c>
      <c r="J942">
        <v>2496</v>
      </c>
      <c r="K942" t="s">
        <v>145</v>
      </c>
      <c r="L942">
        <v>300</v>
      </c>
      <c r="M942" t="s">
        <v>136</v>
      </c>
      <c r="N942">
        <v>2</v>
      </c>
      <c r="O942">
        <v>60293.2</v>
      </c>
      <c r="P942">
        <v>76883.259999999995</v>
      </c>
      <c r="Q942" t="str">
        <f>VLOOKUP(J942,S:T,2,FALSE)</f>
        <v>G5 - Large C&amp;I</v>
      </c>
    </row>
    <row r="943" spans="1:17" x14ac:dyDescent="0.35">
      <c r="A943">
        <v>49</v>
      </c>
      <c r="B943" t="s">
        <v>420</v>
      </c>
      <c r="C943">
        <v>2019</v>
      </c>
      <c r="D943">
        <v>8</v>
      </c>
      <c r="E943" t="s">
        <v>139</v>
      </c>
      <c r="F943">
        <v>10</v>
      </c>
      <c r="G943" t="s">
        <v>149</v>
      </c>
      <c r="H943">
        <v>402</v>
      </c>
      <c r="I943" t="s">
        <v>486</v>
      </c>
      <c r="J943">
        <v>1301</v>
      </c>
      <c r="K943" t="s">
        <v>145</v>
      </c>
      <c r="L943">
        <v>207</v>
      </c>
      <c r="M943" t="s">
        <v>151</v>
      </c>
      <c r="N943">
        <v>21526</v>
      </c>
      <c r="O943">
        <v>616190.16</v>
      </c>
      <c r="P943">
        <v>398393.28</v>
      </c>
      <c r="Q943" t="str">
        <f>VLOOKUP(J943,S:T,2,FALSE)</f>
        <v>G2 - Low Income Residential</v>
      </c>
    </row>
    <row r="944" spans="1:17" x14ac:dyDescent="0.35">
      <c r="A944">
        <v>49</v>
      </c>
      <c r="B944" t="s">
        <v>420</v>
      </c>
      <c r="C944">
        <v>2019</v>
      </c>
      <c r="D944">
        <v>8</v>
      </c>
      <c r="E944" t="s">
        <v>139</v>
      </c>
      <c r="F944">
        <v>3</v>
      </c>
      <c r="G944" t="s">
        <v>135</v>
      </c>
      <c r="H944">
        <v>439</v>
      </c>
      <c r="I944" t="s">
        <v>487</v>
      </c>
      <c r="J944" t="s">
        <v>488</v>
      </c>
      <c r="K944" t="s">
        <v>145</v>
      </c>
      <c r="L944">
        <v>300</v>
      </c>
      <c r="M944" t="s">
        <v>136</v>
      </c>
      <c r="N944">
        <v>1</v>
      </c>
      <c r="O944">
        <v>644.35</v>
      </c>
      <c r="P944">
        <v>0</v>
      </c>
      <c r="Q944" t="str">
        <f>VLOOKUP(J944,S:T,2,FALSE)</f>
        <v>G5 - Large C&amp;I</v>
      </c>
    </row>
    <row r="945" spans="1:17" x14ac:dyDescent="0.35">
      <c r="A945">
        <v>49</v>
      </c>
      <c r="B945" t="s">
        <v>420</v>
      </c>
      <c r="C945">
        <v>2019</v>
      </c>
      <c r="D945">
        <v>8</v>
      </c>
      <c r="E945" t="s">
        <v>139</v>
      </c>
      <c r="F945">
        <v>3</v>
      </c>
      <c r="G945" t="s">
        <v>135</v>
      </c>
      <c r="H945">
        <v>411</v>
      </c>
      <c r="I945" t="s">
        <v>489</v>
      </c>
      <c r="J945" t="s">
        <v>490</v>
      </c>
      <c r="K945" t="s">
        <v>145</v>
      </c>
      <c r="L945">
        <v>1670</v>
      </c>
      <c r="M945" t="s">
        <v>491</v>
      </c>
      <c r="N945">
        <v>110</v>
      </c>
      <c r="O945">
        <v>130977.31</v>
      </c>
      <c r="P945">
        <v>120642.48</v>
      </c>
      <c r="Q945" t="str">
        <f>VLOOKUP(J945,S:T,2,FALSE)</f>
        <v>G5 - Large C&amp;I</v>
      </c>
    </row>
    <row r="946" spans="1:17" x14ac:dyDescent="0.35">
      <c r="A946">
        <v>49</v>
      </c>
      <c r="B946" t="s">
        <v>420</v>
      </c>
      <c r="C946">
        <v>2019</v>
      </c>
      <c r="D946">
        <v>8</v>
      </c>
      <c r="E946" t="s">
        <v>139</v>
      </c>
      <c r="F946">
        <v>3</v>
      </c>
      <c r="G946" t="s">
        <v>135</v>
      </c>
      <c r="H946">
        <v>415</v>
      </c>
      <c r="I946" t="s">
        <v>501</v>
      </c>
      <c r="J946" t="s">
        <v>502</v>
      </c>
      <c r="K946" t="s">
        <v>145</v>
      </c>
      <c r="L946">
        <v>1670</v>
      </c>
      <c r="M946" t="s">
        <v>491</v>
      </c>
      <c r="N946">
        <v>26</v>
      </c>
      <c r="O946">
        <v>132897.19</v>
      </c>
      <c r="P946">
        <v>181108.99</v>
      </c>
      <c r="Q946" t="str">
        <f>VLOOKUP(J946,S:T,2,FALSE)</f>
        <v>G5 - Large C&amp;I</v>
      </c>
    </row>
    <row r="947" spans="1:17" x14ac:dyDescent="0.35">
      <c r="A947">
        <v>49</v>
      </c>
      <c r="B947" t="s">
        <v>420</v>
      </c>
      <c r="C947">
        <v>2019</v>
      </c>
      <c r="D947">
        <v>8</v>
      </c>
      <c r="E947" t="s">
        <v>139</v>
      </c>
      <c r="F947">
        <v>5</v>
      </c>
      <c r="G947" t="s">
        <v>140</v>
      </c>
      <c r="H947">
        <v>417</v>
      </c>
      <c r="I947" t="s">
        <v>499</v>
      </c>
      <c r="J947">
        <v>2367</v>
      </c>
      <c r="K947" t="s">
        <v>145</v>
      </c>
      <c r="L947">
        <v>400</v>
      </c>
      <c r="M947" t="s">
        <v>140</v>
      </c>
      <c r="N947">
        <v>31</v>
      </c>
      <c r="O947">
        <v>102605.45</v>
      </c>
      <c r="P947">
        <v>98447.56</v>
      </c>
      <c r="Q947" t="str">
        <f>VLOOKUP(J947,S:T,2,FALSE)</f>
        <v>G5 - Large C&amp;I</v>
      </c>
    </row>
    <row r="948" spans="1:17" x14ac:dyDescent="0.35">
      <c r="A948">
        <v>49</v>
      </c>
      <c r="B948" t="s">
        <v>420</v>
      </c>
      <c r="C948">
        <v>2019</v>
      </c>
      <c r="D948">
        <v>8</v>
      </c>
      <c r="E948" t="s">
        <v>139</v>
      </c>
      <c r="F948">
        <v>3</v>
      </c>
      <c r="G948" t="s">
        <v>135</v>
      </c>
      <c r="H948">
        <v>423</v>
      </c>
      <c r="I948" t="s">
        <v>482</v>
      </c>
      <c r="J948" t="s">
        <v>483</v>
      </c>
      <c r="K948" t="s">
        <v>145</v>
      </c>
      <c r="L948">
        <v>1671</v>
      </c>
      <c r="M948" t="s">
        <v>484</v>
      </c>
      <c r="N948">
        <v>12</v>
      </c>
      <c r="O948">
        <v>144401.72</v>
      </c>
      <c r="P948">
        <v>1036245.02</v>
      </c>
      <c r="Q948" t="str">
        <f>VLOOKUP(J948,S:T,2,FALSE)</f>
        <v>G5 - Large C&amp;I</v>
      </c>
    </row>
    <row r="949" spans="1:17" x14ac:dyDescent="0.35">
      <c r="A949">
        <v>49</v>
      </c>
      <c r="B949" t="s">
        <v>420</v>
      </c>
      <c r="C949">
        <v>2019</v>
      </c>
      <c r="D949">
        <v>8</v>
      </c>
      <c r="E949" t="s">
        <v>139</v>
      </c>
      <c r="F949">
        <v>5</v>
      </c>
      <c r="G949" t="s">
        <v>140</v>
      </c>
      <c r="H949">
        <v>421</v>
      </c>
      <c r="I949" t="s">
        <v>485</v>
      </c>
      <c r="J949">
        <v>2496</v>
      </c>
      <c r="K949" t="s">
        <v>145</v>
      </c>
      <c r="L949">
        <v>400</v>
      </c>
      <c r="M949" t="s">
        <v>140</v>
      </c>
      <c r="N949">
        <v>3</v>
      </c>
      <c r="O949">
        <v>23599.71</v>
      </c>
      <c r="P949">
        <v>17464.12</v>
      </c>
      <c r="Q949" t="str">
        <f>VLOOKUP(J949,S:T,2,FALSE)</f>
        <v>G5 - Large C&amp;I</v>
      </c>
    </row>
    <row r="950" spans="1:17" x14ac:dyDescent="0.35">
      <c r="A950">
        <v>49</v>
      </c>
      <c r="B950" t="s">
        <v>420</v>
      </c>
      <c r="C950">
        <v>2019</v>
      </c>
      <c r="D950">
        <v>8</v>
      </c>
      <c r="E950" t="s">
        <v>139</v>
      </c>
      <c r="F950">
        <v>3</v>
      </c>
      <c r="G950" t="s">
        <v>135</v>
      </c>
      <c r="H950">
        <v>406</v>
      </c>
      <c r="I950" t="s">
        <v>503</v>
      </c>
      <c r="J950">
        <v>2221</v>
      </c>
      <c r="K950" t="s">
        <v>145</v>
      </c>
      <c r="L950">
        <v>1670</v>
      </c>
      <c r="M950" t="s">
        <v>491</v>
      </c>
      <c r="N950">
        <v>1475</v>
      </c>
      <c r="O950">
        <v>453480.67</v>
      </c>
      <c r="P950">
        <v>480261.89</v>
      </c>
      <c r="Q950" t="str">
        <f>VLOOKUP(J950,S:T,2,FALSE)</f>
        <v>G4 - Medium C&amp;I</v>
      </c>
    </row>
    <row r="951" spans="1:17" x14ac:dyDescent="0.35">
      <c r="A951">
        <v>49</v>
      </c>
      <c r="B951" t="s">
        <v>420</v>
      </c>
      <c r="C951">
        <v>2019</v>
      </c>
      <c r="D951">
        <v>8</v>
      </c>
      <c r="E951" t="s">
        <v>139</v>
      </c>
      <c r="F951">
        <v>3</v>
      </c>
      <c r="G951" t="s">
        <v>135</v>
      </c>
      <c r="H951">
        <v>405</v>
      </c>
      <c r="I951" t="s">
        <v>504</v>
      </c>
      <c r="J951">
        <v>2237</v>
      </c>
      <c r="K951" t="s">
        <v>145</v>
      </c>
      <c r="L951">
        <v>300</v>
      </c>
      <c r="M951" t="s">
        <v>136</v>
      </c>
      <c r="N951">
        <v>3386</v>
      </c>
      <c r="O951">
        <v>1538855.89</v>
      </c>
      <c r="P951">
        <v>890174.2</v>
      </c>
      <c r="Q951" t="str">
        <f>VLOOKUP(J951,S:T,2,FALSE)</f>
        <v>G4 - Medium C&amp;I</v>
      </c>
    </row>
    <row r="952" spans="1:17" x14ac:dyDescent="0.35">
      <c r="A952">
        <v>49</v>
      </c>
      <c r="B952" t="s">
        <v>420</v>
      </c>
      <c r="C952">
        <v>2019</v>
      </c>
      <c r="D952">
        <v>8</v>
      </c>
      <c r="E952" t="s">
        <v>139</v>
      </c>
      <c r="F952">
        <v>3</v>
      </c>
      <c r="G952" t="s">
        <v>135</v>
      </c>
      <c r="H952">
        <v>413</v>
      </c>
      <c r="I952" t="s">
        <v>511</v>
      </c>
      <c r="J952">
        <v>3496</v>
      </c>
      <c r="K952" t="s">
        <v>145</v>
      </c>
      <c r="L952">
        <v>300</v>
      </c>
      <c r="M952" t="s">
        <v>136</v>
      </c>
      <c r="N952">
        <v>4</v>
      </c>
      <c r="O952">
        <v>11249.8</v>
      </c>
      <c r="P952">
        <v>2786.66</v>
      </c>
      <c r="Q952" t="str">
        <f>VLOOKUP(J952,S:T,2,FALSE)</f>
        <v>G5 - Large C&amp;I</v>
      </c>
    </row>
    <row r="953" spans="1:17" x14ac:dyDescent="0.35">
      <c r="A953">
        <v>49</v>
      </c>
      <c r="B953" t="s">
        <v>420</v>
      </c>
      <c r="C953">
        <v>2019</v>
      </c>
      <c r="D953">
        <v>8</v>
      </c>
      <c r="E953" t="s">
        <v>139</v>
      </c>
      <c r="F953">
        <v>3</v>
      </c>
      <c r="G953" t="s">
        <v>135</v>
      </c>
      <c r="H953">
        <v>432</v>
      </c>
      <c r="I953" t="s">
        <v>507</v>
      </c>
      <c r="J953" t="s">
        <v>508</v>
      </c>
      <c r="K953" t="s">
        <v>145</v>
      </c>
      <c r="L953">
        <v>1674</v>
      </c>
      <c r="M953" t="s">
        <v>509</v>
      </c>
      <c r="N953">
        <v>4</v>
      </c>
      <c r="O953">
        <v>419802.7</v>
      </c>
      <c r="P953">
        <v>0</v>
      </c>
      <c r="Q953" t="str">
        <f>VLOOKUP(J953,S:T,2,FALSE)</f>
        <v>G6 - OTHER</v>
      </c>
    </row>
    <row r="954" spans="1:17" x14ac:dyDescent="0.35">
      <c r="A954">
        <v>49</v>
      </c>
      <c r="B954" t="s">
        <v>420</v>
      </c>
      <c r="C954">
        <v>2019</v>
      </c>
      <c r="D954">
        <v>8</v>
      </c>
      <c r="E954" t="s">
        <v>139</v>
      </c>
      <c r="F954">
        <v>3</v>
      </c>
      <c r="G954" t="s">
        <v>135</v>
      </c>
      <c r="H954">
        <v>419</v>
      </c>
      <c r="I954" t="s">
        <v>519</v>
      </c>
      <c r="J954" t="s">
        <v>520</v>
      </c>
      <c r="K954" t="s">
        <v>145</v>
      </c>
      <c r="L954">
        <v>1671</v>
      </c>
      <c r="M954" t="s">
        <v>484</v>
      </c>
      <c r="N954">
        <v>9</v>
      </c>
      <c r="O954">
        <v>29531.78</v>
      </c>
      <c r="P954">
        <v>113437.25</v>
      </c>
      <c r="Q954" t="str">
        <f>VLOOKUP(J954,S:T,2,FALSE)</f>
        <v>G5 - Large C&amp;I</v>
      </c>
    </row>
    <row r="955" spans="1:17" x14ac:dyDescent="0.35">
      <c r="A955">
        <v>49</v>
      </c>
      <c r="B955" t="s">
        <v>420</v>
      </c>
      <c r="C955">
        <v>2019</v>
      </c>
      <c r="D955">
        <v>8</v>
      </c>
      <c r="E955" t="s">
        <v>139</v>
      </c>
      <c r="F955">
        <v>5</v>
      </c>
      <c r="G955" t="s">
        <v>140</v>
      </c>
      <c r="H955">
        <v>419</v>
      </c>
      <c r="I955" t="s">
        <v>519</v>
      </c>
      <c r="J955" t="s">
        <v>520</v>
      </c>
      <c r="K955" t="s">
        <v>145</v>
      </c>
      <c r="L955">
        <v>1671</v>
      </c>
      <c r="M955" t="s">
        <v>484</v>
      </c>
      <c r="N955">
        <v>56</v>
      </c>
      <c r="O955">
        <v>107169.60000000001</v>
      </c>
      <c r="P955">
        <v>268759.62</v>
      </c>
      <c r="Q955" t="str">
        <f>VLOOKUP(J955,S:T,2,FALSE)</f>
        <v>G5 - Large C&amp;I</v>
      </c>
    </row>
    <row r="956" spans="1:17" x14ac:dyDescent="0.35">
      <c r="A956">
        <v>49</v>
      </c>
      <c r="B956" t="s">
        <v>420</v>
      </c>
      <c r="C956">
        <v>2019</v>
      </c>
      <c r="D956">
        <v>8</v>
      </c>
      <c r="E956" t="s">
        <v>139</v>
      </c>
      <c r="F956">
        <v>5</v>
      </c>
      <c r="G956" t="s">
        <v>140</v>
      </c>
      <c r="H956">
        <v>414</v>
      </c>
      <c r="I956" t="s">
        <v>505</v>
      </c>
      <c r="J956">
        <v>3421</v>
      </c>
      <c r="K956" t="s">
        <v>145</v>
      </c>
      <c r="L956">
        <v>1670</v>
      </c>
      <c r="M956" t="s">
        <v>491</v>
      </c>
      <c r="N956">
        <v>1</v>
      </c>
      <c r="O956">
        <v>2466.65</v>
      </c>
      <c r="P956">
        <v>0</v>
      </c>
      <c r="Q956" t="str">
        <f>VLOOKUP(J956,S:T,2,FALSE)</f>
        <v>G5 - Large C&amp;I</v>
      </c>
    </row>
    <row r="957" spans="1:17" x14ac:dyDescent="0.35">
      <c r="A957">
        <v>49</v>
      </c>
      <c r="B957" t="s">
        <v>420</v>
      </c>
      <c r="C957">
        <v>2019</v>
      </c>
      <c r="D957">
        <v>8</v>
      </c>
      <c r="E957" t="s">
        <v>139</v>
      </c>
      <c r="F957">
        <v>3</v>
      </c>
      <c r="G957" t="s">
        <v>135</v>
      </c>
      <c r="H957">
        <v>422</v>
      </c>
      <c r="I957" t="s">
        <v>500</v>
      </c>
      <c r="J957">
        <v>2421</v>
      </c>
      <c r="K957" t="s">
        <v>145</v>
      </c>
      <c r="L957">
        <v>1671</v>
      </c>
      <c r="M957" t="s">
        <v>484</v>
      </c>
      <c r="N957">
        <v>3</v>
      </c>
      <c r="O957">
        <v>9868.4500000000007</v>
      </c>
      <c r="P957">
        <v>32554.87</v>
      </c>
      <c r="Q957" t="str">
        <f>VLOOKUP(J957,S:T,2,FALSE)</f>
        <v>G5 - Large C&amp;I</v>
      </c>
    </row>
    <row r="958" spans="1:17" x14ac:dyDescent="0.35">
      <c r="A958">
        <v>49</v>
      </c>
      <c r="B958" t="s">
        <v>420</v>
      </c>
      <c r="C958">
        <v>2019</v>
      </c>
      <c r="D958">
        <v>8</v>
      </c>
      <c r="E958" t="s">
        <v>139</v>
      </c>
      <c r="F958">
        <v>5</v>
      </c>
      <c r="G958" t="s">
        <v>140</v>
      </c>
      <c r="H958">
        <v>422</v>
      </c>
      <c r="I958" t="s">
        <v>500</v>
      </c>
      <c r="J958">
        <v>2421</v>
      </c>
      <c r="K958" t="s">
        <v>145</v>
      </c>
      <c r="L958">
        <v>1671</v>
      </c>
      <c r="M958" t="s">
        <v>484</v>
      </c>
      <c r="N958">
        <v>11</v>
      </c>
      <c r="O958">
        <v>65476.44</v>
      </c>
      <c r="P958">
        <v>330668.83</v>
      </c>
      <c r="Q958" t="str">
        <f>VLOOKUP(J958,S:T,2,FALSE)</f>
        <v>G5 - Large C&amp;I</v>
      </c>
    </row>
    <row r="959" spans="1:17" x14ac:dyDescent="0.35">
      <c r="A959">
        <v>49</v>
      </c>
      <c r="B959" t="s">
        <v>420</v>
      </c>
      <c r="C959">
        <v>2019</v>
      </c>
      <c r="D959">
        <v>8</v>
      </c>
      <c r="E959" t="s">
        <v>139</v>
      </c>
      <c r="F959">
        <v>3</v>
      </c>
      <c r="G959" t="s">
        <v>135</v>
      </c>
      <c r="H959">
        <v>410</v>
      </c>
      <c r="I959" t="s">
        <v>513</v>
      </c>
      <c r="J959">
        <v>3321</v>
      </c>
      <c r="K959" t="s">
        <v>145</v>
      </c>
      <c r="L959">
        <v>1670</v>
      </c>
      <c r="M959" t="s">
        <v>491</v>
      </c>
      <c r="N959">
        <v>206</v>
      </c>
      <c r="O959">
        <v>229434.39</v>
      </c>
      <c r="P959">
        <v>166829.34</v>
      </c>
      <c r="Q959" t="str">
        <f>VLOOKUP(J959,S:T,2,FALSE)</f>
        <v>G5 - Large C&amp;I</v>
      </c>
    </row>
    <row r="960" spans="1:17" x14ac:dyDescent="0.35">
      <c r="A960">
        <v>49</v>
      </c>
      <c r="B960" t="s">
        <v>420</v>
      </c>
      <c r="C960">
        <v>2019</v>
      </c>
      <c r="D960">
        <v>8</v>
      </c>
      <c r="E960" t="s">
        <v>139</v>
      </c>
      <c r="F960">
        <v>3</v>
      </c>
      <c r="G960" t="s">
        <v>135</v>
      </c>
      <c r="H960">
        <v>407</v>
      </c>
      <c r="I960" t="s">
        <v>496</v>
      </c>
      <c r="J960" t="s">
        <v>497</v>
      </c>
      <c r="K960" t="s">
        <v>145</v>
      </c>
      <c r="L960">
        <v>1670</v>
      </c>
      <c r="M960" t="s">
        <v>491</v>
      </c>
      <c r="N960">
        <v>323</v>
      </c>
      <c r="O960">
        <v>130390.54</v>
      </c>
      <c r="P960">
        <v>191954.07</v>
      </c>
      <c r="Q960" t="str">
        <f>VLOOKUP(J960,S:T,2,FALSE)</f>
        <v>G4 - Medium C&amp;I</v>
      </c>
    </row>
    <row r="961" spans="1:17" x14ac:dyDescent="0.35">
      <c r="A961">
        <v>49</v>
      </c>
      <c r="B961" t="s">
        <v>420</v>
      </c>
      <c r="C961">
        <v>2019</v>
      </c>
      <c r="D961">
        <v>8</v>
      </c>
      <c r="E961" t="s">
        <v>139</v>
      </c>
      <c r="F961">
        <v>5</v>
      </c>
      <c r="G961" t="s">
        <v>140</v>
      </c>
      <c r="H961">
        <v>405</v>
      </c>
      <c r="I961" t="s">
        <v>504</v>
      </c>
      <c r="J961">
        <v>2237</v>
      </c>
      <c r="K961" t="s">
        <v>145</v>
      </c>
      <c r="L961">
        <v>400</v>
      </c>
      <c r="M961" t="s">
        <v>140</v>
      </c>
      <c r="N961">
        <v>16</v>
      </c>
      <c r="O961">
        <v>21276.3</v>
      </c>
      <c r="P961">
        <v>16402.48</v>
      </c>
      <c r="Q961" t="str">
        <f>VLOOKUP(J961,S:T,2,FALSE)</f>
        <v>G4 - Medium C&amp;I</v>
      </c>
    </row>
    <row r="962" spans="1:17" x14ac:dyDescent="0.35">
      <c r="A962">
        <v>49</v>
      </c>
      <c r="B962" t="s">
        <v>420</v>
      </c>
      <c r="C962">
        <v>2019</v>
      </c>
      <c r="D962">
        <v>8</v>
      </c>
      <c r="E962" t="s">
        <v>139</v>
      </c>
      <c r="F962">
        <v>5</v>
      </c>
      <c r="G962" t="s">
        <v>140</v>
      </c>
      <c r="H962">
        <v>415</v>
      </c>
      <c r="I962" t="s">
        <v>501</v>
      </c>
      <c r="J962" t="s">
        <v>502</v>
      </c>
      <c r="K962" t="s">
        <v>145</v>
      </c>
      <c r="L962">
        <v>1670</v>
      </c>
      <c r="M962" t="s">
        <v>491</v>
      </c>
      <c r="N962">
        <v>3</v>
      </c>
      <c r="O962">
        <v>10502.02</v>
      </c>
      <c r="P962">
        <v>27991.9</v>
      </c>
      <c r="Q962" t="str">
        <f>VLOOKUP(J962,S:T,2,FALSE)</f>
        <v>G5 - Large C&amp;I</v>
      </c>
    </row>
    <row r="963" spans="1:17" x14ac:dyDescent="0.35">
      <c r="A963">
        <v>49</v>
      </c>
      <c r="B963" t="s">
        <v>420</v>
      </c>
      <c r="C963">
        <v>2019</v>
      </c>
      <c r="D963">
        <v>8</v>
      </c>
      <c r="E963" t="s">
        <v>139</v>
      </c>
      <c r="F963">
        <v>3</v>
      </c>
      <c r="G963" t="s">
        <v>135</v>
      </c>
      <c r="H963">
        <v>428</v>
      </c>
      <c r="I963" t="s">
        <v>529</v>
      </c>
      <c r="J963" t="s">
        <v>530</v>
      </c>
      <c r="K963" t="s">
        <v>145</v>
      </c>
      <c r="L963">
        <v>1675</v>
      </c>
      <c r="M963" t="s">
        <v>481</v>
      </c>
      <c r="N963">
        <v>1</v>
      </c>
      <c r="O963">
        <v>14866.66</v>
      </c>
      <c r="P963">
        <v>13521.48</v>
      </c>
      <c r="Q963" t="str">
        <f>VLOOKUP(J963,S:T,2,FALSE)</f>
        <v>G5 - Large C&amp;I</v>
      </c>
    </row>
    <row r="964" spans="1:17" x14ac:dyDescent="0.35">
      <c r="A964">
        <v>49</v>
      </c>
      <c r="B964" t="s">
        <v>420</v>
      </c>
      <c r="C964">
        <v>2019</v>
      </c>
      <c r="D964">
        <v>8</v>
      </c>
      <c r="E964" t="s">
        <v>139</v>
      </c>
      <c r="F964">
        <v>3</v>
      </c>
      <c r="G964" t="s">
        <v>135</v>
      </c>
      <c r="H964">
        <v>412</v>
      </c>
      <c r="I964" t="s">
        <v>533</v>
      </c>
      <c r="J964">
        <v>3331</v>
      </c>
      <c r="K964" t="s">
        <v>145</v>
      </c>
      <c r="L964">
        <v>300</v>
      </c>
      <c r="M964" t="s">
        <v>136</v>
      </c>
      <c r="N964">
        <v>2</v>
      </c>
      <c r="O964">
        <v>2499.25</v>
      </c>
      <c r="P964">
        <v>1094</v>
      </c>
      <c r="Q964" t="str">
        <f>VLOOKUP(J964,S:T,2,FALSE)</f>
        <v>G5 - Large C&amp;I</v>
      </c>
    </row>
    <row r="965" spans="1:17" x14ac:dyDescent="0.35">
      <c r="A965">
        <v>49</v>
      </c>
      <c r="B965" t="s">
        <v>420</v>
      </c>
      <c r="C965">
        <v>2019</v>
      </c>
      <c r="D965">
        <v>8</v>
      </c>
      <c r="E965" t="s">
        <v>139</v>
      </c>
      <c r="F965">
        <v>5</v>
      </c>
      <c r="G965" t="s">
        <v>140</v>
      </c>
      <c r="H965">
        <v>409</v>
      </c>
      <c r="I965" t="s">
        <v>517</v>
      </c>
      <c r="J965">
        <v>3367</v>
      </c>
      <c r="K965" t="s">
        <v>145</v>
      </c>
      <c r="L965">
        <v>400</v>
      </c>
      <c r="M965" t="s">
        <v>140</v>
      </c>
      <c r="N965">
        <v>8</v>
      </c>
      <c r="O965">
        <v>10564.81</v>
      </c>
      <c r="P965">
        <v>4536.25</v>
      </c>
      <c r="Q965" t="str">
        <f>VLOOKUP(J965,S:T,2,FALSE)</f>
        <v>G5 - Large C&amp;I</v>
      </c>
    </row>
    <row r="966" spans="1:17" x14ac:dyDescent="0.35">
      <c r="A966">
        <v>49</v>
      </c>
      <c r="B966" t="s">
        <v>420</v>
      </c>
      <c r="C966">
        <v>2019</v>
      </c>
      <c r="D966">
        <v>8</v>
      </c>
      <c r="E966" t="s">
        <v>139</v>
      </c>
      <c r="F966">
        <v>3</v>
      </c>
      <c r="G966" t="s">
        <v>135</v>
      </c>
      <c r="H966">
        <v>400</v>
      </c>
      <c r="I966" t="s">
        <v>510</v>
      </c>
      <c r="J966">
        <v>0</v>
      </c>
      <c r="K966" t="s">
        <v>145</v>
      </c>
      <c r="L966">
        <v>0</v>
      </c>
      <c r="M966" t="s">
        <v>145</v>
      </c>
      <c r="N966">
        <v>1</v>
      </c>
      <c r="O966">
        <v>929.91</v>
      </c>
      <c r="P966">
        <v>700.41</v>
      </c>
      <c r="Q966" t="str">
        <f>VLOOKUP(J966,S:T,2,FALSE)</f>
        <v>G6 - OTHER</v>
      </c>
    </row>
    <row r="967" spans="1:17" x14ac:dyDescent="0.35">
      <c r="A967">
        <v>49</v>
      </c>
      <c r="B967" t="s">
        <v>420</v>
      </c>
      <c r="C967">
        <v>2019</v>
      </c>
      <c r="D967">
        <v>8</v>
      </c>
      <c r="E967" t="s">
        <v>139</v>
      </c>
      <c r="F967">
        <v>1</v>
      </c>
      <c r="G967" t="s">
        <v>132</v>
      </c>
      <c r="H967">
        <v>401</v>
      </c>
      <c r="I967" t="s">
        <v>525</v>
      </c>
      <c r="J967">
        <v>1012</v>
      </c>
      <c r="K967" t="s">
        <v>145</v>
      </c>
      <c r="L967">
        <v>200</v>
      </c>
      <c r="M967" t="s">
        <v>143</v>
      </c>
      <c r="N967">
        <v>16656</v>
      </c>
      <c r="O967">
        <v>420983.63</v>
      </c>
      <c r="P967">
        <v>139109.21</v>
      </c>
      <c r="Q967" t="str">
        <f>VLOOKUP(J967,S:T,2,FALSE)</f>
        <v>G1 - Residential</v>
      </c>
    </row>
    <row r="968" spans="1:17" x14ac:dyDescent="0.35">
      <c r="A968">
        <v>49</v>
      </c>
      <c r="B968" t="s">
        <v>420</v>
      </c>
      <c r="C968">
        <v>2019</v>
      </c>
      <c r="D968">
        <v>8</v>
      </c>
      <c r="E968" t="s">
        <v>139</v>
      </c>
      <c r="F968">
        <v>5</v>
      </c>
      <c r="G968" t="s">
        <v>140</v>
      </c>
      <c r="H968">
        <v>406</v>
      </c>
      <c r="I968" t="s">
        <v>503</v>
      </c>
      <c r="J968">
        <v>2221</v>
      </c>
      <c r="K968" t="s">
        <v>145</v>
      </c>
      <c r="L968">
        <v>1670</v>
      </c>
      <c r="M968" t="s">
        <v>491</v>
      </c>
      <c r="N968">
        <v>20</v>
      </c>
      <c r="O968">
        <v>13127.3</v>
      </c>
      <c r="P968">
        <v>22591.43</v>
      </c>
      <c r="Q968" t="str">
        <f>VLOOKUP(J968,S:T,2,FALSE)</f>
        <v>G4 - Medium C&amp;I</v>
      </c>
    </row>
    <row r="969" spans="1:17" x14ac:dyDescent="0.35">
      <c r="A969">
        <v>49</v>
      </c>
      <c r="B969" t="s">
        <v>420</v>
      </c>
      <c r="C969">
        <v>2019</v>
      </c>
      <c r="D969">
        <v>8</v>
      </c>
      <c r="E969" t="s">
        <v>139</v>
      </c>
      <c r="F969">
        <v>5</v>
      </c>
      <c r="G969" t="s">
        <v>140</v>
      </c>
      <c r="H969">
        <v>418</v>
      </c>
      <c r="I969" t="s">
        <v>528</v>
      </c>
      <c r="J969">
        <v>2321</v>
      </c>
      <c r="K969" t="s">
        <v>145</v>
      </c>
      <c r="L969">
        <v>1671</v>
      </c>
      <c r="M969" t="s">
        <v>484</v>
      </c>
      <c r="N969">
        <v>51</v>
      </c>
      <c r="O969">
        <v>77420.479999999996</v>
      </c>
      <c r="P969">
        <v>170005.99</v>
      </c>
      <c r="Q969" t="str">
        <f>VLOOKUP(J969,S:T,2,FALSE)</f>
        <v>G5 - Large C&amp;I</v>
      </c>
    </row>
    <row r="970" spans="1:17" x14ac:dyDescent="0.35">
      <c r="A970">
        <v>49</v>
      </c>
      <c r="B970" t="s">
        <v>420</v>
      </c>
      <c r="C970">
        <v>2019</v>
      </c>
      <c r="D970">
        <v>8</v>
      </c>
      <c r="E970" t="s">
        <v>139</v>
      </c>
      <c r="F970">
        <v>3</v>
      </c>
      <c r="G970" t="s">
        <v>135</v>
      </c>
      <c r="H970">
        <v>414</v>
      </c>
      <c r="I970" t="s">
        <v>505</v>
      </c>
      <c r="J970">
        <v>3421</v>
      </c>
      <c r="K970" t="s">
        <v>145</v>
      </c>
      <c r="L970">
        <v>1670</v>
      </c>
      <c r="M970" t="s">
        <v>491</v>
      </c>
      <c r="N970">
        <v>1</v>
      </c>
      <c r="O970">
        <v>2176.21</v>
      </c>
      <c r="P970">
        <v>668.57</v>
      </c>
      <c r="Q970" t="str">
        <f>VLOOKUP(J970,S:T,2,FALSE)</f>
        <v>G5 - Large C&amp;I</v>
      </c>
    </row>
    <row r="971" spans="1:17" x14ac:dyDescent="0.35">
      <c r="A971">
        <v>49</v>
      </c>
      <c r="B971" t="s">
        <v>420</v>
      </c>
      <c r="C971">
        <v>2019</v>
      </c>
      <c r="D971">
        <v>8</v>
      </c>
      <c r="E971" t="s">
        <v>139</v>
      </c>
      <c r="F971">
        <v>1</v>
      </c>
      <c r="G971" t="s">
        <v>132</v>
      </c>
      <c r="H971">
        <v>400</v>
      </c>
      <c r="I971" t="s">
        <v>510</v>
      </c>
      <c r="J971">
        <v>1247</v>
      </c>
      <c r="K971" t="s">
        <v>145</v>
      </c>
      <c r="L971">
        <v>207</v>
      </c>
      <c r="M971" t="s">
        <v>151</v>
      </c>
      <c r="N971">
        <v>11</v>
      </c>
      <c r="O971">
        <v>251.38</v>
      </c>
      <c r="P971">
        <v>85.22</v>
      </c>
      <c r="Q971" t="str">
        <f>VLOOKUP(J971,S:T,2,FALSE)</f>
        <v>G1 - Residential</v>
      </c>
    </row>
    <row r="972" spans="1:17" x14ac:dyDescent="0.35">
      <c r="A972">
        <v>49</v>
      </c>
      <c r="B972" t="s">
        <v>420</v>
      </c>
      <c r="C972">
        <v>2019</v>
      </c>
      <c r="D972">
        <v>8</v>
      </c>
      <c r="E972" t="s">
        <v>139</v>
      </c>
      <c r="F972">
        <v>10</v>
      </c>
      <c r="G972" t="s">
        <v>149</v>
      </c>
      <c r="H972">
        <v>400</v>
      </c>
      <c r="I972" t="s">
        <v>510</v>
      </c>
      <c r="J972">
        <v>1247</v>
      </c>
      <c r="K972" t="s">
        <v>145</v>
      </c>
      <c r="L972">
        <v>207</v>
      </c>
      <c r="M972" t="s">
        <v>151</v>
      </c>
      <c r="N972">
        <v>208767</v>
      </c>
      <c r="O972">
        <v>7693466.3099999996</v>
      </c>
      <c r="P972">
        <v>3552154.53</v>
      </c>
      <c r="Q972" t="str">
        <f>VLOOKUP(J972,S:T,2,FALSE)</f>
        <v>G1 - Residential</v>
      </c>
    </row>
    <row r="973" spans="1:17" x14ac:dyDescent="0.35">
      <c r="A973">
        <v>49</v>
      </c>
      <c r="B973" t="s">
        <v>420</v>
      </c>
      <c r="C973">
        <v>2019</v>
      </c>
      <c r="D973">
        <v>8</v>
      </c>
      <c r="E973" t="s">
        <v>139</v>
      </c>
      <c r="F973">
        <v>5</v>
      </c>
      <c r="G973" t="s">
        <v>140</v>
      </c>
      <c r="H973">
        <v>410</v>
      </c>
      <c r="I973" t="s">
        <v>513</v>
      </c>
      <c r="J973">
        <v>3321</v>
      </c>
      <c r="K973" t="s">
        <v>145</v>
      </c>
      <c r="L973">
        <v>1670</v>
      </c>
      <c r="M973" t="s">
        <v>491</v>
      </c>
      <c r="N973">
        <v>17</v>
      </c>
      <c r="O973">
        <v>21850.51</v>
      </c>
      <c r="P973">
        <v>19991.72</v>
      </c>
      <c r="Q973" t="str">
        <f>VLOOKUP(J973,S:T,2,FALSE)</f>
        <v>G5 - Large C&amp;I</v>
      </c>
    </row>
    <row r="974" spans="1:17" x14ac:dyDescent="0.35">
      <c r="A974">
        <v>49</v>
      </c>
      <c r="B974" t="s">
        <v>420</v>
      </c>
      <c r="C974">
        <v>2019</v>
      </c>
      <c r="D974">
        <v>8</v>
      </c>
      <c r="E974" t="s">
        <v>139</v>
      </c>
      <c r="F974">
        <v>3</v>
      </c>
      <c r="G974" t="s">
        <v>135</v>
      </c>
      <c r="H974">
        <v>430</v>
      </c>
      <c r="I974" t="s">
        <v>492</v>
      </c>
      <c r="J974" t="s">
        <v>493</v>
      </c>
      <c r="K974" t="s">
        <v>145</v>
      </c>
      <c r="L974">
        <v>300</v>
      </c>
      <c r="M974" t="s">
        <v>136</v>
      </c>
      <c r="N974">
        <v>2</v>
      </c>
      <c r="O974">
        <v>93748.15</v>
      </c>
      <c r="P974">
        <v>5</v>
      </c>
      <c r="Q974" t="str">
        <f>VLOOKUP(J974,S:T,2,FALSE)</f>
        <v>E6 - OTHER</v>
      </c>
    </row>
    <row r="975" spans="1:17" x14ac:dyDescent="0.35">
      <c r="A975">
        <v>49</v>
      </c>
      <c r="B975" t="s">
        <v>420</v>
      </c>
      <c r="C975">
        <v>2019</v>
      </c>
      <c r="D975">
        <v>8</v>
      </c>
      <c r="E975" t="s">
        <v>139</v>
      </c>
      <c r="F975">
        <v>10</v>
      </c>
      <c r="G975" t="s">
        <v>149</v>
      </c>
      <c r="H975">
        <v>401</v>
      </c>
      <c r="I975" t="s">
        <v>525</v>
      </c>
      <c r="J975">
        <v>1012</v>
      </c>
      <c r="K975" t="s">
        <v>145</v>
      </c>
      <c r="L975">
        <v>200</v>
      </c>
      <c r="M975" t="s">
        <v>143</v>
      </c>
      <c r="N975">
        <v>6</v>
      </c>
      <c r="O975">
        <v>238.87</v>
      </c>
      <c r="P975">
        <v>107.82</v>
      </c>
      <c r="Q975" t="str">
        <f>VLOOKUP(J975,S:T,2,FALSE)</f>
        <v>G1 - Residential</v>
      </c>
    </row>
    <row r="976" spans="1:17" x14ac:dyDescent="0.35">
      <c r="A976">
        <v>49</v>
      </c>
      <c r="B976" t="s">
        <v>420</v>
      </c>
      <c r="C976">
        <v>2019</v>
      </c>
      <c r="D976">
        <v>8</v>
      </c>
      <c r="E976" t="s">
        <v>139</v>
      </c>
      <c r="F976">
        <v>1</v>
      </c>
      <c r="G976" t="s">
        <v>132</v>
      </c>
      <c r="H976">
        <v>403</v>
      </c>
      <c r="I976" t="s">
        <v>512</v>
      </c>
      <c r="J976">
        <v>1101</v>
      </c>
      <c r="K976" t="s">
        <v>145</v>
      </c>
      <c r="L976">
        <v>200</v>
      </c>
      <c r="M976" t="s">
        <v>143</v>
      </c>
      <c r="N976">
        <v>481</v>
      </c>
      <c r="O976">
        <v>9447.83</v>
      </c>
      <c r="P976">
        <v>4682.5</v>
      </c>
      <c r="Q976" t="str">
        <f>VLOOKUP(J976,S:T,2,FALSE)</f>
        <v>G2 - Low Income Residential</v>
      </c>
    </row>
    <row r="977" spans="1:17" x14ac:dyDescent="0.35">
      <c r="A977">
        <v>49</v>
      </c>
      <c r="B977" t="s">
        <v>420</v>
      </c>
      <c r="C977">
        <v>2019</v>
      </c>
      <c r="D977">
        <v>8</v>
      </c>
      <c r="E977" t="s">
        <v>139</v>
      </c>
      <c r="F977">
        <v>3</v>
      </c>
      <c r="G977" t="s">
        <v>135</v>
      </c>
      <c r="H977">
        <v>440</v>
      </c>
      <c r="I977" t="s">
        <v>522</v>
      </c>
      <c r="J977" t="s">
        <v>523</v>
      </c>
      <c r="K977" t="s">
        <v>145</v>
      </c>
      <c r="L977">
        <v>1672</v>
      </c>
      <c r="M977" t="s">
        <v>524</v>
      </c>
      <c r="N977">
        <v>1</v>
      </c>
      <c r="O977">
        <v>19280.37</v>
      </c>
      <c r="P977">
        <v>139325.9</v>
      </c>
      <c r="Q977" t="str">
        <f>VLOOKUP(J977,S:T,2,FALSE)</f>
        <v>G5 - Large C&amp;I</v>
      </c>
    </row>
    <row r="978" spans="1:17" x14ac:dyDescent="0.35">
      <c r="A978">
        <v>49</v>
      </c>
      <c r="B978" t="s">
        <v>420</v>
      </c>
      <c r="C978">
        <v>2019</v>
      </c>
      <c r="D978">
        <v>8</v>
      </c>
      <c r="E978" t="s">
        <v>139</v>
      </c>
      <c r="F978">
        <v>3</v>
      </c>
      <c r="G978" t="s">
        <v>135</v>
      </c>
      <c r="H978">
        <v>442</v>
      </c>
      <c r="I978" t="s">
        <v>531</v>
      </c>
      <c r="J978" t="s">
        <v>532</v>
      </c>
      <c r="K978" t="s">
        <v>145</v>
      </c>
      <c r="L978">
        <v>1672</v>
      </c>
      <c r="M978" t="s">
        <v>524</v>
      </c>
      <c r="N978">
        <v>8</v>
      </c>
      <c r="O978">
        <v>184931.15</v>
      </c>
      <c r="P978">
        <v>1578364.44</v>
      </c>
      <c r="Q978" t="str">
        <f>VLOOKUP(J978,S:T,2,FALSE)</f>
        <v>G5 - Large C&amp;I</v>
      </c>
    </row>
    <row r="979" spans="1:17" x14ac:dyDescent="0.35">
      <c r="A979">
        <v>49</v>
      </c>
      <c r="B979" t="s">
        <v>420</v>
      </c>
      <c r="C979">
        <v>2019</v>
      </c>
      <c r="D979">
        <v>8</v>
      </c>
      <c r="E979" t="s">
        <v>139</v>
      </c>
      <c r="F979">
        <v>5</v>
      </c>
      <c r="G979" t="s">
        <v>140</v>
      </c>
      <c r="H979">
        <v>407</v>
      </c>
      <c r="I979" t="s">
        <v>496</v>
      </c>
      <c r="J979" t="s">
        <v>497</v>
      </c>
      <c r="K979" t="s">
        <v>145</v>
      </c>
      <c r="L979">
        <v>1670</v>
      </c>
      <c r="M979" t="s">
        <v>491</v>
      </c>
      <c r="N979">
        <v>5</v>
      </c>
      <c r="O979">
        <v>2827.68</v>
      </c>
      <c r="P979">
        <v>5391.73</v>
      </c>
      <c r="Q979" t="str">
        <f>VLOOKUP(J979,S:T,2,FALSE)</f>
        <v>G4 - Medium C&amp;I</v>
      </c>
    </row>
    <row r="980" spans="1:17" x14ac:dyDescent="0.35">
      <c r="A980">
        <v>49</v>
      </c>
      <c r="B980" t="s">
        <v>420</v>
      </c>
      <c r="C980">
        <v>2019</v>
      </c>
      <c r="D980">
        <v>8</v>
      </c>
      <c r="E980" t="s">
        <v>139</v>
      </c>
      <c r="F980">
        <v>3</v>
      </c>
      <c r="G980" t="s">
        <v>135</v>
      </c>
      <c r="H980">
        <v>418</v>
      </c>
      <c r="I980" t="s">
        <v>528</v>
      </c>
      <c r="J980">
        <v>2321</v>
      </c>
      <c r="K980" t="s">
        <v>145</v>
      </c>
      <c r="L980">
        <v>1671</v>
      </c>
      <c r="M980" t="s">
        <v>484</v>
      </c>
      <c r="N980">
        <v>38</v>
      </c>
      <c r="O980">
        <v>56693.84</v>
      </c>
      <c r="P980">
        <v>120314.58</v>
      </c>
      <c r="Q980" t="str">
        <f>VLOOKUP(J980,S:T,2,FALSE)</f>
        <v>G5 - Large C&amp;I</v>
      </c>
    </row>
    <row r="981" spans="1:17" x14ac:dyDescent="0.35">
      <c r="A981">
        <v>49</v>
      </c>
      <c r="B981" t="s">
        <v>420</v>
      </c>
      <c r="C981">
        <v>2019</v>
      </c>
      <c r="D981">
        <v>8</v>
      </c>
      <c r="E981" t="s">
        <v>139</v>
      </c>
      <c r="F981">
        <v>3</v>
      </c>
      <c r="G981" t="s">
        <v>135</v>
      </c>
      <c r="H981">
        <v>417</v>
      </c>
      <c r="I981" t="s">
        <v>499</v>
      </c>
      <c r="J981">
        <v>2367</v>
      </c>
      <c r="K981" t="s">
        <v>145</v>
      </c>
      <c r="L981">
        <v>300</v>
      </c>
      <c r="M981" t="s">
        <v>136</v>
      </c>
      <c r="N981">
        <v>27</v>
      </c>
      <c r="O981">
        <v>64693.03</v>
      </c>
      <c r="P981">
        <v>58146.52</v>
      </c>
      <c r="Q981" t="str">
        <f>VLOOKUP(J981,S:T,2,FALSE)</f>
        <v>G5 - Large C&amp;I</v>
      </c>
    </row>
    <row r="982" spans="1:17" x14ac:dyDescent="0.35">
      <c r="A982">
        <v>49</v>
      </c>
      <c r="B982" t="s">
        <v>420</v>
      </c>
      <c r="C982">
        <v>2019</v>
      </c>
      <c r="D982">
        <v>8</v>
      </c>
      <c r="E982" t="s">
        <v>139</v>
      </c>
      <c r="F982">
        <v>3</v>
      </c>
      <c r="G982" t="s">
        <v>135</v>
      </c>
      <c r="H982">
        <v>441</v>
      </c>
      <c r="I982" t="s">
        <v>526</v>
      </c>
      <c r="J982" t="s">
        <v>527</v>
      </c>
      <c r="K982" t="s">
        <v>145</v>
      </c>
      <c r="L982">
        <v>300</v>
      </c>
      <c r="M982" t="s">
        <v>136</v>
      </c>
      <c r="N982">
        <v>1</v>
      </c>
      <c r="O982">
        <v>19959.71</v>
      </c>
      <c r="P982">
        <v>52326.67</v>
      </c>
      <c r="Q982" t="str">
        <f>VLOOKUP(J982,S:T,2,FALSE)</f>
        <v>G5 - Large C&amp;I</v>
      </c>
    </row>
    <row r="983" spans="1:17" x14ac:dyDescent="0.35">
      <c r="A983">
        <v>49</v>
      </c>
      <c r="B983" t="s">
        <v>420</v>
      </c>
      <c r="C983">
        <v>2019</v>
      </c>
      <c r="D983">
        <v>8</v>
      </c>
      <c r="E983" t="s">
        <v>139</v>
      </c>
      <c r="F983">
        <v>3</v>
      </c>
      <c r="G983" t="s">
        <v>135</v>
      </c>
      <c r="H983">
        <v>404</v>
      </c>
      <c r="I983" t="s">
        <v>506</v>
      </c>
      <c r="J983">
        <v>2107</v>
      </c>
      <c r="K983" t="s">
        <v>145</v>
      </c>
      <c r="L983">
        <v>300</v>
      </c>
      <c r="M983" t="s">
        <v>136</v>
      </c>
      <c r="N983">
        <v>18047</v>
      </c>
      <c r="O983">
        <v>979579.87</v>
      </c>
      <c r="P983">
        <v>419798.05</v>
      </c>
      <c r="Q983" t="str">
        <f>VLOOKUP(J983,S:T,2,FALSE)</f>
        <v>G3 - Small C&amp;I</v>
      </c>
    </row>
    <row r="984" spans="1:17" x14ac:dyDescent="0.35">
      <c r="A984">
        <v>49</v>
      </c>
      <c r="B984" t="s">
        <v>420</v>
      </c>
      <c r="C984">
        <v>2019</v>
      </c>
      <c r="D984">
        <v>8</v>
      </c>
      <c r="E984" t="s">
        <v>139</v>
      </c>
      <c r="F984">
        <v>5</v>
      </c>
      <c r="G984" t="s">
        <v>140</v>
      </c>
      <c r="H984">
        <v>443</v>
      </c>
      <c r="I984" t="s">
        <v>494</v>
      </c>
      <c r="J984">
        <v>2121</v>
      </c>
      <c r="K984" t="s">
        <v>145</v>
      </c>
      <c r="L984">
        <v>1670</v>
      </c>
      <c r="M984" t="s">
        <v>491</v>
      </c>
      <c r="N984">
        <v>2</v>
      </c>
      <c r="O984">
        <v>52.58</v>
      </c>
      <c r="P984">
        <v>2.0499999999999998</v>
      </c>
      <c r="Q984" t="str">
        <f>VLOOKUP(J984,S:T,2,FALSE)</f>
        <v>G3 - Small C&amp;I</v>
      </c>
    </row>
    <row r="985" spans="1:17" x14ac:dyDescent="0.35">
      <c r="A985">
        <v>49</v>
      </c>
      <c r="B985" t="s">
        <v>420</v>
      </c>
      <c r="C985">
        <v>2019</v>
      </c>
      <c r="D985">
        <v>8</v>
      </c>
      <c r="E985" t="s">
        <v>139</v>
      </c>
      <c r="F985">
        <v>3</v>
      </c>
      <c r="G985" t="s">
        <v>135</v>
      </c>
      <c r="H985">
        <v>446</v>
      </c>
      <c r="I985" t="s">
        <v>521</v>
      </c>
      <c r="J985">
        <v>8011</v>
      </c>
      <c r="K985" t="s">
        <v>145</v>
      </c>
      <c r="L985">
        <v>300</v>
      </c>
      <c r="M985" t="s">
        <v>136</v>
      </c>
      <c r="N985">
        <v>23</v>
      </c>
      <c r="O985">
        <v>1845.69</v>
      </c>
      <c r="P985">
        <v>0</v>
      </c>
      <c r="Q985" t="str">
        <f>VLOOKUP(J985,S:T,2,FALSE)</f>
        <v>G6 - OTHER</v>
      </c>
    </row>
    <row r="986" spans="1:17" x14ac:dyDescent="0.35">
      <c r="A986">
        <v>49</v>
      </c>
      <c r="B986" t="s">
        <v>420</v>
      </c>
      <c r="C986">
        <v>2019</v>
      </c>
      <c r="D986">
        <v>8</v>
      </c>
      <c r="E986" t="s">
        <v>139</v>
      </c>
      <c r="F986">
        <v>10</v>
      </c>
      <c r="G986" t="s">
        <v>149</v>
      </c>
      <c r="H986">
        <v>404</v>
      </c>
      <c r="I986" t="s">
        <v>506</v>
      </c>
      <c r="J986">
        <v>0</v>
      </c>
      <c r="K986" t="s">
        <v>145</v>
      </c>
      <c r="L986">
        <v>0</v>
      </c>
      <c r="M986" t="s">
        <v>145</v>
      </c>
      <c r="N986">
        <v>1</v>
      </c>
      <c r="O986">
        <v>36.86</v>
      </c>
      <c r="P986">
        <v>9.24</v>
      </c>
      <c r="Q986" t="str">
        <f>VLOOKUP(J986,S:T,2,FALSE)</f>
        <v>G6 - OTHER</v>
      </c>
    </row>
    <row r="987" spans="1:17" x14ac:dyDescent="0.35">
      <c r="A987">
        <v>49</v>
      </c>
      <c r="B987" t="s">
        <v>420</v>
      </c>
      <c r="C987">
        <v>2019</v>
      </c>
      <c r="D987">
        <v>8</v>
      </c>
      <c r="E987" t="s">
        <v>139</v>
      </c>
      <c r="F987">
        <v>10</v>
      </c>
      <c r="G987" t="s">
        <v>149</v>
      </c>
      <c r="H987">
        <v>403</v>
      </c>
      <c r="I987" t="s">
        <v>512</v>
      </c>
      <c r="J987">
        <v>1101</v>
      </c>
      <c r="K987" t="s">
        <v>145</v>
      </c>
      <c r="L987">
        <v>200</v>
      </c>
      <c r="M987" t="s">
        <v>143</v>
      </c>
      <c r="N987">
        <v>1</v>
      </c>
      <c r="O987">
        <v>7.83</v>
      </c>
      <c r="P987">
        <v>4.0999999999999996</v>
      </c>
      <c r="Q987" t="str">
        <f>VLOOKUP(J987,S:T,2,FALSE)</f>
        <v>G2 - Low Income Residential</v>
      </c>
    </row>
    <row r="988" spans="1:17" x14ac:dyDescent="0.35">
      <c r="A988">
        <v>49</v>
      </c>
      <c r="B988" t="s">
        <v>420</v>
      </c>
      <c r="C988">
        <v>2019</v>
      </c>
      <c r="D988">
        <v>8</v>
      </c>
      <c r="E988" t="s">
        <v>139</v>
      </c>
      <c r="F988">
        <v>3</v>
      </c>
      <c r="G988" t="s">
        <v>135</v>
      </c>
      <c r="H988">
        <v>444</v>
      </c>
      <c r="I988" t="s">
        <v>495</v>
      </c>
      <c r="J988">
        <v>2131</v>
      </c>
      <c r="K988" t="s">
        <v>145</v>
      </c>
      <c r="L988">
        <v>300</v>
      </c>
      <c r="M988" t="s">
        <v>136</v>
      </c>
      <c r="N988">
        <v>10</v>
      </c>
      <c r="O988">
        <v>1891.1</v>
      </c>
      <c r="P988">
        <v>1225.51</v>
      </c>
      <c r="Q988" t="str">
        <f>VLOOKUP(J988,S:T,2,FALSE)</f>
        <v>G3 - Small C&amp;I</v>
      </c>
    </row>
    <row r="989" spans="1:17" x14ac:dyDescent="0.35">
      <c r="A989">
        <v>49</v>
      </c>
      <c r="B989" t="s">
        <v>420</v>
      </c>
      <c r="C989">
        <v>2019</v>
      </c>
      <c r="D989">
        <v>8</v>
      </c>
      <c r="E989" t="s">
        <v>139</v>
      </c>
      <c r="F989">
        <v>5</v>
      </c>
      <c r="G989" t="s">
        <v>140</v>
      </c>
      <c r="H989">
        <v>404</v>
      </c>
      <c r="I989" t="s">
        <v>506</v>
      </c>
      <c r="J989">
        <v>2107</v>
      </c>
      <c r="K989" t="s">
        <v>145</v>
      </c>
      <c r="L989">
        <v>400</v>
      </c>
      <c r="M989" t="s">
        <v>140</v>
      </c>
      <c r="N989">
        <v>7</v>
      </c>
      <c r="O989">
        <v>463.2</v>
      </c>
      <c r="P989">
        <v>237.23</v>
      </c>
      <c r="Q989" t="str">
        <f>VLOOKUP(J989,S:T,2,FALSE)</f>
        <v>G3 - Small C&amp;I</v>
      </c>
    </row>
    <row r="990" spans="1:17" x14ac:dyDescent="0.35">
      <c r="A990">
        <v>49</v>
      </c>
      <c r="B990" t="s">
        <v>420</v>
      </c>
      <c r="C990">
        <v>2019</v>
      </c>
      <c r="D990">
        <v>8</v>
      </c>
      <c r="E990" t="s">
        <v>139</v>
      </c>
      <c r="F990">
        <v>3</v>
      </c>
      <c r="G990" t="s">
        <v>135</v>
      </c>
      <c r="H990">
        <v>443</v>
      </c>
      <c r="I990" t="s">
        <v>494</v>
      </c>
      <c r="J990">
        <v>2121</v>
      </c>
      <c r="K990" t="s">
        <v>145</v>
      </c>
      <c r="L990">
        <v>1670</v>
      </c>
      <c r="M990" t="s">
        <v>491</v>
      </c>
      <c r="N990">
        <v>759</v>
      </c>
      <c r="O990">
        <v>35154.44</v>
      </c>
      <c r="P990">
        <v>32915.03</v>
      </c>
      <c r="Q990" t="str">
        <f>VLOOKUP(J990,S:T,2,FALSE)</f>
        <v>G3 - Small C&amp;I</v>
      </c>
    </row>
    <row r="991" spans="1:17" x14ac:dyDescent="0.35">
      <c r="A991">
        <v>49</v>
      </c>
      <c r="B991" t="s">
        <v>420</v>
      </c>
      <c r="C991">
        <v>2019</v>
      </c>
      <c r="D991">
        <v>8</v>
      </c>
      <c r="E991" t="s">
        <v>139</v>
      </c>
      <c r="F991">
        <v>5</v>
      </c>
      <c r="G991" t="s">
        <v>140</v>
      </c>
      <c r="H991">
        <v>411</v>
      </c>
      <c r="I991" t="s">
        <v>489</v>
      </c>
      <c r="J991" t="s">
        <v>490</v>
      </c>
      <c r="K991" t="s">
        <v>145</v>
      </c>
      <c r="L991">
        <v>1670</v>
      </c>
      <c r="M991" t="s">
        <v>491</v>
      </c>
      <c r="N991">
        <v>7</v>
      </c>
      <c r="O991">
        <v>10285.049999999999</v>
      </c>
      <c r="P991">
        <v>13458.81</v>
      </c>
      <c r="Q991" t="str">
        <f>VLOOKUP(J991,S:T,2,FALSE)</f>
        <v>G5 - Large C&amp;I</v>
      </c>
    </row>
    <row r="992" spans="1:17" x14ac:dyDescent="0.35">
      <c r="A992">
        <v>49</v>
      </c>
      <c r="B992" t="s">
        <v>420</v>
      </c>
      <c r="C992">
        <v>2019</v>
      </c>
      <c r="D992">
        <v>8</v>
      </c>
      <c r="E992" t="s">
        <v>139</v>
      </c>
      <c r="F992">
        <v>3</v>
      </c>
      <c r="G992" t="s">
        <v>135</v>
      </c>
      <c r="H992">
        <v>409</v>
      </c>
      <c r="I992" t="s">
        <v>517</v>
      </c>
      <c r="J992">
        <v>3367</v>
      </c>
      <c r="K992" t="s">
        <v>145</v>
      </c>
      <c r="L992">
        <v>300</v>
      </c>
      <c r="M992" t="s">
        <v>136</v>
      </c>
      <c r="N992">
        <v>105</v>
      </c>
      <c r="O992">
        <v>169173.41</v>
      </c>
      <c r="P992">
        <v>78144.31</v>
      </c>
      <c r="Q992" t="str">
        <f>VLOOKUP(J992,S:T,2,FALSE)</f>
        <v>G5 - Large C&amp;I</v>
      </c>
    </row>
    <row r="993" spans="1:17" x14ac:dyDescent="0.35">
      <c r="A993">
        <v>49</v>
      </c>
      <c r="B993" t="s">
        <v>420</v>
      </c>
      <c r="C993">
        <v>2019</v>
      </c>
      <c r="D993">
        <v>8</v>
      </c>
      <c r="E993" t="s">
        <v>139</v>
      </c>
      <c r="F993">
        <v>3</v>
      </c>
      <c r="G993" t="s">
        <v>135</v>
      </c>
      <c r="H993">
        <v>431</v>
      </c>
      <c r="I993" t="s">
        <v>514</v>
      </c>
      <c r="J993" t="s">
        <v>515</v>
      </c>
      <c r="K993" t="s">
        <v>145</v>
      </c>
      <c r="L993">
        <v>1673</v>
      </c>
      <c r="M993" t="s">
        <v>516</v>
      </c>
      <c r="N993">
        <v>3</v>
      </c>
      <c r="O993">
        <v>-34813.54</v>
      </c>
      <c r="P993">
        <v>0</v>
      </c>
      <c r="Q993" t="str">
        <f>VLOOKUP(J993,S:T,2,FALSE)</f>
        <v>G6 - OTHER</v>
      </c>
    </row>
    <row r="994" spans="1:17" x14ac:dyDescent="0.35">
      <c r="A994">
        <v>49</v>
      </c>
      <c r="B994" t="s">
        <v>420</v>
      </c>
      <c r="C994">
        <v>2019</v>
      </c>
      <c r="D994">
        <v>9</v>
      </c>
      <c r="E994" t="s">
        <v>134</v>
      </c>
      <c r="F994">
        <v>1</v>
      </c>
      <c r="G994" t="s">
        <v>132</v>
      </c>
      <c r="H994">
        <v>6</v>
      </c>
      <c r="I994" t="s">
        <v>421</v>
      </c>
      <c r="J994" t="s">
        <v>422</v>
      </c>
      <c r="K994" t="s">
        <v>423</v>
      </c>
      <c r="L994">
        <v>200</v>
      </c>
      <c r="M994" t="s">
        <v>143</v>
      </c>
      <c r="N994">
        <v>27181</v>
      </c>
      <c r="O994">
        <v>2376280.58</v>
      </c>
      <c r="P994">
        <v>15743410</v>
      </c>
      <c r="Q994" t="str">
        <f>VLOOKUP(J994,S:T,2,FALSE)</f>
        <v>E2 - Low Income Residential</v>
      </c>
    </row>
    <row r="995" spans="1:17" x14ac:dyDescent="0.35">
      <c r="A995">
        <v>49</v>
      </c>
      <c r="B995" t="s">
        <v>420</v>
      </c>
      <c r="C995">
        <v>2019</v>
      </c>
      <c r="D995">
        <v>9</v>
      </c>
      <c r="E995" t="s">
        <v>134</v>
      </c>
      <c r="F995">
        <v>1</v>
      </c>
      <c r="G995" t="s">
        <v>132</v>
      </c>
      <c r="H995">
        <v>5</v>
      </c>
      <c r="I995" t="s">
        <v>424</v>
      </c>
      <c r="J995" t="s">
        <v>425</v>
      </c>
      <c r="K995" t="s">
        <v>426</v>
      </c>
      <c r="L995">
        <v>200</v>
      </c>
      <c r="M995" t="s">
        <v>143</v>
      </c>
      <c r="N995">
        <v>681</v>
      </c>
      <c r="O995">
        <v>65147.01</v>
      </c>
      <c r="P995">
        <v>296897</v>
      </c>
      <c r="Q995" t="str">
        <f>VLOOKUP(J995,S:T,2,FALSE)</f>
        <v>E3 - Small C&amp;I</v>
      </c>
    </row>
    <row r="996" spans="1:17" x14ac:dyDescent="0.35">
      <c r="A996">
        <v>49</v>
      </c>
      <c r="B996" t="s">
        <v>420</v>
      </c>
      <c r="C996">
        <v>2019</v>
      </c>
      <c r="D996">
        <v>9</v>
      </c>
      <c r="E996" t="s">
        <v>134</v>
      </c>
      <c r="F996">
        <v>3</v>
      </c>
      <c r="G996" t="s">
        <v>135</v>
      </c>
      <c r="H996">
        <v>55</v>
      </c>
      <c r="I996" t="s">
        <v>427</v>
      </c>
      <c r="J996" t="s">
        <v>425</v>
      </c>
      <c r="K996" t="s">
        <v>426</v>
      </c>
      <c r="L996">
        <v>300</v>
      </c>
      <c r="M996" t="s">
        <v>136</v>
      </c>
      <c r="N996">
        <v>45</v>
      </c>
      <c r="O996">
        <v>-62486.57</v>
      </c>
      <c r="P996">
        <v>124881</v>
      </c>
      <c r="Q996" t="str">
        <f>VLOOKUP(J996,S:T,2,FALSE)</f>
        <v>E3 - Small C&amp;I</v>
      </c>
    </row>
    <row r="997" spans="1:17" x14ac:dyDescent="0.35">
      <c r="A997">
        <v>49</v>
      </c>
      <c r="B997" t="s">
        <v>420</v>
      </c>
      <c r="C997">
        <v>2019</v>
      </c>
      <c r="D997">
        <v>9</v>
      </c>
      <c r="E997" t="s">
        <v>134</v>
      </c>
      <c r="F997">
        <v>5</v>
      </c>
      <c r="G997" t="s">
        <v>140</v>
      </c>
      <c r="H997">
        <v>950</v>
      </c>
      <c r="I997" t="s">
        <v>428</v>
      </c>
      <c r="J997" t="s">
        <v>425</v>
      </c>
      <c r="K997" t="s">
        <v>426</v>
      </c>
      <c r="L997">
        <v>4552</v>
      </c>
      <c r="M997" t="s">
        <v>156</v>
      </c>
      <c r="N997">
        <v>137</v>
      </c>
      <c r="O997">
        <v>35944.97</v>
      </c>
      <c r="P997">
        <v>362162</v>
      </c>
      <c r="Q997" t="str">
        <f>VLOOKUP(J997,S:T,2,FALSE)</f>
        <v>E3 - Small C&amp;I</v>
      </c>
    </row>
    <row r="998" spans="1:17" x14ac:dyDescent="0.35">
      <c r="A998">
        <v>49</v>
      </c>
      <c r="B998" t="s">
        <v>420</v>
      </c>
      <c r="C998">
        <v>2019</v>
      </c>
      <c r="D998">
        <v>9</v>
      </c>
      <c r="E998" t="s">
        <v>134</v>
      </c>
      <c r="F998">
        <v>3</v>
      </c>
      <c r="G998" t="s">
        <v>135</v>
      </c>
      <c r="H998">
        <v>13</v>
      </c>
      <c r="I998" t="s">
        <v>432</v>
      </c>
      <c r="J998" t="s">
        <v>433</v>
      </c>
      <c r="K998" t="s">
        <v>434</v>
      </c>
      <c r="L998">
        <v>300</v>
      </c>
      <c r="M998" t="s">
        <v>136</v>
      </c>
      <c r="N998">
        <v>3996</v>
      </c>
      <c r="O998">
        <v>6892615.0499999998</v>
      </c>
      <c r="P998">
        <v>41774792</v>
      </c>
      <c r="Q998" t="str">
        <f>VLOOKUP(J998,S:T,2,FALSE)</f>
        <v>E4 - Medium C&amp;I</v>
      </c>
    </row>
    <row r="999" spans="1:17" x14ac:dyDescent="0.35">
      <c r="A999">
        <v>49</v>
      </c>
      <c r="B999" t="s">
        <v>420</v>
      </c>
      <c r="C999">
        <v>2019</v>
      </c>
      <c r="D999">
        <v>9</v>
      </c>
      <c r="E999" t="s">
        <v>134</v>
      </c>
      <c r="F999">
        <v>5</v>
      </c>
      <c r="G999" t="s">
        <v>140</v>
      </c>
      <c r="H999">
        <v>13</v>
      </c>
      <c r="I999" t="s">
        <v>432</v>
      </c>
      <c r="J999" t="s">
        <v>433</v>
      </c>
      <c r="K999" t="s">
        <v>434</v>
      </c>
      <c r="L999">
        <v>460</v>
      </c>
      <c r="M999" t="s">
        <v>141</v>
      </c>
      <c r="N999">
        <v>305</v>
      </c>
      <c r="O999">
        <v>611150.77</v>
      </c>
      <c r="P999">
        <v>3490665</v>
      </c>
      <c r="Q999" t="str">
        <f>VLOOKUP(J999,S:T,2,FALSE)</f>
        <v>E4 - Medium C&amp;I</v>
      </c>
    </row>
    <row r="1000" spans="1:17" x14ac:dyDescent="0.35">
      <c r="A1000">
        <v>49</v>
      </c>
      <c r="B1000" t="s">
        <v>420</v>
      </c>
      <c r="C1000">
        <v>2019</v>
      </c>
      <c r="D1000">
        <v>9</v>
      </c>
      <c r="E1000" t="s">
        <v>134</v>
      </c>
      <c r="F1000">
        <v>5</v>
      </c>
      <c r="G1000" t="s">
        <v>140</v>
      </c>
      <c r="H1000">
        <v>53</v>
      </c>
      <c r="I1000" t="s">
        <v>435</v>
      </c>
      <c r="J1000" t="s">
        <v>433</v>
      </c>
      <c r="K1000" t="s">
        <v>434</v>
      </c>
      <c r="L1000">
        <v>460</v>
      </c>
      <c r="M1000" t="s">
        <v>141</v>
      </c>
      <c r="N1000">
        <v>9</v>
      </c>
      <c r="O1000">
        <v>17562.73</v>
      </c>
      <c r="P1000">
        <v>88213</v>
      </c>
      <c r="Q1000" t="str">
        <f>VLOOKUP(J1000,S:T,2,FALSE)</f>
        <v>E4 - Medium C&amp;I</v>
      </c>
    </row>
    <row r="1001" spans="1:17" x14ac:dyDescent="0.35">
      <c r="A1001">
        <v>49</v>
      </c>
      <c r="B1001" t="s">
        <v>420</v>
      </c>
      <c r="C1001">
        <v>2019</v>
      </c>
      <c r="D1001">
        <v>9</v>
      </c>
      <c r="E1001" t="s">
        <v>134</v>
      </c>
      <c r="F1001">
        <v>5</v>
      </c>
      <c r="G1001" t="s">
        <v>140</v>
      </c>
      <c r="H1001">
        <v>616</v>
      </c>
      <c r="I1001" t="s">
        <v>446</v>
      </c>
      <c r="J1001" t="s">
        <v>441</v>
      </c>
      <c r="K1001" t="s">
        <v>442</v>
      </c>
      <c r="L1001">
        <v>4552</v>
      </c>
      <c r="M1001" t="s">
        <v>156</v>
      </c>
      <c r="N1001">
        <v>20</v>
      </c>
      <c r="O1001">
        <v>2126.69</v>
      </c>
      <c r="P1001">
        <v>12315</v>
      </c>
      <c r="Q1001" t="str">
        <f>VLOOKUP(J1001,S:T,2,FALSE)</f>
        <v>E6 - OTHER</v>
      </c>
    </row>
    <row r="1002" spans="1:17" x14ac:dyDescent="0.35">
      <c r="A1002">
        <v>49</v>
      </c>
      <c r="B1002" t="s">
        <v>420</v>
      </c>
      <c r="C1002">
        <v>2019</v>
      </c>
      <c r="D1002">
        <v>9</v>
      </c>
      <c r="E1002" t="s">
        <v>134</v>
      </c>
      <c r="F1002">
        <v>6</v>
      </c>
      <c r="G1002" t="s">
        <v>137</v>
      </c>
      <c r="H1002">
        <v>626</v>
      </c>
      <c r="I1002" t="s">
        <v>456</v>
      </c>
      <c r="J1002" t="s">
        <v>84</v>
      </c>
      <c r="K1002" t="s">
        <v>145</v>
      </c>
      <c r="L1002">
        <v>700</v>
      </c>
      <c r="M1002" t="s">
        <v>138</v>
      </c>
      <c r="N1002">
        <v>1</v>
      </c>
      <c r="O1002">
        <v>456.52</v>
      </c>
      <c r="P1002">
        <v>264</v>
      </c>
      <c r="Q1002" t="str">
        <f>VLOOKUP(J1002,S:T,2,FALSE)</f>
        <v>E6 - OTHER</v>
      </c>
    </row>
    <row r="1003" spans="1:17" x14ac:dyDescent="0.35">
      <c r="A1003">
        <v>49</v>
      </c>
      <c r="B1003" t="s">
        <v>420</v>
      </c>
      <c r="C1003">
        <v>2019</v>
      </c>
      <c r="D1003">
        <v>9</v>
      </c>
      <c r="E1003" t="s">
        <v>134</v>
      </c>
      <c r="F1003">
        <v>3</v>
      </c>
      <c r="G1003" t="s">
        <v>135</v>
      </c>
      <c r="H1003">
        <v>711</v>
      </c>
      <c r="I1003" t="s">
        <v>452</v>
      </c>
      <c r="J1003" t="s">
        <v>438</v>
      </c>
      <c r="K1003" t="s">
        <v>439</v>
      </c>
      <c r="L1003">
        <v>4532</v>
      </c>
      <c r="M1003" t="s">
        <v>142</v>
      </c>
      <c r="N1003">
        <v>321</v>
      </c>
      <c r="O1003">
        <v>4681773.84</v>
      </c>
      <c r="P1003">
        <v>74010775</v>
      </c>
      <c r="Q1003" t="str">
        <f>VLOOKUP(J1003,S:T,2,FALSE)</f>
        <v>E5 - Large C&amp;I</v>
      </c>
    </row>
    <row r="1004" spans="1:17" x14ac:dyDescent="0.35">
      <c r="A1004">
        <v>49</v>
      </c>
      <c r="B1004" t="s">
        <v>420</v>
      </c>
      <c r="C1004">
        <v>2019</v>
      </c>
      <c r="D1004">
        <v>9</v>
      </c>
      <c r="E1004" t="s">
        <v>134</v>
      </c>
      <c r="F1004">
        <v>5</v>
      </c>
      <c r="G1004" t="s">
        <v>140</v>
      </c>
      <c r="H1004">
        <v>5</v>
      </c>
      <c r="I1004" t="s">
        <v>424</v>
      </c>
      <c r="J1004" t="s">
        <v>425</v>
      </c>
      <c r="K1004" t="s">
        <v>426</v>
      </c>
      <c r="L1004">
        <v>460</v>
      </c>
      <c r="M1004" t="s">
        <v>141</v>
      </c>
      <c r="N1004">
        <v>808</v>
      </c>
      <c r="O1004">
        <v>262519.28999999998</v>
      </c>
      <c r="P1004">
        <v>1343767</v>
      </c>
      <c r="Q1004" t="str">
        <f>VLOOKUP(J1004,S:T,2,FALSE)</f>
        <v>E3 - Small C&amp;I</v>
      </c>
    </row>
    <row r="1005" spans="1:17" x14ac:dyDescent="0.35">
      <c r="A1005">
        <v>49</v>
      </c>
      <c r="B1005" t="s">
        <v>420</v>
      </c>
      <c r="C1005">
        <v>2019</v>
      </c>
      <c r="D1005">
        <v>9</v>
      </c>
      <c r="E1005" t="s">
        <v>134</v>
      </c>
      <c r="F1005">
        <v>5</v>
      </c>
      <c r="G1005" t="s">
        <v>140</v>
      </c>
      <c r="H1005">
        <v>1</v>
      </c>
      <c r="I1005" t="s">
        <v>449</v>
      </c>
      <c r="J1005" t="s">
        <v>450</v>
      </c>
      <c r="K1005" t="s">
        <v>451</v>
      </c>
      <c r="L1005">
        <v>460</v>
      </c>
      <c r="M1005" t="s">
        <v>141</v>
      </c>
      <c r="N1005">
        <v>1</v>
      </c>
      <c r="O1005">
        <v>74.180000000000007</v>
      </c>
      <c r="P1005">
        <v>336</v>
      </c>
      <c r="Q1005" t="str">
        <f>VLOOKUP(J1005,S:T,2,FALSE)</f>
        <v>E1 - Residential</v>
      </c>
    </row>
    <row r="1006" spans="1:17" x14ac:dyDescent="0.35">
      <c r="A1006">
        <v>49</v>
      </c>
      <c r="B1006" t="s">
        <v>420</v>
      </c>
      <c r="C1006">
        <v>2019</v>
      </c>
      <c r="D1006">
        <v>9</v>
      </c>
      <c r="E1006" t="s">
        <v>134</v>
      </c>
      <c r="F1006">
        <v>5</v>
      </c>
      <c r="G1006" t="s">
        <v>140</v>
      </c>
      <c r="H1006">
        <v>628</v>
      </c>
      <c r="I1006" t="s">
        <v>440</v>
      </c>
      <c r="J1006" t="s">
        <v>441</v>
      </c>
      <c r="K1006" t="s">
        <v>442</v>
      </c>
      <c r="L1006">
        <v>460</v>
      </c>
      <c r="M1006" t="s">
        <v>141</v>
      </c>
      <c r="N1006">
        <v>55</v>
      </c>
      <c r="O1006">
        <v>7113.4</v>
      </c>
      <c r="P1006">
        <v>29763</v>
      </c>
      <c r="Q1006" t="str">
        <f>VLOOKUP(J1006,S:T,2,FALSE)</f>
        <v>E6 - OTHER</v>
      </c>
    </row>
    <row r="1007" spans="1:17" x14ac:dyDescent="0.35">
      <c r="A1007">
        <v>49</v>
      </c>
      <c r="B1007" t="s">
        <v>420</v>
      </c>
      <c r="C1007">
        <v>2019</v>
      </c>
      <c r="D1007">
        <v>9</v>
      </c>
      <c r="E1007" t="s">
        <v>134</v>
      </c>
      <c r="F1007">
        <v>3</v>
      </c>
      <c r="G1007" t="s">
        <v>135</v>
      </c>
      <c r="H1007">
        <v>617</v>
      </c>
      <c r="I1007" t="s">
        <v>470</v>
      </c>
      <c r="J1007" t="s">
        <v>430</v>
      </c>
      <c r="K1007" t="s">
        <v>431</v>
      </c>
      <c r="L1007">
        <v>4532</v>
      </c>
      <c r="M1007" t="s">
        <v>142</v>
      </c>
      <c r="N1007">
        <v>1</v>
      </c>
      <c r="O1007">
        <v>739.73</v>
      </c>
      <c r="P1007">
        <v>4229</v>
      </c>
      <c r="Q1007" t="str">
        <f>VLOOKUP(J1007,S:T,2,FALSE)</f>
        <v>E6 - OTHER</v>
      </c>
    </row>
    <row r="1008" spans="1:17" x14ac:dyDescent="0.35">
      <c r="A1008">
        <v>49</v>
      </c>
      <c r="B1008" t="s">
        <v>420</v>
      </c>
      <c r="C1008">
        <v>2019</v>
      </c>
      <c r="D1008">
        <v>9</v>
      </c>
      <c r="E1008" t="s">
        <v>134</v>
      </c>
      <c r="F1008">
        <v>3</v>
      </c>
      <c r="G1008" t="s">
        <v>135</v>
      </c>
      <c r="H1008">
        <v>605</v>
      </c>
      <c r="I1008" t="s">
        <v>467</v>
      </c>
      <c r="J1008" t="s">
        <v>441</v>
      </c>
      <c r="K1008" t="s">
        <v>442</v>
      </c>
      <c r="L1008">
        <v>300</v>
      </c>
      <c r="M1008" t="s">
        <v>136</v>
      </c>
      <c r="N1008">
        <v>14</v>
      </c>
      <c r="O1008">
        <v>604.11</v>
      </c>
      <c r="P1008">
        <v>2389</v>
      </c>
      <c r="Q1008" t="str">
        <f>VLOOKUP(J1008,S:T,2,FALSE)</f>
        <v>E6 - OTHER</v>
      </c>
    </row>
    <row r="1009" spans="1:17" x14ac:dyDescent="0.35">
      <c r="A1009">
        <v>49</v>
      </c>
      <c r="B1009" t="s">
        <v>420</v>
      </c>
      <c r="C1009">
        <v>2019</v>
      </c>
      <c r="D1009">
        <v>9</v>
      </c>
      <c r="E1009" t="s">
        <v>134</v>
      </c>
      <c r="F1009">
        <v>6</v>
      </c>
      <c r="G1009" t="s">
        <v>137</v>
      </c>
      <c r="H1009">
        <v>619</v>
      </c>
      <c r="I1009" t="s">
        <v>474</v>
      </c>
      <c r="J1009" t="s">
        <v>157</v>
      </c>
      <c r="K1009" t="s">
        <v>145</v>
      </c>
      <c r="L1009">
        <v>4562</v>
      </c>
      <c r="M1009" t="s">
        <v>144</v>
      </c>
      <c r="N1009">
        <v>93</v>
      </c>
      <c r="O1009">
        <v>80679.09</v>
      </c>
      <c r="P1009">
        <v>934099</v>
      </c>
      <c r="Q1009" t="str">
        <f>VLOOKUP(J1009,S:T,2,FALSE)</f>
        <v>E6 - OTHER</v>
      </c>
    </row>
    <row r="1010" spans="1:17" x14ac:dyDescent="0.35">
      <c r="A1010">
        <v>49</v>
      </c>
      <c r="B1010" t="s">
        <v>420</v>
      </c>
      <c r="C1010">
        <v>2019</v>
      </c>
      <c r="D1010">
        <v>9</v>
      </c>
      <c r="E1010" t="s">
        <v>134</v>
      </c>
      <c r="F1010">
        <v>5</v>
      </c>
      <c r="G1010" t="s">
        <v>140</v>
      </c>
      <c r="H1010">
        <v>700</v>
      </c>
      <c r="I1010" t="s">
        <v>447</v>
      </c>
      <c r="J1010" t="s">
        <v>438</v>
      </c>
      <c r="K1010" t="s">
        <v>439</v>
      </c>
      <c r="L1010">
        <v>460</v>
      </c>
      <c r="M1010" t="s">
        <v>141</v>
      </c>
      <c r="N1010">
        <v>48</v>
      </c>
      <c r="O1010">
        <v>578322.22</v>
      </c>
      <c r="P1010">
        <v>3845648</v>
      </c>
      <c r="Q1010" t="str">
        <f>VLOOKUP(J1010,S:T,2,FALSE)</f>
        <v>E5 - Large C&amp;I</v>
      </c>
    </row>
    <row r="1011" spans="1:17" x14ac:dyDescent="0.35">
      <c r="A1011">
        <v>49</v>
      </c>
      <c r="B1011" t="s">
        <v>420</v>
      </c>
      <c r="C1011">
        <v>2019</v>
      </c>
      <c r="D1011">
        <v>9</v>
      </c>
      <c r="E1011" t="s">
        <v>134</v>
      </c>
      <c r="F1011">
        <v>6</v>
      </c>
      <c r="G1011" t="s">
        <v>137</v>
      </c>
      <c r="H1011">
        <v>34</v>
      </c>
      <c r="I1011" t="s">
        <v>463</v>
      </c>
      <c r="J1011" t="s">
        <v>458</v>
      </c>
      <c r="K1011" t="s">
        <v>459</v>
      </c>
      <c r="L1011">
        <v>700</v>
      </c>
      <c r="M1011" t="s">
        <v>138</v>
      </c>
      <c r="N1011">
        <v>152</v>
      </c>
      <c r="O1011">
        <v>19201.71</v>
      </c>
      <c r="P1011">
        <v>91748</v>
      </c>
      <c r="Q1011" t="str">
        <f>VLOOKUP(J1011,S:T,2,FALSE)</f>
        <v>E3 - Small C&amp;I</v>
      </c>
    </row>
    <row r="1012" spans="1:17" x14ac:dyDescent="0.35">
      <c r="A1012">
        <v>49</v>
      </c>
      <c r="B1012" t="s">
        <v>420</v>
      </c>
      <c r="C1012">
        <v>2019</v>
      </c>
      <c r="D1012">
        <v>9</v>
      </c>
      <c r="E1012" t="s">
        <v>134</v>
      </c>
      <c r="F1012">
        <v>10</v>
      </c>
      <c r="G1012" t="s">
        <v>149</v>
      </c>
      <c r="H1012">
        <v>6</v>
      </c>
      <c r="I1012" t="s">
        <v>421</v>
      </c>
      <c r="J1012" t="s">
        <v>422</v>
      </c>
      <c r="K1012" t="s">
        <v>423</v>
      </c>
      <c r="L1012">
        <v>207</v>
      </c>
      <c r="M1012" t="s">
        <v>151</v>
      </c>
      <c r="N1012">
        <v>1021</v>
      </c>
      <c r="O1012">
        <v>94419.31</v>
      </c>
      <c r="P1012">
        <v>626754</v>
      </c>
      <c r="Q1012" t="str">
        <f>VLOOKUP(J1012,S:T,2,FALSE)</f>
        <v>E2 - Low Income Residential</v>
      </c>
    </row>
    <row r="1013" spans="1:17" x14ac:dyDescent="0.35">
      <c r="A1013">
        <v>49</v>
      </c>
      <c r="B1013" t="s">
        <v>420</v>
      </c>
      <c r="C1013">
        <v>2019</v>
      </c>
      <c r="D1013">
        <v>9</v>
      </c>
      <c r="E1013" t="s">
        <v>134</v>
      </c>
      <c r="F1013">
        <v>3</v>
      </c>
      <c r="G1013" t="s">
        <v>135</v>
      </c>
      <c r="H1013">
        <v>5</v>
      </c>
      <c r="I1013" t="s">
        <v>424</v>
      </c>
      <c r="J1013" t="s">
        <v>425</v>
      </c>
      <c r="K1013" t="s">
        <v>426</v>
      </c>
      <c r="L1013">
        <v>300</v>
      </c>
      <c r="M1013" t="s">
        <v>136</v>
      </c>
      <c r="N1013">
        <v>39247</v>
      </c>
      <c r="O1013">
        <v>5518664.3799999999</v>
      </c>
      <c r="P1013">
        <v>43349545</v>
      </c>
      <c r="Q1013" t="str">
        <f>VLOOKUP(J1013,S:T,2,FALSE)</f>
        <v>E3 - Small C&amp;I</v>
      </c>
    </row>
    <row r="1014" spans="1:17" x14ac:dyDescent="0.35">
      <c r="A1014">
        <v>49</v>
      </c>
      <c r="B1014" t="s">
        <v>420</v>
      </c>
      <c r="C1014">
        <v>2019</v>
      </c>
      <c r="D1014">
        <v>9</v>
      </c>
      <c r="E1014" t="s">
        <v>134</v>
      </c>
      <c r="F1014">
        <v>3</v>
      </c>
      <c r="G1014" t="s">
        <v>135</v>
      </c>
      <c r="H1014">
        <v>950</v>
      </c>
      <c r="I1014" t="s">
        <v>428</v>
      </c>
      <c r="J1014" t="s">
        <v>425</v>
      </c>
      <c r="K1014" t="s">
        <v>426</v>
      </c>
      <c r="L1014">
        <v>4532</v>
      </c>
      <c r="M1014" t="s">
        <v>142</v>
      </c>
      <c r="N1014">
        <v>10189</v>
      </c>
      <c r="O1014">
        <v>1435822.23</v>
      </c>
      <c r="P1014">
        <v>13610627</v>
      </c>
      <c r="Q1014" t="str">
        <f>VLOOKUP(J1014,S:T,2,FALSE)</f>
        <v>E3 - Small C&amp;I</v>
      </c>
    </row>
    <row r="1015" spans="1:17" x14ac:dyDescent="0.35">
      <c r="A1015">
        <v>49</v>
      </c>
      <c r="B1015" t="s">
        <v>420</v>
      </c>
      <c r="C1015">
        <v>2019</v>
      </c>
      <c r="D1015">
        <v>9</v>
      </c>
      <c r="E1015" t="s">
        <v>134</v>
      </c>
      <c r="F1015">
        <v>10</v>
      </c>
      <c r="G1015" t="s">
        <v>149</v>
      </c>
      <c r="H1015">
        <v>905</v>
      </c>
      <c r="I1015" t="s">
        <v>454</v>
      </c>
      <c r="J1015" t="s">
        <v>422</v>
      </c>
      <c r="K1015" t="s">
        <v>423</v>
      </c>
      <c r="L1015">
        <v>4513</v>
      </c>
      <c r="M1015" t="s">
        <v>150</v>
      </c>
      <c r="N1015">
        <v>139</v>
      </c>
      <c r="O1015">
        <v>3386.75</v>
      </c>
      <c r="P1015">
        <v>71969</v>
      </c>
      <c r="Q1015" t="str">
        <f>VLOOKUP(J1015,S:T,2,FALSE)</f>
        <v>E2 - Low Income Residential</v>
      </c>
    </row>
    <row r="1016" spans="1:17" x14ac:dyDescent="0.35">
      <c r="A1016">
        <v>49</v>
      </c>
      <c r="B1016" t="s">
        <v>420</v>
      </c>
      <c r="C1016">
        <v>2019</v>
      </c>
      <c r="D1016">
        <v>9</v>
      </c>
      <c r="E1016" t="s">
        <v>134</v>
      </c>
      <c r="F1016">
        <v>3</v>
      </c>
      <c r="G1016" t="s">
        <v>135</v>
      </c>
      <c r="H1016">
        <v>117</v>
      </c>
      <c r="I1016" t="s">
        <v>477</v>
      </c>
      <c r="J1016" t="s">
        <v>461</v>
      </c>
      <c r="K1016" t="s">
        <v>462</v>
      </c>
      <c r="L1016">
        <v>300</v>
      </c>
      <c r="M1016" t="s">
        <v>136</v>
      </c>
      <c r="N1016">
        <v>3</v>
      </c>
      <c r="O1016">
        <v>23010.07</v>
      </c>
      <c r="P1016">
        <v>146601</v>
      </c>
      <c r="Q1016" t="str">
        <f>VLOOKUP(J1016,S:T,2,FALSE)</f>
        <v>E5 - Large C&amp;I</v>
      </c>
    </row>
    <row r="1017" spans="1:17" x14ac:dyDescent="0.35">
      <c r="A1017">
        <v>49</v>
      </c>
      <c r="B1017" t="s">
        <v>420</v>
      </c>
      <c r="C1017">
        <v>2019</v>
      </c>
      <c r="D1017">
        <v>9</v>
      </c>
      <c r="E1017" t="s">
        <v>134</v>
      </c>
      <c r="F1017">
        <v>1</v>
      </c>
      <c r="G1017" t="s">
        <v>132</v>
      </c>
      <c r="H1017">
        <v>903</v>
      </c>
      <c r="I1017" t="s">
        <v>453</v>
      </c>
      <c r="J1017" t="s">
        <v>450</v>
      </c>
      <c r="K1017" t="s">
        <v>451</v>
      </c>
      <c r="L1017">
        <v>4512</v>
      </c>
      <c r="M1017" t="s">
        <v>133</v>
      </c>
      <c r="N1017">
        <v>41072</v>
      </c>
      <c r="O1017">
        <v>2718583.47</v>
      </c>
      <c r="P1017">
        <v>24422045</v>
      </c>
      <c r="Q1017" t="str">
        <f>VLOOKUP(J1017,S:T,2,FALSE)</f>
        <v>E1 - Residential</v>
      </c>
    </row>
    <row r="1018" spans="1:17" x14ac:dyDescent="0.35">
      <c r="A1018">
        <v>49</v>
      </c>
      <c r="B1018" t="s">
        <v>420</v>
      </c>
      <c r="C1018">
        <v>2019</v>
      </c>
      <c r="D1018">
        <v>9</v>
      </c>
      <c r="E1018" t="s">
        <v>134</v>
      </c>
      <c r="F1018">
        <v>3</v>
      </c>
      <c r="G1018" t="s">
        <v>135</v>
      </c>
      <c r="H1018">
        <v>616</v>
      </c>
      <c r="I1018" t="s">
        <v>446</v>
      </c>
      <c r="J1018" t="s">
        <v>441</v>
      </c>
      <c r="K1018" t="s">
        <v>442</v>
      </c>
      <c r="L1018">
        <v>4532</v>
      </c>
      <c r="M1018" t="s">
        <v>142</v>
      </c>
      <c r="N1018">
        <v>304</v>
      </c>
      <c r="O1018">
        <v>14971.68</v>
      </c>
      <c r="P1018">
        <v>90983</v>
      </c>
      <c r="Q1018" t="str">
        <f>VLOOKUP(J1018,S:T,2,FALSE)</f>
        <v>E6 - OTHER</v>
      </c>
    </row>
    <row r="1019" spans="1:17" x14ac:dyDescent="0.35">
      <c r="A1019">
        <v>49</v>
      </c>
      <c r="B1019" t="s">
        <v>420</v>
      </c>
      <c r="C1019">
        <v>2019</v>
      </c>
      <c r="D1019">
        <v>9</v>
      </c>
      <c r="E1019" t="s">
        <v>134</v>
      </c>
      <c r="F1019">
        <v>10</v>
      </c>
      <c r="G1019" t="s">
        <v>149</v>
      </c>
      <c r="H1019">
        <v>628</v>
      </c>
      <c r="I1019" t="s">
        <v>440</v>
      </c>
      <c r="J1019" t="s">
        <v>441</v>
      </c>
      <c r="K1019" t="s">
        <v>442</v>
      </c>
      <c r="L1019">
        <v>207</v>
      </c>
      <c r="M1019" t="s">
        <v>151</v>
      </c>
      <c r="N1019">
        <v>7</v>
      </c>
      <c r="O1019">
        <v>146.88999999999999</v>
      </c>
      <c r="P1019">
        <v>544</v>
      </c>
      <c r="Q1019" t="str">
        <f>VLOOKUP(J1019,S:T,2,FALSE)</f>
        <v>E6 - OTHER</v>
      </c>
    </row>
    <row r="1020" spans="1:17" x14ac:dyDescent="0.35">
      <c r="A1020">
        <v>49</v>
      </c>
      <c r="B1020" t="s">
        <v>420</v>
      </c>
      <c r="C1020">
        <v>2019</v>
      </c>
      <c r="D1020">
        <v>9</v>
      </c>
      <c r="E1020" t="s">
        <v>134</v>
      </c>
      <c r="F1020">
        <v>6</v>
      </c>
      <c r="G1020" t="s">
        <v>137</v>
      </c>
      <c r="H1020">
        <v>951</v>
      </c>
      <c r="I1020" t="s">
        <v>457</v>
      </c>
      <c r="J1020" t="s">
        <v>458</v>
      </c>
      <c r="K1020" t="s">
        <v>459</v>
      </c>
      <c r="L1020">
        <v>4562</v>
      </c>
      <c r="M1020" t="s">
        <v>144</v>
      </c>
      <c r="N1020">
        <v>216</v>
      </c>
      <c r="O1020">
        <v>8992.83</v>
      </c>
      <c r="P1020">
        <v>67567</v>
      </c>
      <c r="Q1020" t="str">
        <f>VLOOKUP(J1020,S:T,2,FALSE)</f>
        <v>E3 - Small C&amp;I</v>
      </c>
    </row>
    <row r="1021" spans="1:17" x14ac:dyDescent="0.35">
      <c r="A1021">
        <v>49</v>
      </c>
      <c r="B1021" t="s">
        <v>420</v>
      </c>
      <c r="C1021">
        <v>2019</v>
      </c>
      <c r="D1021">
        <v>9</v>
      </c>
      <c r="E1021" t="s">
        <v>134</v>
      </c>
      <c r="F1021">
        <v>3</v>
      </c>
      <c r="G1021" t="s">
        <v>135</v>
      </c>
      <c r="H1021">
        <v>6</v>
      </c>
      <c r="I1021" t="s">
        <v>421</v>
      </c>
      <c r="J1021" t="s">
        <v>422</v>
      </c>
      <c r="K1021" t="s">
        <v>423</v>
      </c>
      <c r="L1021">
        <v>300</v>
      </c>
      <c r="M1021" t="s">
        <v>136</v>
      </c>
      <c r="N1021">
        <v>3</v>
      </c>
      <c r="O1021">
        <v>170.79</v>
      </c>
      <c r="P1021">
        <v>1108</v>
      </c>
      <c r="Q1021" t="str">
        <f>VLOOKUP(J1021,S:T,2,FALSE)</f>
        <v>E2 - Low Income Residential</v>
      </c>
    </row>
    <row r="1022" spans="1:17" x14ac:dyDescent="0.35">
      <c r="A1022">
        <v>49</v>
      </c>
      <c r="B1022" t="s">
        <v>420</v>
      </c>
      <c r="C1022">
        <v>2019</v>
      </c>
      <c r="D1022">
        <v>9</v>
      </c>
      <c r="E1022" t="s">
        <v>134</v>
      </c>
      <c r="F1022">
        <v>1</v>
      </c>
      <c r="G1022" t="s">
        <v>132</v>
      </c>
      <c r="H1022">
        <v>905</v>
      </c>
      <c r="I1022" t="s">
        <v>454</v>
      </c>
      <c r="J1022" t="s">
        <v>422</v>
      </c>
      <c r="K1022" t="s">
        <v>423</v>
      </c>
      <c r="L1022">
        <v>4512</v>
      </c>
      <c r="M1022" t="s">
        <v>133</v>
      </c>
      <c r="N1022">
        <v>5141</v>
      </c>
      <c r="O1022">
        <v>112224.27</v>
      </c>
      <c r="P1022">
        <v>2390637</v>
      </c>
      <c r="Q1022" t="str">
        <f>VLOOKUP(J1022,S:T,2,FALSE)</f>
        <v>E2 - Low Income Residential</v>
      </c>
    </row>
    <row r="1023" spans="1:17" x14ac:dyDescent="0.35">
      <c r="A1023">
        <v>49</v>
      </c>
      <c r="B1023" t="s">
        <v>420</v>
      </c>
      <c r="C1023">
        <v>2019</v>
      </c>
      <c r="D1023">
        <v>9</v>
      </c>
      <c r="E1023" t="s">
        <v>134</v>
      </c>
      <c r="F1023">
        <v>1</v>
      </c>
      <c r="G1023" t="s">
        <v>132</v>
      </c>
      <c r="H1023">
        <v>55</v>
      </c>
      <c r="I1023" t="s">
        <v>427</v>
      </c>
      <c r="J1023" t="s">
        <v>425</v>
      </c>
      <c r="K1023" t="s">
        <v>426</v>
      </c>
      <c r="L1023">
        <v>200</v>
      </c>
      <c r="M1023" t="s">
        <v>143</v>
      </c>
      <c r="N1023">
        <v>1</v>
      </c>
      <c r="O1023">
        <v>21.89</v>
      </c>
      <c r="P1023">
        <v>53</v>
      </c>
      <c r="Q1023" t="str">
        <f>VLOOKUP(J1023,S:T,2,FALSE)</f>
        <v>E3 - Small C&amp;I</v>
      </c>
    </row>
    <row r="1024" spans="1:17" x14ac:dyDescent="0.35">
      <c r="A1024">
        <v>49</v>
      </c>
      <c r="B1024" t="s">
        <v>420</v>
      </c>
      <c r="C1024">
        <v>2019</v>
      </c>
      <c r="D1024">
        <v>9</v>
      </c>
      <c r="E1024" t="s">
        <v>134</v>
      </c>
      <c r="F1024">
        <v>3</v>
      </c>
      <c r="G1024" t="s">
        <v>135</v>
      </c>
      <c r="H1024">
        <v>122</v>
      </c>
      <c r="I1024" t="s">
        <v>460</v>
      </c>
      <c r="J1024" t="s">
        <v>461</v>
      </c>
      <c r="K1024" t="s">
        <v>462</v>
      </c>
      <c r="L1024">
        <v>300</v>
      </c>
      <c r="M1024" t="s">
        <v>136</v>
      </c>
      <c r="N1024">
        <v>1</v>
      </c>
      <c r="O1024">
        <v>70892.87</v>
      </c>
      <c r="P1024">
        <v>691157</v>
      </c>
      <c r="Q1024" t="str">
        <f>VLOOKUP(J1024,S:T,2,FALSE)</f>
        <v>E5 - Large C&amp;I</v>
      </c>
    </row>
    <row r="1025" spans="1:17" x14ac:dyDescent="0.35">
      <c r="A1025">
        <v>49</v>
      </c>
      <c r="B1025" t="s">
        <v>420</v>
      </c>
      <c r="C1025">
        <v>2019</v>
      </c>
      <c r="D1025">
        <v>9</v>
      </c>
      <c r="E1025" t="s">
        <v>134</v>
      </c>
      <c r="F1025">
        <v>10</v>
      </c>
      <c r="G1025" t="s">
        <v>149</v>
      </c>
      <c r="H1025">
        <v>903</v>
      </c>
      <c r="I1025" t="s">
        <v>453</v>
      </c>
      <c r="J1025" t="s">
        <v>450</v>
      </c>
      <c r="K1025" t="s">
        <v>451</v>
      </c>
      <c r="L1025">
        <v>4513</v>
      </c>
      <c r="M1025" t="s">
        <v>150</v>
      </c>
      <c r="N1025">
        <v>1745</v>
      </c>
      <c r="O1025">
        <v>129175.98</v>
      </c>
      <c r="P1025">
        <v>1176150</v>
      </c>
      <c r="Q1025" t="str">
        <f>VLOOKUP(J1025,S:T,2,FALSE)</f>
        <v>E1 - Residential</v>
      </c>
    </row>
    <row r="1026" spans="1:17" x14ac:dyDescent="0.35">
      <c r="A1026">
        <v>49</v>
      </c>
      <c r="B1026" t="s">
        <v>420</v>
      </c>
      <c r="C1026">
        <v>2019</v>
      </c>
      <c r="D1026">
        <v>9</v>
      </c>
      <c r="E1026" t="s">
        <v>134</v>
      </c>
      <c r="F1026">
        <v>3</v>
      </c>
      <c r="G1026" t="s">
        <v>135</v>
      </c>
      <c r="H1026">
        <v>903</v>
      </c>
      <c r="I1026" t="s">
        <v>453</v>
      </c>
      <c r="J1026" t="s">
        <v>450</v>
      </c>
      <c r="K1026" t="s">
        <v>451</v>
      </c>
      <c r="L1026">
        <v>4532</v>
      </c>
      <c r="M1026" t="s">
        <v>142</v>
      </c>
      <c r="N1026">
        <v>93</v>
      </c>
      <c r="O1026">
        <v>29500.63</v>
      </c>
      <c r="P1026">
        <v>286596</v>
      </c>
      <c r="Q1026" t="str">
        <f>VLOOKUP(J1026,S:T,2,FALSE)</f>
        <v>E1 - Residential</v>
      </c>
    </row>
    <row r="1027" spans="1:17" x14ac:dyDescent="0.35">
      <c r="A1027">
        <v>49</v>
      </c>
      <c r="B1027" t="s">
        <v>420</v>
      </c>
      <c r="C1027">
        <v>2019</v>
      </c>
      <c r="D1027">
        <v>9</v>
      </c>
      <c r="E1027" t="s">
        <v>134</v>
      </c>
      <c r="F1027">
        <v>3</v>
      </c>
      <c r="G1027" t="s">
        <v>135</v>
      </c>
      <c r="H1027">
        <v>53</v>
      </c>
      <c r="I1027" t="s">
        <v>435</v>
      </c>
      <c r="J1027" t="s">
        <v>433</v>
      </c>
      <c r="K1027" t="s">
        <v>434</v>
      </c>
      <c r="L1027">
        <v>300</v>
      </c>
      <c r="M1027" t="s">
        <v>136</v>
      </c>
      <c r="N1027">
        <v>164</v>
      </c>
      <c r="O1027">
        <v>420561.73</v>
      </c>
      <c r="P1027">
        <v>2466395</v>
      </c>
      <c r="Q1027" t="str">
        <f>VLOOKUP(J1027,S:T,2,FALSE)</f>
        <v>E4 - Medium C&amp;I</v>
      </c>
    </row>
    <row r="1028" spans="1:17" x14ac:dyDescent="0.35">
      <c r="A1028">
        <v>49</v>
      </c>
      <c r="B1028" t="s">
        <v>420</v>
      </c>
      <c r="C1028">
        <v>2019</v>
      </c>
      <c r="D1028">
        <v>9</v>
      </c>
      <c r="E1028" t="s">
        <v>134</v>
      </c>
      <c r="F1028">
        <v>6</v>
      </c>
      <c r="G1028" t="s">
        <v>137</v>
      </c>
      <c r="H1028">
        <v>616</v>
      </c>
      <c r="I1028" t="s">
        <v>446</v>
      </c>
      <c r="J1028" t="s">
        <v>441</v>
      </c>
      <c r="K1028" t="s">
        <v>442</v>
      </c>
      <c r="L1028">
        <v>4562</v>
      </c>
      <c r="M1028" t="s">
        <v>144</v>
      </c>
      <c r="N1028">
        <v>70</v>
      </c>
      <c r="O1028">
        <v>3953.93</v>
      </c>
      <c r="P1028">
        <v>25190</v>
      </c>
      <c r="Q1028" t="str">
        <f>VLOOKUP(J1028,S:T,2,FALSE)</f>
        <v>E6 - OTHER</v>
      </c>
    </row>
    <row r="1029" spans="1:17" x14ac:dyDescent="0.35">
      <c r="A1029">
        <v>49</v>
      </c>
      <c r="B1029" t="s">
        <v>420</v>
      </c>
      <c r="C1029">
        <v>2019</v>
      </c>
      <c r="D1029">
        <v>9</v>
      </c>
      <c r="E1029" t="s">
        <v>134</v>
      </c>
      <c r="F1029">
        <v>3</v>
      </c>
      <c r="G1029" t="s">
        <v>135</v>
      </c>
      <c r="H1029">
        <v>629</v>
      </c>
      <c r="I1029" t="s">
        <v>469</v>
      </c>
      <c r="J1029" t="s">
        <v>430</v>
      </c>
      <c r="K1029" t="s">
        <v>431</v>
      </c>
      <c r="L1029">
        <v>300</v>
      </c>
      <c r="M1029" t="s">
        <v>136</v>
      </c>
      <c r="N1029">
        <v>8</v>
      </c>
      <c r="O1029">
        <v>244.38</v>
      </c>
      <c r="P1029">
        <v>984</v>
      </c>
      <c r="Q1029" t="str">
        <f>VLOOKUP(J1029,S:T,2,FALSE)</f>
        <v>E6 - OTHER</v>
      </c>
    </row>
    <row r="1030" spans="1:17" x14ac:dyDescent="0.35">
      <c r="A1030">
        <v>49</v>
      </c>
      <c r="B1030" t="s">
        <v>420</v>
      </c>
      <c r="C1030">
        <v>2019</v>
      </c>
      <c r="D1030">
        <v>9</v>
      </c>
      <c r="E1030" t="s">
        <v>134</v>
      </c>
      <c r="F1030">
        <v>6</v>
      </c>
      <c r="G1030" t="s">
        <v>137</v>
      </c>
      <c r="H1030">
        <v>627</v>
      </c>
      <c r="I1030" t="s">
        <v>468</v>
      </c>
      <c r="J1030" t="s">
        <v>84</v>
      </c>
      <c r="K1030" t="s">
        <v>145</v>
      </c>
      <c r="L1030">
        <v>700</v>
      </c>
      <c r="M1030" t="s">
        <v>138</v>
      </c>
      <c r="N1030">
        <v>1</v>
      </c>
      <c r="O1030">
        <v>292.76</v>
      </c>
      <c r="P1030">
        <v>98</v>
      </c>
      <c r="Q1030" t="str">
        <f>VLOOKUP(J1030,S:T,2,FALSE)</f>
        <v>E6 - OTHER</v>
      </c>
    </row>
    <row r="1031" spans="1:17" x14ac:dyDescent="0.35">
      <c r="A1031">
        <v>49</v>
      </c>
      <c r="B1031" t="s">
        <v>420</v>
      </c>
      <c r="C1031">
        <v>2019</v>
      </c>
      <c r="D1031">
        <v>9</v>
      </c>
      <c r="E1031" t="s">
        <v>134</v>
      </c>
      <c r="F1031">
        <v>3</v>
      </c>
      <c r="G1031" t="s">
        <v>135</v>
      </c>
      <c r="H1031">
        <v>700</v>
      </c>
      <c r="I1031" t="s">
        <v>447</v>
      </c>
      <c r="J1031" t="s">
        <v>438</v>
      </c>
      <c r="K1031" t="s">
        <v>439</v>
      </c>
      <c r="L1031">
        <v>300</v>
      </c>
      <c r="M1031" t="s">
        <v>136</v>
      </c>
      <c r="N1031">
        <v>82</v>
      </c>
      <c r="O1031">
        <v>1181474.08</v>
      </c>
      <c r="P1031">
        <v>7988615</v>
      </c>
      <c r="Q1031" t="str">
        <f>VLOOKUP(J1031,S:T,2,FALSE)</f>
        <v>E5 - Large C&amp;I</v>
      </c>
    </row>
    <row r="1032" spans="1:17" x14ac:dyDescent="0.35">
      <c r="A1032">
        <v>49</v>
      </c>
      <c r="B1032" t="s">
        <v>420</v>
      </c>
      <c r="C1032">
        <v>2019</v>
      </c>
      <c r="D1032">
        <v>9</v>
      </c>
      <c r="E1032" t="s">
        <v>134</v>
      </c>
      <c r="F1032">
        <v>1</v>
      </c>
      <c r="G1032" t="s">
        <v>132</v>
      </c>
      <c r="H1032">
        <v>34</v>
      </c>
      <c r="I1032" t="s">
        <v>463</v>
      </c>
      <c r="J1032" t="s">
        <v>458</v>
      </c>
      <c r="K1032" t="s">
        <v>459</v>
      </c>
      <c r="L1032">
        <v>200</v>
      </c>
      <c r="M1032" t="s">
        <v>143</v>
      </c>
      <c r="N1032">
        <v>1</v>
      </c>
      <c r="O1032">
        <v>12.7</v>
      </c>
      <c r="P1032">
        <v>7</v>
      </c>
      <c r="Q1032" t="str">
        <f>VLOOKUP(J1032,S:T,2,FALSE)</f>
        <v>E3 - Small C&amp;I</v>
      </c>
    </row>
    <row r="1033" spans="1:17" x14ac:dyDescent="0.35">
      <c r="A1033">
        <v>49</v>
      </c>
      <c r="B1033" t="s">
        <v>420</v>
      </c>
      <c r="C1033">
        <v>2019</v>
      </c>
      <c r="D1033">
        <v>9</v>
      </c>
      <c r="E1033" t="s">
        <v>134</v>
      </c>
      <c r="F1033">
        <v>5</v>
      </c>
      <c r="G1033" t="s">
        <v>140</v>
      </c>
      <c r="H1033">
        <v>122</v>
      </c>
      <c r="I1033" t="s">
        <v>460</v>
      </c>
      <c r="J1033" t="s">
        <v>461</v>
      </c>
      <c r="K1033" t="s">
        <v>462</v>
      </c>
      <c r="L1033">
        <v>460</v>
      </c>
      <c r="M1033" t="s">
        <v>141</v>
      </c>
      <c r="N1033">
        <v>1</v>
      </c>
      <c r="O1033">
        <v>28915.43</v>
      </c>
      <c r="P1033">
        <v>457964</v>
      </c>
      <c r="Q1033" t="str">
        <f>VLOOKUP(J1033,S:T,2,FALSE)</f>
        <v>E5 - Large C&amp;I</v>
      </c>
    </row>
    <row r="1034" spans="1:17" x14ac:dyDescent="0.35">
      <c r="A1034">
        <v>49</v>
      </c>
      <c r="B1034" t="s">
        <v>420</v>
      </c>
      <c r="C1034">
        <v>2019</v>
      </c>
      <c r="D1034">
        <v>9</v>
      </c>
      <c r="E1034" t="s">
        <v>134</v>
      </c>
      <c r="F1034">
        <v>10</v>
      </c>
      <c r="G1034" t="s">
        <v>149</v>
      </c>
      <c r="H1034">
        <v>1</v>
      </c>
      <c r="I1034" t="s">
        <v>449</v>
      </c>
      <c r="J1034" t="s">
        <v>450</v>
      </c>
      <c r="K1034" t="s">
        <v>451</v>
      </c>
      <c r="L1034">
        <v>207</v>
      </c>
      <c r="M1034" t="s">
        <v>151</v>
      </c>
      <c r="N1034">
        <v>14906</v>
      </c>
      <c r="O1034">
        <v>1994469.04</v>
      </c>
      <c r="P1034">
        <v>9662647</v>
      </c>
      <c r="Q1034" t="str">
        <f>VLOOKUP(J1034,S:T,2,FALSE)</f>
        <v>E1 - Residential</v>
      </c>
    </row>
    <row r="1035" spans="1:17" x14ac:dyDescent="0.35">
      <c r="A1035">
        <v>49</v>
      </c>
      <c r="B1035" t="s">
        <v>420</v>
      </c>
      <c r="C1035">
        <v>2019</v>
      </c>
      <c r="D1035">
        <v>9</v>
      </c>
      <c r="E1035" t="s">
        <v>134</v>
      </c>
      <c r="F1035">
        <v>3</v>
      </c>
      <c r="G1035" t="s">
        <v>135</v>
      </c>
      <c r="H1035">
        <v>1</v>
      </c>
      <c r="I1035" t="s">
        <v>449</v>
      </c>
      <c r="J1035" t="s">
        <v>450</v>
      </c>
      <c r="K1035" t="s">
        <v>451</v>
      </c>
      <c r="L1035">
        <v>300</v>
      </c>
      <c r="M1035" t="s">
        <v>136</v>
      </c>
      <c r="N1035">
        <v>758</v>
      </c>
      <c r="O1035">
        <v>199885.74</v>
      </c>
      <c r="P1035">
        <v>986053</v>
      </c>
      <c r="Q1035" t="str">
        <f>VLOOKUP(J1035,S:T,2,FALSE)</f>
        <v>E1 - Residential</v>
      </c>
    </row>
    <row r="1036" spans="1:17" x14ac:dyDescent="0.35">
      <c r="A1036">
        <v>49</v>
      </c>
      <c r="B1036" t="s">
        <v>420</v>
      </c>
      <c r="C1036">
        <v>2019</v>
      </c>
      <c r="D1036">
        <v>9</v>
      </c>
      <c r="E1036" t="s">
        <v>134</v>
      </c>
      <c r="F1036">
        <v>6</v>
      </c>
      <c r="G1036" t="s">
        <v>137</v>
      </c>
      <c r="H1036">
        <v>605</v>
      </c>
      <c r="I1036" t="s">
        <v>467</v>
      </c>
      <c r="J1036" t="s">
        <v>441</v>
      </c>
      <c r="K1036" t="s">
        <v>442</v>
      </c>
      <c r="L1036">
        <v>700</v>
      </c>
      <c r="M1036" t="s">
        <v>138</v>
      </c>
      <c r="N1036">
        <v>16</v>
      </c>
      <c r="O1036">
        <v>1001.7</v>
      </c>
      <c r="P1036">
        <v>3960</v>
      </c>
      <c r="Q1036" t="str">
        <f>VLOOKUP(J1036,S:T,2,FALSE)</f>
        <v>E6 - OTHER</v>
      </c>
    </row>
    <row r="1037" spans="1:17" x14ac:dyDescent="0.35">
      <c r="A1037">
        <v>49</v>
      </c>
      <c r="B1037" t="s">
        <v>420</v>
      </c>
      <c r="C1037">
        <v>2019</v>
      </c>
      <c r="D1037">
        <v>9</v>
      </c>
      <c r="E1037" t="s">
        <v>134</v>
      </c>
      <c r="F1037">
        <v>3</v>
      </c>
      <c r="G1037" t="s">
        <v>135</v>
      </c>
      <c r="H1037">
        <v>705</v>
      </c>
      <c r="I1037" t="s">
        <v>437</v>
      </c>
      <c r="J1037" t="s">
        <v>438</v>
      </c>
      <c r="K1037" t="s">
        <v>439</v>
      </c>
      <c r="L1037">
        <v>300</v>
      </c>
      <c r="M1037" t="s">
        <v>136</v>
      </c>
      <c r="N1037">
        <v>99</v>
      </c>
      <c r="O1037">
        <v>1380569.12</v>
      </c>
      <c r="P1037">
        <v>8824820</v>
      </c>
      <c r="Q1037" t="str">
        <f>VLOOKUP(J1037,S:T,2,FALSE)</f>
        <v>E5 - Large C&amp;I</v>
      </c>
    </row>
    <row r="1038" spans="1:17" x14ac:dyDescent="0.35">
      <c r="A1038">
        <v>49</v>
      </c>
      <c r="B1038" t="s">
        <v>420</v>
      </c>
      <c r="C1038">
        <v>2019</v>
      </c>
      <c r="D1038">
        <v>9</v>
      </c>
      <c r="E1038" t="s">
        <v>134</v>
      </c>
      <c r="F1038">
        <v>5</v>
      </c>
      <c r="G1038" t="s">
        <v>140</v>
      </c>
      <c r="H1038">
        <v>710</v>
      </c>
      <c r="I1038" t="s">
        <v>448</v>
      </c>
      <c r="J1038" t="s">
        <v>438</v>
      </c>
      <c r="K1038" t="s">
        <v>439</v>
      </c>
      <c r="L1038">
        <v>4552</v>
      </c>
      <c r="M1038" t="s">
        <v>156</v>
      </c>
      <c r="N1038">
        <v>94</v>
      </c>
      <c r="O1038">
        <v>1796695.58</v>
      </c>
      <c r="P1038">
        <v>27388877</v>
      </c>
      <c r="Q1038" t="str">
        <f>VLOOKUP(J1038,S:T,2,FALSE)</f>
        <v>E5 - Large C&amp;I</v>
      </c>
    </row>
    <row r="1039" spans="1:17" x14ac:dyDescent="0.35">
      <c r="A1039">
        <v>49</v>
      </c>
      <c r="B1039" t="s">
        <v>420</v>
      </c>
      <c r="C1039">
        <v>2019</v>
      </c>
      <c r="D1039">
        <v>9</v>
      </c>
      <c r="E1039" t="s">
        <v>134</v>
      </c>
      <c r="F1039">
        <v>3</v>
      </c>
      <c r="G1039" t="s">
        <v>135</v>
      </c>
      <c r="H1039">
        <v>34</v>
      </c>
      <c r="I1039" t="s">
        <v>463</v>
      </c>
      <c r="J1039" t="s">
        <v>458</v>
      </c>
      <c r="K1039" t="s">
        <v>459</v>
      </c>
      <c r="L1039">
        <v>300</v>
      </c>
      <c r="M1039" t="s">
        <v>136</v>
      </c>
      <c r="N1039">
        <v>134</v>
      </c>
      <c r="O1039">
        <v>14574.01</v>
      </c>
      <c r="P1039">
        <v>68283</v>
      </c>
      <c r="Q1039" t="str">
        <f>VLOOKUP(J1039,S:T,2,FALSE)</f>
        <v>E3 - Small C&amp;I</v>
      </c>
    </row>
    <row r="1040" spans="1:17" x14ac:dyDescent="0.35">
      <c r="A1040">
        <v>49</v>
      </c>
      <c r="B1040" t="s">
        <v>420</v>
      </c>
      <c r="C1040">
        <v>2019</v>
      </c>
      <c r="D1040">
        <v>9</v>
      </c>
      <c r="E1040" t="s">
        <v>134</v>
      </c>
      <c r="F1040">
        <v>3</v>
      </c>
      <c r="G1040" t="s">
        <v>135</v>
      </c>
      <c r="H1040">
        <v>951</v>
      </c>
      <c r="I1040" t="s">
        <v>457</v>
      </c>
      <c r="J1040" t="s">
        <v>458</v>
      </c>
      <c r="K1040" t="s">
        <v>459</v>
      </c>
      <c r="L1040">
        <v>4532</v>
      </c>
      <c r="M1040" t="s">
        <v>142</v>
      </c>
      <c r="N1040">
        <v>115</v>
      </c>
      <c r="O1040">
        <v>9481.76</v>
      </c>
      <c r="P1040">
        <v>79717</v>
      </c>
      <c r="Q1040" t="str">
        <f>VLOOKUP(J1040,S:T,2,FALSE)</f>
        <v>E3 - Small C&amp;I</v>
      </c>
    </row>
    <row r="1041" spans="1:17" x14ac:dyDescent="0.35">
      <c r="A1041">
        <v>49</v>
      </c>
      <c r="B1041" t="s">
        <v>420</v>
      </c>
      <c r="C1041">
        <v>2019</v>
      </c>
      <c r="D1041">
        <v>9</v>
      </c>
      <c r="E1041" t="s">
        <v>134</v>
      </c>
      <c r="F1041">
        <v>1</v>
      </c>
      <c r="G1041" t="s">
        <v>132</v>
      </c>
      <c r="H1041">
        <v>950</v>
      </c>
      <c r="I1041" t="s">
        <v>428</v>
      </c>
      <c r="J1041" t="s">
        <v>425</v>
      </c>
      <c r="K1041" t="s">
        <v>426</v>
      </c>
      <c r="L1041">
        <v>4512</v>
      </c>
      <c r="M1041" t="s">
        <v>133</v>
      </c>
      <c r="N1041">
        <v>83</v>
      </c>
      <c r="O1041">
        <v>8996.2199999999993</v>
      </c>
      <c r="P1041">
        <v>83370</v>
      </c>
      <c r="Q1041" t="str">
        <f>VLOOKUP(J1041,S:T,2,FALSE)</f>
        <v>E3 - Small C&amp;I</v>
      </c>
    </row>
    <row r="1042" spans="1:17" x14ac:dyDescent="0.35">
      <c r="A1042">
        <v>49</v>
      </c>
      <c r="B1042" t="s">
        <v>420</v>
      </c>
      <c r="C1042">
        <v>2019</v>
      </c>
      <c r="D1042">
        <v>9</v>
      </c>
      <c r="E1042" t="s">
        <v>134</v>
      </c>
      <c r="F1042">
        <v>1</v>
      </c>
      <c r="G1042" t="s">
        <v>132</v>
      </c>
      <c r="H1042">
        <v>1</v>
      </c>
      <c r="I1042" t="s">
        <v>449</v>
      </c>
      <c r="J1042" t="s">
        <v>450</v>
      </c>
      <c r="K1042" t="s">
        <v>451</v>
      </c>
      <c r="L1042">
        <v>200</v>
      </c>
      <c r="M1042" t="s">
        <v>143</v>
      </c>
      <c r="N1042">
        <v>348531</v>
      </c>
      <c r="O1042">
        <v>46724031.409999996</v>
      </c>
      <c r="P1042">
        <v>225281220</v>
      </c>
      <c r="Q1042" t="str">
        <f>VLOOKUP(J1042,S:T,2,FALSE)</f>
        <v>E1 - Residential</v>
      </c>
    </row>
    <row r="1043" spans="1:17" x14ac:dyDescent="0.35">
      <c r="A1043">
        <v>49</v>
      </c>
      <c r="B1043" t="s">
        <v>420</v>
      </c>
      <c r="C1043">
        <v>2019</v>
      </c>
      <c r="D1043">
        <v>9</v>
      </c>
      <c r="E1043" t="s">
        <v>134</v>
      </c>
      <c r="F1043">
        <v>1</v>
      </c>
      <c r="G1043" t="s">
        <v>132</v>
      </c>
      <c r="H1043">
        <v>13</v>
      </c>
      <c r="I1043" t="s">
        <v>432</v>
      </c>
      <c r="J1043" t="s">
        <v>433</v>
      </c>
      <c r="K1043" t="s">
        <v>434</v>
      </c>
      <c r="L1043">
        <v>200</v>
      </c>
      <c r="M1043" t="s">
        <v>143</v>
      </c>
      <c r="N1043">
        <v>5</v>
      </c>
      <c r="O1043">
        <v>3948.46</v>
      </c>
      <c r="P1043">
        <v>21731</v>
      </c>
      <c r="Q1043" t="str">
        <f>VLOOKUP(J1043,S:T,2,FALSE)</f>
        <v>E4 - Medium C&amp;I</v>
      </c>
    </row>
    <row r="1044" spans="1:17" x14ac:dyDescent="0.35">
      <c r="A1044">
        <v>49</v>
      </c>
      <c r="B1044" t="s">
        <v>420</v>
      </c>
      <c r="C1044">
        <v>2019</v>
      </c>
      <c r="D1044">
        <v>9</v>
      </c>
      <c r="E1044" t="s">
        <v>134</v>
      </c>
      <c r="F1044">
        <v>1</v>
      </c>
      <c r="G1044" t="s">
        <v>132</v>
      </c>
      <c r="H1044">
        <v>616</v>
      </c>
      <c r="I1044" t="s">
        <v>446</v>
      </c>
      <c r="J1044" t="s">
        <v>441</v>
      </c>
      <c r="K1044" t="s">
        <v>442</v>
      </c>
      <c r="L1044">
        <v>4512</v>
      </c>
      <c r="M1044" t="s">
        <v>133</v>
      </c>
      <c r="N1044">
        <v>45</v>
      </c>
      <c r="O1044">
        <v>3638.54</v>
      </c>
      <c r="P1044">
        <v>15230</v>
      </c>
      <c r="Q1044" t="str">
        <f>VLOOKUP(J1044,S:T,2,FALSE)</f>
        <v>E6 - OTHER</v>
      </c>
    </row>
    <row r="1045" spans="1:17" x14ac:dyDescent="0.35">
      <c r="A1045">
        <v>49</v>
      </c>
      <c r="B1045" t="s">
        <v>420</v>
      </c>
      <c r="C1045">
        <v>2019</v>
      </c>
      <c r="D1045">
        <v>9</v>
      </c>
      <c r="E1045" t="s">
        <v>134</v>
      </c>
      <c r="F1045">
        <v>6</v>
      </c>
      <c r="G1045" t="s">
        <v>137</v>
      </c>
      <c r="H1045">
        <v>610</v>
      </c>
      <c r="I1045" t="s">
        <v>429</v>
      </c>
      <c r="J1045" t="s">
        <v>430</v>
      </c>
      <c r="K1045" t="s">
        <v>431</v>
      </c>
      <c r="L1045">
        <v>700</v>
      </c>
      <c r="M1045" t="s">
        <v>138</v>
      </c>
      <c r="N1045">
        <v>8</v>
      </c>
      <c r="O1045">
        <v>2746.98</v>
      </c>
      <c r="P1045">
        <v>4547</v>
      </c>
      <c r="Q1045" t="str">
        <f>VLOOKUP(J1045,S:T,2,FALSE)</f>
        <v>E6 - OTHER</v>
      </c>
    </row>
    <row r="1046" spans="1:17" x14ac:dyDescent="0.35">
      <c r="A1046">
        <v>49</v>
      </c>
      <c r="B1046" t="s">
        <v>420</v>
      </c>
      <c r="C1046">
        <v>2019</v>
      </c>
      <c r="D1046">
        <v>9</v>
      </c>
      <c r="E1046" t="s">
        <v>134</v>
      </c>
      <c r="F1046">
        <v>6</v>
      </c>
      <c r="G1046" t="s">
        <v>137</v>
      </c>
      <c r="H1046">
        <v>617</v>
      </c>
      <c r="I1046" t="s">
        <v>470</v>
      </c>
      <c r="J1046" t="s">
        <v>430</v>
      </c>
      <c r="K1046" t="s">
        <v>431</v>
      </c>
      <c r="L1046">
        <v>4562</v>
      </c>
      <c r="M1046" t="s">
        <v>144</v>
      </c>
      <c r="N1046">
        <v>127</v>
      </c>
      <c r="O1046">
        <v>447883.33</v>
      </c>
      <c r="P1046">
        <v>1356107</v>
      </c>
      <c r="Q1046" t="str">
        <f>VLOOKUP(J1046,S:T,2,FALSE)</f>
        <v>E6 - OTHER</v>
      </c>
    </row>
    <row r="1047" spans="1:17" x14ac:dyDescent="0.35">
      <c r="A1047">
        <v>49</v>
      </c>
      <c r="B1047" t="s">
        <v>420</v>
      </c>
      <c r="C1047">
        <v>2019</v>
      </c>
      <c r="D1047">
        <v>9</v>
      </c>
      <c r="E1047" t="s">
        <v>134</v>
      </c>
      <c r="F1047">
        <v>5</v>
      </c>
      <c r="G1047" t="s">
        <v>140</v>
      </c>
      <c r="H1047">
        <v>705</v>
      </c>
      <c r="I1047" t="s">
        <v>437</v>
      </c>
      <c r="J1047" t="s">
        <v>438</v>
      </c>
      <c r="K1047" t="s">
        <v>439</v>
      </c>
      <c r="L1047">
        <v>460</v>
      </c>
      <c r="M1047" t="s">
        <v>141</v>
      </c>
      <c r="N1047">
        <v>31</v>
      </c>
      <c r="O1047">
        <v>306199.18</v>
      </c>
      <c r="P1047">
        <v>1917278</v>
      </c>
      <c r="Q1047" t="str">
        <f>VLOOKUP(J1047,S:T,2,FALSE)</f>
        <v>E5 - Large C&amp;I</v>
      </c>
    </row>
    <row r="1048" spans="1:17" x14ac:dyDescent="0.35">
      <c r="A1048">
        <v>49</v>
      </c>
      <c r="B1048" t="s">
        <v>420</v>
      </c>
      <c r="C1048">
        <v>2019</v>
      </c>
      <c r="D1048">
        <v>9</v>
      </c>
      <c r="E1048" t="s">
        <v>134</v>
      </c>
      <c r="F1048">
        <v>3</v>
      </c>
      <c r="G1048" t="s">
        <v>135</v>
      </c>
      <c r="H1048">
        <v>710</v>
      </c>
      <c r="I1048" t="s">
        <v>448</v>
      </c>
      <c r="J1048" t="s">
        <v>438</v>
      </c>
      <c r="K1048" t="s">
        <v>439</v>
      </c>
      <c r="L1048">
        <v>4532</v>
      </c>
      <c r="M1048" t="s">
        <v>142</v>
      </c>
      <c r="N1048">
        <v>289</v>
      </c>
      <c r="O1048">
        <v>4156807.87</v>
      </c>
      <c r="P1048">
        <v>64781739</v>
      </c>
      <c r="Q1048" t="str">
        <f>VLOOKUP(J1048,S:T,2,FALSE)</f>
        <v>E5 - Large C&amp;I</v>
      </c>
    </row>
    <row r="1049" spans="1:17" x14ac:dyDescent="0.35">
      <c r="A1049">
        <v>49</v>
      </c>
      <c r="B1049" t="s">
        <v>420</v>
      </c>
      <c r="C1049">
        <v>2019</v>
      </c>
      <c r="D1049">
        <v>9</v>
      </c>
      <c r="E1049" t="s">
        <v>134</v>
      </c>
      <c r="F1049">
        <v>5</v>
      </c>
      <c r="G1049" t="s">
        <v>140</v>
      </c>
      <c r="H1049">
        <v>711</v>
      </c>
      <c r="I1049" t="s">
        <v>452</v>
      </c>
      <c r="J1049" t="s">
        <v>438</v>
      </c>
      <c r="K1049" t="s">
        <v>439</v>
      </c>
      <c r="L1049">
        <v>4552</v>
      </c>
      <c r="M1049" t="s">
        <v>156</v>
      </c>
      <c r="N1049">
        <v>77</v>
      </c>
      <c r="O1049">
        <v>988867.6</v>
      </c>
      <c r="P1049">
        <v>14606437</v>
      </c>
      <c r="Q1049" t="str">
        <f>VLOOKUP(J1049,S:T,2,FALSE)</f>
        <v>E5 - Large C&amp;I</v>
      </c>
    </row>
    <row r="1050" spans="1:17" x14ac:dyDescent="0.35">
      <c r="A1050">
        <v>49</v>
      </c>
      <c r="B1050" t="s">
        <v>420</v>
      </c>
      <c r="C1050">
        <v>2019</v>
      </c>
      <c r="D1050">
        <v>9</v>
      </c>
      <c r="E1050" t="s">
        <v>134</v>
      </c>
      <c r="F1050">
        <v>5</v>
      </c>
      <c r="G1050" t="s">
        <v>140</v>
      </c>
      <c r="H1050">
        <v>943</v>
      </c>
      <c r="I1050" t="s">
        <v>464</v>
      </c>
      <c r="J1050" t="s">
        <v>465</v>
      </c>
      <c r="K1050" t="s">
        <v>466</v>
      </c>
      <c r="L1050">
        <v>4552</v>
      </c>
      <c r="M1050" t="s">
        <v>156</v>
      </c>
      <c r="N1050">
        <v>1</v>
      </c>
      <c r="O1050">
        <v>8786.49</v>
      </c>
      <c r="P1050">
        <v>0</v>
      </c>
      <c r="Q1050" t="str">
        <f>VLOOKUP(J1050,S:T,2,FALSE)</f>
        <v>E6 - OTHER</v>
      </c>
    </row>
    <row r="1051" spans="1:17" x14ac:dyDescent="0.35">
      <c r="A1051">
        <v>49</v>
      </c>
      <c r="B1051" t="s">
        <v>420</v>
      </c>
      <c r="C1051">
        <v>2019</v>
      </c>
      <c r="D1051">
        <v>9</v>
      </c>
      <c r="E1051" t="s">
        <v>134</v>
      </c>
      <c r="F1051">
        <v>5</v>
      </c>
      <c r="G1051" t="s">
        <v>140</v>
      </c>
      <c r="H1051">
        <v>944</v>
      </c>
      <c r="I1051" t="s">
        <v>471</v>
      </c>
      <c r="J1051" t="s">
        <v>472</v>
      </c>
      <c r="K1051" t="s">
        <v>473</v>
      </c>
      <c r="L1051">
        <v>4552</v>
      </c>
      <c r="M1051" t="s">
        <v>156</v>
      </c>
      <c r="N1051">
        <v>1</v>
      </c>
      <c r="O1051">
        <v>5225.5</v>
      </c>
      <c r="P1051">
        <v>104110</v>
      </c>
      <c r="Q1051" t="str">
        <f>VLOOKUP(J1051,S:T,2,FALSE)</f>
        <v>E6 - OTHER</v>
      </c>
    </row>
    <row r="1052" spans="1:17" x14ac:dyDescent="0.35">
      <c r="A1052">
        <v>49</v>
      </c>
      <c r="B1052" t="s">
        <v>420</v>
      </c>
      <c r="C1052">
        <v>2019</v>
      </c>
      <c r="D1052">
        <v>9</v>
      </c>
      <c r="E1052" t="s">
        <v>134</v>
      </c>
      <c r="F1052">
        <v>3</v>
      </c>
      <c r="G1052" t="s">
        <v>135</v>
      </c>
      <c r="H1052">
        <v>924</v>
      </c>
      <c r="I1052" t="s">
        <v>443</v>
      </c>
      <c r="J1052" t="s">
        <v>444</v>
      </c>
      <c r="K1052" t="s">
        <v>445</v>
      </c>
      <c r="L1052">
        <v>4532</v>
      </c>
      <c r="M1052" t="s">
        <v>142</v>
      </c>
      <c r="N1052">
        <v>1</v>
      </c>
      <c r="O1052">
        <v>175381.25</v>
      </c>
      <c r="P1052">
        <v>2044647</v>
      </c>
      <c r="Q1052" t="str">
        <f>VLOOKUP(J1052,S:T,2,FALSE)</f>
        <v>E5 - Large C&amp;I</v>
      </c>
    </row>
    <row r="1053" spans="1:17" x14ac:dyDescent="0.35">
      <c r="A1053">
        <v>49</v>
      </c>
      <c r="B1053" t="s">
        <v>420</v>
      </c>
      <c r="C1053">
        <v>2019</v>
      </c>
      <c r="D1053">
        <v>9</v>
      </c>
      <c r="E1053" t="s">
        <v>134</v>
      </c>
      <c r="F1053">
        <v>3</v>
      </c>
      <c r="G1053" t="s">
        <v>135</v>
      </c>
      <c r="H1053">
        <v>54</v>
      </c>
      <c r="I1053" t="s">
        <v>476</v>
      </c>
      <c r="J1053" t="s">
        <v>458</v>
      </c>
      <c r="K1053" t="s">
        <v>459</v>
      </c>
      <c r="L1053">
        <v>300</v>
      </c>
      <c r="M1053" t="s">
        <v>136</v>
      </c>
      <c r="N1053">
        <v>2</v>
      </c>
      <c r="O1053">
        <v>78.95</v>
      </c>
      <c r="P1053">
        <v>378</v>
      </c>
      <c r="Q1053" t="str">
        <f>VLOOKUP(J1053,S:T,2,FALSE)</f>
        <v>E3 - Small C&amp;I</v>
      </c>
    </row>
    <row r="1054" spans="1:17" x14ac:dyDescent="0.35">
      <c r="A1054">
        <v>49</v>
      </c>
      <c r="B1054" t="s">
        <v>420</v>
      </c>
      <c r="C1054">
        <v>2019</v>
      </c>
      <c r="D1054">
        <v>9</v>
      </c>
      <c r="E1054" t="s">
        <v>134</v>
      </c>
      <c r="F1054">
        <v>3</v>
      </c>
      <c r="G1054" t="s">
        <v>135</v>
      </c>
      <c r="H1054">
        <v>954</v>
      </c>
      <c r="I1054" t="s">
        <v>436</v>
      </c>
      <c r="J1054" t="s">
        <v>433</v>
      </c>
      <c r="K1054" t="s">
        <v>434</v>
      </c>
      <c r="L1054">
        <v>4532</v>
      </c>
      <c r="M1054" t="s">
        <v>142</v>
      </c>
      <c r="N1054">
        <v>3486</v>
      </c>
      <c r="O1054">
        <v>4961280.16</v>
      </c>
      <c r="P1054">
        <v>63484184</v>
      </c>
      <c r="Q1054" t="str">
        <f>VLOOKUP(J1054,S:T,2,FALSE)</f>
        <v>E4 - Medium C&amp;I</v>
      </c>
    </row>
    <row r="1055" spans="1:17" x14ac:dyDescent="0.35">
      <c r="A1055">
        <v>49</v>
      </c>
      <c r="B1055" t="s">
        <v>420</v>
      </c>
      <c r="C1055">
        <v>2019</v>
      </c>
      <c r="D1055">
        <v>9</v>
      </c>
      <c r="E1055" t="s">
        <v>134</v>
      </c>
      <c r="F1055">
        <v>6</v>
      </c>
      <c r="G1055" t="s">
        <v>137</v>
      </c>
      <c r="H1055">
        <v>628</v>
      </c>
      <c r="I1055" t="s">
        <v>440</v>
      </c>
      <c r="J1055" t="s">
        <v>441</v>
      </c>
      <c r="K1055" t="s">
        <v>442</v>
      </c>
      <c r="L1055">
        <v>700</v>
      </c>
      <c r="M1055" t="s">
        <v>138</v>
      </c>
      <c r="N1055">
        <v>224</v>
      </c>
      <c r="O1055">
        <v>13986.9</v>
      </c>
      <c r="P1055">
        <v>58380</v>
      </c>
      <c r="Q1055" t="str">
        <f>VLOOKUP(J1055,S:T,2,FALSE)</f>
        <v>E6 - OTHER</v>
      </c>
    </row>
    <row r="1056" spans="1:17" x14ac:dyDescent="0.35">
      <c r="A1056">
        <v>49</v>
      </c>
      <c r="B1056" t="s">
        <v>420</v>
      </c>
      <c r="C1056">
        <v>2019</v>
      </c>
      <c r="D1056">
        <v>9</v>
      </c>
      <c r="E1056" t="s">
        <v>134</v>
      </c>
      <c r="F1056">
        <v>6</v>
      </c>
      <c r="G1056" t="s">
        <v>137</v>
      </c>
      <c r="H1056">
        <v>630</v>
      </c>
      <c r="I1056" t="s">
        <v>455</v>
      </c>
      <c r="J1056" t="s">
        <v>157</v>
      </c>
      <c r="K1056" t="s">
        <v>145</v>
      </c>
      <c r="L1056">
        <v>700</v>
      </c>
      <c r="M1056" t="s">
        <v>138</v>
      </c>
      <c r="N1056">
        <v>1</v>
      </c>
      <c r="O1056">
        <v>558.30999999999995</v>
      </c>
      <c r="P1056">
        <v>3235</v>
      </c>
      <c r="Q1056" t="str">
        <f>VLOOKUP(J1056,S:T,2,FALSE)</f>
        <v>E6 - OTHER</v>
      </c>
    </row>
    <row r="1057" spans="1:17" x14ac:dyDescent="0.35">
      <c r="A1057">
        <v>49</v>
      </c>
      <c r="B1057" t="s">
        <v>420</v>
      </c>
      <c r="C1057">
        <v>2019</v>
      </c>
      <c r="D1057">
        <v>9</v>
      </c>
      <c r="E1057" t="s">
        <v>134</v>
      </c>
      <c r="F1057">
        <v>5</v>
      </c>
      <c r="G1057" t="s">
        <v>140</v>
      </c>
      <c r="H1057">
        <v>954</v>
      </c>
      <c r="I1057" t="s">
        <v>436</v>
      </c>
      <c r="J1057" t="s">
        <v>433</v>
      </c>
      <c r="K1057" t="s">
        <v>434</v>
      </c>
      <c r="L1057">
        <v>4552</v>
      </c>
      <c r="M1057" t="s">
        <v>156</v>
      </c>
      <c r="N1057">
        <v>179</v>
      </c>
      <c r="O1057">
        <v>323960.87</v>
      </c>
      <c r="P1057">
        <v>3765625</v>
      </c>
      <c r="Q1057" t="str">
        <f>VLOOKUP(J1057,S:T,2,FALSE)</f>
        <v>E4 - Medium C&amp;I</v>
      </c>
    </row>
    <row r="1058" spans="1:17" x14ac:dyDescent="0.35">
      <c r="A1058">
        <v>49</v>
      </c>
      <c r="B1058" t="s">
        <v>420</v>
      </c>
      <c r="C1058">
        <v>2019</v>
      </c>
      <c r="D1058">
        <v>9</v>
      </c>
      <c r="E1058" t="s">
        <v>134</v>
      </c>
      <c r="F1058">
        <v>1</v>
      </c>
      <c r="G1058" t="s">
        <v>132</v>
      </c>
      <c r="H1058">
        <v>954</v>
      </c>
      <c r="I1058" t="s">
        <v>436</v>
      </c>
      <c r="J1058" t="s">
        <v>433</v>
      </c>
      <c r="K1058" t="s">
        <v>434</v>
      </c>
      <c r="L1058">
        <v>4512</v>
      </c>
      <c r="M1058" t="s">
        <v>133</v>
      </c>
      <c r="N1058">
        <v>1</v>
      </c>
      <c r="O1058">
        <v>958.03</v>
      </c>
      <c r="P1058">
        <v>12260</v>
      </c>
      <c r="Q1058" t="str">
        <f>VLOOKUP(J1058,S:T,2,FALSE)</f>
        <v>E4 - Medium C&amp;I</v>
      </c>
    </row>
    <row r="1059" spans="1:17" x14ac:dyDescent="0.35">
      <c r="A1059">
        <v>49</v>
      </c>
      <c r="B1059" t="s">
        <v>420</v>
      </c>
      <c r="C1059">
        <v>2019</v>
      </c>
      <c r="D1059">
        <v>9</v>
      </c>
      <c r="E1059" t="s">
        <v>134</v>
      </c>
      <c r="F1059">
        <v>3</v>
      </c>
      <c r="G1059" t="s">
        <v>135</v>
      </c>
      <c r="H1059">
        <v>628</v>
      </c>
      <c r="I1059" t="s">
        <v>440</v>
      </c>
      <c r="J1059" t="s">
        <v>441</v>
      </c>
      <c r="K1059" t="s">
        <v>442</v>
      </c>
      <c r="L1059">
        <v>300</v>
      </c>
      <c r="M1059" t="s">
        <v>136</v>
      </c>
      <c r="N1059">
        <v>1128</v>
      </c>
      <c r="O1059">
        <v>70967.02</v>
      </c>
      <c r="P1059">
        <v>283574</v>
      </c>
      <c r="Q1059" t="str">
        <f>VLOOKUP(J1059,S:T,2,FALSE)</f>
        <v>E6 - OTHER</v>
      </c>
    </row>
    <row r="1060" spans="1:17" x14ac:dyDescent="0.35">
      <c r="A1060">
        <v>49</v>
      </c>
      <c r="B1060" t="s">
        <v>420</v>
      </c>
      <c r="C1060">
        <v>2019</v>
      </c>
      <c r="D1060">
        <v>9</v>
      </c>
      <c r="E1060" t="s">
        <v>134</v>
      </c>
      <c r="F1060">
        <v>6</v>
      </c>
      <c r="G1060" t="s">
        <v>137</v>
      </c>
      <c r="H1060">
        <v>629</v>
      </c>
      <c r="I1060" t="s">
        <v>469</v>
      </c>
      <c r="J1060" t="s">
        <v>430</v>
      </c>
      <c r="K1060" t="s">
        <v>431</v>
      </c>
      <c r="L1060">
        <v>700</v>
      </c>
      <c r="M1060" t="s">
        <v>138</v>
      </c>
      <c r="N1060">
        <v>144</v>
      </c>
      <c r="O1060">
        <v>77606.399999999994</v>
      </c>
      <c r="P1060">
        <v>192742</v>
      </c>
      <c r="Q1060" t="str">
        <f>VLOOKUP(J1060,S:T,2,FALSE)</f>
        <v>E6 - OTHER</v>
      </c>
    </row>
    <row r="1061" spans="1:17" x14ac:dyDescent="0.35">
      <c r="A1061">
        <v>49</v>
      </c>
      <c r="B1061" t="s">
        <v>420</v>
      </c>
      <c r="C1061">
        <v>2019</v>
      </c>
      <c r="D1061">
        <v>9</v>
      </c>
      <c r="E1061" t="s">
        <v>134</v>
      </c>
      <c r="F1061">
        <v>1</v>
      </c>
      <c r="G1061" t="s">
        <v>132</v>
      </c>
      <c r="H1061">
        <v>628</v>
      </c>
      <c r="I1061" t="s">
        <v>440</v>
      </c>
      <c r="J1061" t="s">
        <v>441</v>
      </c>
      <c r="K1061" t="s">
        <v>442</v>
      </c>
      <c r="L1061">
        <v>200</v>
      </c>
      <c r="M1061" t="s">
        <v>143</v>
      </c>
      <c r="N1061">
        <v>245</v>
      </c>
      <c r="O1061">
        <v>13166.74</v>
      </c>
      <c r="P1061">
        <v>30017</v>
      </c>
      <c r="Q1061" t="str">
        <f>VLOOKUP(J1061,S:T,2,FALSE)</f>
        <v>E6 - OTHER</v>
      </c>
    </row>
    <row r="1062" spans="1:17" x14ac:dyDescent="0.35">
      <c r="A1062">
        <v>49</v>
      </c>
      <c r="B1062" t="s">
        <v>420</v>
      </c>
      <c r="C1062">
        <v>2019</v>
      </c>
      <c r="D1062">
        <v>9</v>
      </c>
      <c r="E1062" t="s">
        <v>134</v>
      </c>
      <c r="F1062">
        <v>6</v>
      </c>
      <c r="G1062" t="s">
        <v>137</v>
      </c>
      <c r="H1062">
        <v>631</v>
      </c>
      <c r="I1062" t="s">
        <v>475</v>
      </c>
      <c r="J1062" t="s">
        <v>157</v>
      </c>
      <c r="K1062" t="s">
        <v>145</v>
      </c>
      <c r="L1062">
        <v>700</v>
      </c>
      <c r="M1062" t="s">
        <v>138</v>
      </c>
      <c r="N1062">
        <v>11</v>
      </c>
      <c r="O1062">
        <v>1576.05</v>
      </c>
      <c r="P1062">
        <v>9748</v>
      </c>
      <c r="Q1062" t="str">
        <f>VLOOKUP(J1062,S:T,2,FALSE)</f>
        <v>E6 - OTHER</v>
      </c>
    </row>
    <row r="1063" spans="1:17" x14ac:dyDescent="0.35">
      <c r="A1063">
        <v>49</v>
      </c>
      <c r="B1063" t="s">
        <v>420</v>
      </c>
      <c r="C1063">
        <v>2019</v>
      </c>
      <c r="D1063">
        <v>9</v>
      </c>
      <c r="E1063" t="s">
        <v>134</v>
      </c>
      <c r="F1063">
        <v>3</v>
      </c>
      <c r="G1063" t="s">
        <v>135</v>
      </c>
      <c r="H1063">
        <v>432</v>
      </c>
      <c r="I1063" t="s">
        <v>507</v>
      </c>
      <c r="J1063" t="s">
        <v>508</v>
      </c>
      <c r="K1063" t="s">
        <v>145</v>
      </c>
      <c r="L1063">
        <v>1674</v>
      </c>
      <c r="M1063" t="s">
        <v>509</v>
      </c>
      <c r="N1063">
        <v>4</v>
      </c>
      <c r="O1063">
        <v>425671.33</v>
      </c>
      <c r="P1063">
        <v>0</v>
      </c>
      <c r="Q1063" t="str">
        <f>VLOOKUP(J1063,S:T,2,FALSE)</f>
        <v>G6 - OTHER</v>
      </c>
    </row>
    <row r="1064" spans="1:17" x14ac:dyDescent="0.35">
      <c r="A1064">
        <v>49</v>
      </c>
      <c r="B1064" t="s">
        <v>420</v>
      </c>
      <c r="C1064">
        <v>2019</v>
      </c>
      <c r="D1064">
        <v>9</v>
      </c>
      <c r="E1064" t="s">
        <v>134</v>
      </c>
      <c r="F1064">
        <v>3</v>
      </c>
      <c r="G1064" t="s">
        <v>135</v>
      </c>
      <c r="H1064">
        <v>400</v>
      </c>
      <c r="I1064" t="s">
        <v>510</v>
      </c>
      <c r="J1064">
        <v>0</v>
      </c>
      <c r="K1064" t="s">
        <v>145</v>
      </c>
      <c r="L1064">
        <v>0</v>
      </c>
      <c r="M1064" t="s">
        <v>145</v>
      </c>
      <c r="N1064">
        <v>1</v>
      </c>
      <c r="O1064">
        <v>956.37</v>
      </c>
      <c r="P1064">
        <v>714.79</v>
      </c>
      <c r="Q1064" t="str">
        <f>VLOOKUP(J1064,S:T,2,FALSE)</f>
        <v>G6 - OTHER</v>
      </c>
    </row>
    <row r="1065" spans="1:17" x14ac:dyDescent="0.35">
      <c r="A1065">
        <v>49</v>
      </c>
      <c r="B1065" t="s">
        <v>420</v>
      </c>
      <c r="C1065">
        <v>2019</v>
      </c>
      <c r="D1065">
        <v>9</v>
      </c>
      <c r="E1065" t="s">
        <v>134</v>
      </c>
      <c r="F1065">
        <v>5</v>
      </c>
      <c r="G1065" t="s">
        <v>140</v>
      </c>
      <c r="H1065">
        <v>407</v>
      </c>
      <c r="I1065" t="s">
        <v>496</v>
      </c>
      <c r="J1065" t="s">
        <v>497</v>
      </c>
      <c r="K1065" t="s">
        <v>145</v>
      </c>
      <c r="L1065">
        <v>1670</v>
      </c>
      <c r="M1065" t="s">
        <v>491</v>
      </c>
      <c r="N1065">
        <v>8</v>
      </c>
      <c r="O1065">
        <v>5774.63</v>
      </c>
      <c r="P1065">
        <v>12232.57</v>
      </c>
      <c r="Q1065" t="str">
        <f>VLOOKUP(J1065,S:T,2,FALSE)</f>
        <v>G4 - Medium C&amp;I</v>
      </c>
    </row>
    <row r="1066" spans="1:17" x14ac:dyDescent="0.35">
      <c r="A1066">
        <v>49</v>
      </c>
      <c r="B1066" t="s">
        <v>420</v>
      </c>
      <c r="C1066">
        <v>2019</v>
      </c>
      <c r="D1066">
        <v>9</v>
      </c>
      <c r="E1066" t="s">
        <v>134</v>
      </c>
      <c r="F1066">
        <v>3</v>
      </c>
      <c r="G1066" t="s">
        <v>135</v>
      </c>
      <c r="H1066">
        <v>406</v>
      </c>
      <c r="I1066" t="s">
        <v>503</v>
      </c>
      <c r="J1066">
        <v>2221</v>
      </c>
      <c r="K1066" t="s">
        <v>145</v>
      </c>
      <c r="L1066">
        <v>1670</v>
      </c>
      <c r="M1066" t="s">
        <v>491</v>
      </c>
      <c r="N1066">
        <v>1465</v>
      </c>
      <c r="O1066">
        <v>468199.8</v>
      </c>
      <c r="P1066">
        <v>520752.29</v>
      </c>
      <c r="Q1066" t="str">
        <f>VLOOKUP(J1066,S:T,2,FALSE)</f>
        <v>G4 - Medium C&amp;I</v>
      </c>
    </row>
    <row r="1067" spans="1:17" x14ac:dyDescent="0.35">
      <c r="A1067">
        <v>49</v>
      </c>
      <c r="B1067" t="s">
        <v>420</v>
      </c>
      <c r="C1067">
        <v>2019</v>
      </c>
      <c r="D1067">
        <v>9</v>
      </c>
      <c r="E1067" t="s">
        <v>134</v>
      </c>
      <c r="F1067">
        <v>5</v>
      </c>
      <c r="G1067" t="s">
        <v>140</v>
      </c>
      <c r="H1067">
        <v>405</v>
      </c>
      <c r="I1067" t="s">
        <v>504</v>
      </c>
      <c r="J1067">
        <v>2237</v>
      </c>
      <c r="K1067" t="s">
        <v>145</v>
      </c>
      <c r="L1067">
        <v>400</v>
      </c>
      <c r="M1067" t="s">
        <v>140</v>
      </c>
      <c r="N1067">
        <v>24</v>
      </c>
      <c r="O1067">
        <v>47472.06</v>
      </c>
      <c r="P1067">
        <v>34293.35</v>
      </c>
      <c r="Q1067" t="str">
        <f>VLOOKUP(J1067,S:T,2,FALSE)</f>
        <v>G4 - Medium C&amp;I</v>
      </c>
    </row>
    <row r="1068" spans="1:17" x14ac:dyDescent="0.35">
      <c r="A1068">
        <v>49</v>
      </c>
      <c r="B1068" t="s">
        <v>420</v>
      </c>
      <c r="C1068">
        <v>2019</v>
      </c>
      <c r="D1068">
        <v>9</v>
      </c>
      <c r="E1068" t="s">
        <v>134</v>
      </c>
      <c r="F1068">
        <v>5</v>
      </c>
      <c r="G1068" t="s">
        <v>140</v>
      </c>
      <c r="H1068">
        <v>417</v>
      </c>
      <c r="I1068" t="s">
        <v>499</v>
      </c>
      <c r="J1068">
        <v>2367</v>
      </c>
      <c r="K1068" t="s">
        <v>145</v>
      </c>
      <c r="L1068">
        <v>400</v>
      </c>
      <c r="M1068" t="s">
        <v>140</v>
      </c>
      <c r="N1068">
        <v>24</v>
      </c>
      <c r="O1068">
        <v>91451.46</v>
      </c>
      <c r="P1068">
        <v>89307.94</v>
      </c>
      <c r="Q1068" t="str">
        <f>VLOOKUP(J1068,S:T,2,FALSE)</f>
        <v>G5 - Large C&amp;I</v>
      </c>
    </row>
    <row r="1069" spans="1:17" x14ac:dyDescent="0.35">
      <c r="A1069">
        <v>49</v>
      </c>
      <c r="B1069" t="s">
        <v>420</v>
      </c>
      <c r="C1069">
        <v>2019</v>
      </c>
      <c r="D1069">
        <v>9</v>
      </c>
      <c r="E1069" t="s">
        <v>134</v>
      </c>
      <c r="F1069">
        <v>5</v>
      </c>
      <c r="G1069" t="s">
        <v>140</v>
      </c>
      <c r="H1069">
        <v>411</v>
      </c>
      <c r="I1069" t="s">
        <v>489</v>
      </c>
      <c r="J1069" t="s">
        <v>490</v>
      </c>
      <c r="K1069" t="s">
        <v>145</v>
      </c>
      <c r="L1069">
        <v>1670</v>
      </c>
      <c r="M1069" t="s">
        <v>491</v>
      </c>
      <c r="N1069">
        <v>9</v>
      </c>
      <c r="O1069">
        <v>13050.16</v>
      </c>
      <c r="P1069">
        <v>16534.669999999998</v>
      </c>
      <c r="Q1069" t="str">
        <f>VLOOKUP(J1069,S:T,2,FALSE)</f>
        <v>G5 - Large C&amp;I</v>
      </c>
    </row>
    <row r="1070" spans="1:17" x14ac:dyDescent="0.35">
      <c r="A1070">
        <v>49</v>
      </c>
      <c r="B1070" t="s">
        <v>420</v>
      </c>
      <c r="C1070">
        <v>2019</v>
      </c>
      <c r="D1070">
        <v>9</v>
      </c>
      <c r="E1070" t="s">
        <v>134</v>
      </c>
      <c r="F1070">
        <v>3</v>
      </c>
      <c r="G1070" t="s">
        <v>135</v>
      </c>
      <c r="H1070">
        <v>409</v>
      </c>
      <c r="I1070" t="s">
        <v>517</v>
      </c>
      <c r="J1070">
        <v>3367</v>
      </c>
      <c r="K1070" t="s">
        <v>145</v>
      </c>
      <c r="L1070">
        <v>300</v>
      </c>
      <c r="M1070" t="s">
        <v>136</v>
      </c>
      <c r="N1070">
        <v>94</v>
      </c>
      <c r="O1070">
        <v>147040.85</v>
      </c>
      <c r="P1070">
        <v>66812.98</v>
      </c>
      <c r="Q1070" t="str">
        <f>VLOOKUP(J1070,S:T,2,FALSE)</f>
        <v>G5 - Large C&amp;I</v>
      </c>
    </row>
    <row r="1071" spans="1:17" x14ac:dyDescent="0.35">
      <c r="A1071">
        <v>49</v>
      </c>
      <c r="B1071" t="s">
        <v>420</v>
      </c>
      <c r="C1071">
        <v>2019</v>
      </c>
      <c r="D1071">
        <v>9</v>
      </c>
      <c r="E1071" t="s">
        <v>134</v>
      </c>
      <c r="F1071">
        <v>1</v>
      </c>
      <c r="G1071" t="s">
        <v>132</v>
      </c>
      <c r="H1071">
        <v>403</v>
      </c>
      <c r="I1071" t="s">
        <v>512</v>
      </c>
      <c r="J1071">
        <v>1101</v>
      </c>
      <c r="K1071" t="s">
        <v>145</v>
      </c>
      <c r="L1071">
        <v>200</v>
      </c>
      <c r="M1071" t="s">
        <v>143</v>
      </c>
      <c r="N1071">
        <v>480</v>
      </c>
      <c r="O1071">
        <v>9891.16</v>
      </c>
      <c r="P1071">
        <v>5081.49</v>
      </c>
      <c r="Q1071" t="str">
        <f>VLOOKUP(J1071,S:T,2,FALSE)</f>
        <v>G2 - Low Income Residential</v>
      </c>
    </row>
    <row r="1072" spans="1:17" x14ac:dyDescent="0.35">
      <c r="A1072">
        <v>49</v>
      </c>
      <c r="B1072" t="s">
        <v>420</v>
      </c>
      <c r="C1072">
        <v>2019</v>
      </c>
      <c r="D1072">
        <v>9</v>
      </c>
      <c r="E1072" t="s">
        <v>134</v>
      </c>
      <c r="F1072">
        <v>10</v>
      </c>
      <c r="G1072" t="s">
        <v>149</v>
      </c>
      <c r="H1072">
        <v>404</v>
      </c>
      <c r="I1072" t="s">
        <v>506</v>
      </c>
      <c r="J1072">
        <v>0</v>
      </c>
      <c r="K1072" t="s">
        <v>145</v>
      </c>
      <c r="L1072">
        <v>0</v>
      </c>
      <c r="M1072" t="s">
        <v>145</v>
      </c>
      <c r="N1072">
        <v>1</v>
      </c>
      <c r="O1072">
        <v>39.450000000000003</v>
      </c>
      <c r="P1072">
        <v>11.29</v>
      </c>
      <c r="Q1072" t="str">
        <f>VLOOKUP(J1072,S:T,2,FALSE)</f>
        <v>G6 - OTHER</v>
      </c>
    </row>
    <row r="1073" spans="1:17" x14ac:dyDescent="0.35">
      <c r="A1073">
        <v>49</v>
      </c>
      <c r="B1073" t="s">
        <v>420</v>
      </c>
      <c r="C1073">
        <v>2019</v>
      </c>
      <c r="D1073">
        <v>9</v>
      </c>
      <c r="E1073" t="s">
        <v>134</v>
      </c>
      <c r="F1073">
        <v>3</v>
      </c>
      <c r="G1073" t="s">
        <v>135</v>
      </c>
      <c r="H1073">
        <v>440</v>
      </c>
      <c r="I1073" t="s">
        <v>522</v>
      </c>
      <c r="J1073" t="s">
        <v>523</v>
      </c>
      <c r="K1073" t="s">
        <v>145</v>
      </c>
      <c r="L1073">
        <v>1672</v>
      </c>
      <c r="M1073" t="s">
        <v>524</v>
      </c>
      <c r="N1073">
        <v>1</v>
      </c>
      <c r="O1073">
        <v>21744.1</v>
      </c>
      <c r="P1073">
        <v>157725.63</v>
      </c>
      <c r="Q1073" t="str">
        <f>VLOOKUP(J1073,S:T,2,FALSE)</f>
        <v>G5 - Large C&amp;I</v>
      </c>
    </row>
    <row r="1074" spans="1:17" x14ac:dyDescent="0.35">
      <c r="A1074">
        <v>49</v>
      </c>
      <c r="B1074" t="s">
        <v>420</v>
      </c>
      <c r="C1074">
        <v>2019</v>
      </c>
      <c r="D1074">
        <v>9</v>
      </c>
      <c r="E1074" t="s">
        <v>134</v>
      </c>
      <c r="F1074">
        <v>5</v>
      </c>
      <c r="G1074" t="s">
        <v>140</v>
      </c>
      <c r="H1074">
        <v>406</v>
      </c>
      <c r="I1074" t="s">
        <v>503</v>
      </c>
      <c r="J1074">
        <v>2221</v>
      </c>
      <c r="K1074" t="s">
        <v>145</v>
      </c>
      <c r="L1074">
        <v>1670</v>
      </c>
      <c r="M1074" t="s">
        <v>491</v>
      </c>
      <c r="N1074">
        <v>21</v>
      </c>
      <c r="O1074">
        <v>14393.9</v>
      </c>
      <c r="P1074">
        <v>24807.11</v>
      </c>
      <c r="Q1074" t="str">
        <f>VLOOKUP(J1074,S:T,2,FALSE)</f>
        <v>G4 - Medium C&amp;I</v>
      </c>
    </row>
    <row r="1075" spans="1:17" x14ac:dyDescent="0.35">
      <c r="A1075">
        <v>49</v>
      </c>
      <c r="B1075" t="s">
        <v>420</v>
      </c>
      <c r="C1075">
        <v>2019</v>
      </c>
      <c r="D1075">
        <v>9</v>
      </c>
      <c r="E1075" t="s">
        <v>134</v>
      </c>
      <c r="F1075">
        <v>3</v>
      </c>
      <c r="G1075" t="s">
        <v>135</v>
      </c>
      <c r="H1075">
        <v>421</v>
      </c>
      <c r="I1075" t="s">
        <v>485</v>
      </c>
      <c r="J1075">
        <v>2496</v>
      </c>
      <c r="K1075" t="s">
        <v>145</v>
      </c>
      <c r="L1075">
        <v>300</v>
      </c>
      <c r="M1075" t="s">
        <v>136</v>
      </c>
      <c r="N1075">
        <v>1</v>
      </c>
      <c r="O1075">
        <v>54252.29</v>
      </c>
      <c r="P1075">
        <v>71157.740000000005</v>
      </c>
      <c r="Q1075" t="str">
        <f>VLOOKUP(J1075,S:T,2,FALSE)</f>
        <v>G5 - Large C&amp;I</v>
      </c>
    </row>
    <row r="1076" spans="1:17" x14ac:dyDescent="0.35">
      <c r="A1076">
        <v>49</v>
      </c>
      <c r="B1076" t="s">
        <v>420</v>
      </c>
      <c r="C1076">
        <v>2019</v>
      </c>
      <c r="D1076">
        <v>9</v>
      </c>
      <c r="E1076" t="s">
        <v>134</v>
      </c>
      <c r="F1076">
        <v>3</v>
      </c>
      <c r="G1076" t="s">
        <v>135</v>
      </c>
      <c r="H1076">
        <v>441</v>
      </c>
      <c r="I1076" t="s">
        <v>526</v>
      </c>
      <c r="J1076" t="s">
        <v>527</v>
      </c>
      <c r="K1076" t="s">
        <v>145</v>
      </c>
      <c r="L1076">
        <v>300</v>
      </c>
      <c r="M1076" t="s">
        <v>136</v>
      </c>
      <c r="N1076">
        <v>1</v>
      </c>
      <c r="O1076">
        <v>22206.53</v>
      </c>
      <c r="P1076">
        <v>60467.7</v>
      </c>
      <c r="Q1076" t="str">
        <f>VLOOKUP(J1076,S:T,2,FALSE)</f>
        <v>G5 - Large C&amp;I</v>
      </c>
    </row>
    <row r="1077" spans="1:17" x14ac:dyDescent="0.35">
      <c r="A1077">
        <v>49</v>
      </c>
      <c r="B1077" t="s">
        <v>420</v>
      </c>
      <c r="C1077">
        <v>2019</v>
      </c>
      <c r="D1077">
        <v>9</v>
      </c>
      <c r="E1077" t="s">
        <v>134</v>
      </c>
      <c r="F1077">
        <v>1</v>
      </c>
      <c r="G1077" t="s">
        <v>132</v>
      </c>
      <c r="H1077">
        <v>401</v>
      </c>
      <c r="I1077" t="s">
        <v>525</v>
      </c>
      <c r="J1077">
        <v>1012</v>
      </c>
      <c r="K1077" t="s">
        <v>145</v>
      </c>
      <c r="L1077">
        <v>200</v>
      </c>
      <c r="M1077" t="s">
        <v>143</v>
      </c>
      <c r="N1077">
        <v>16387</v>
      </c>
      <c r="O1077">
        <v>421097.44</v>
      </c>
      <c r="P1077">
        <v>142446.01999999999</v>
      </c>
      <c r="Q1077" t="str">
        <f>VLOOKUP(J1077,S:T,2,FALSE)</f>
        <v>G1 - Residential</v>
      </c>
    </row>
    <row r="1078" spans="1:17" x14ac:dyDescent="0.35">
      <c r="A1078">
        <v>49</v>
      </c>
      <c r="B1078" t="s">
        <v>420</v>
      </c>
      <c r="C1078">
        <v>2019</v>
      </c>
      <c r="D1078">
        <v>9</v>
      </c>
      <c r="E1078" t="s">
        <v>134</v>
      </c>
      <c r="F1078">
        <v>3</v>
      </c>
      <c r="G1078" t="s">
        <v>135</v>
      </c>
      <c r="H1078">
        <v>446</v>
      </c>
      <c r="I1078" t="s">
        <v>521</v>
      </c>
      <c r="J1078">
        <v>8011</v>
      </c>
      <c r="K1078" t="s">
        <v>145</v>
      </c>
      <c r="L1078">
        <v>300</v>
      </c>
      <c r="M1078" t="s">
        <v>136</v>
      </c>
      <c r="N1078">
        <v>23</v>
      </c>
      <c r="O1078">
        <v>1845.69</v>
      </c>
      <c r="P1078">
        <v>0</v>
      </c>
      <c r="Q1078" t="str">
        <f>VLOOKUP(J1078,S:T,2,FALSE)</f>
        <v>G6 - OTHER</v>
      </c>
    </row>
    <row r="1079" spans="1:17" x14ac:dyDescent="0.35">
      <c r="A1079">
        <v>49</v>
      </c>
      <c r="B1079" t="s">
        <v>420</v>
      </c>
      <c r="C1079">
        <v>2019</v>
      </c>
      <c r="D1079">
        <v>9</v>
      </c>
      <c r="E1079" t="s">
        <v>134</v>
      </c>
      <c r="F1079">
        <v>3</v>
      </c>
      <c r="G1079" t="s">
        <v>135</v>
      </c>
      <c r="H1079">
        <v>405</v>
      </c>
      <c r="I1079" t="s">
        <v>504</v>
      </c>
      <c r="J1079">
        <v>2237</v>
      </c>
      <c r="K1079" t="s">
        <v>145</v>
      </c>
      <c r="L1079">
        <v>300</v>
      </c>
      <c r="M1079" t="s">
        <v>136</v>
      </c>
      <c r="N1079">
        <v>3205</v>
      </c>
      <c r="O1079">
        <v>1555100.49</v>
      </c>
      <c r="P1079">
        <v>941724.24</v>
      </c>
      <c r="Q1079" t="str">
        <f>VLOOKUP(J1079,S:T,2,FALSE)</f>
        <v>G4 - Medium C&amp;I</v>
      </c>
    </row>
    <row r="1080" spans="1:17" x14ac:dyDescent="0.35">
      <c r="A1080">
        <v>49</v>
      </c>
      <c r="B1080" t="s">
        <v>420</v>
      </c>
      <c r="C1080">
        <v>2019</v>
      </c>
      <c r="D1080">
        <v>9</v>
      </c>
      <c r="E1080" t="s">
        <v>134</v>
      </c>
      <c r="F1080">
        <v>3</v>
      </c>
      <c r="G1080" t="s">
        <v>135</v>
      </c>
      <c r="H1080">
        <v>417</v>
      </c>
      <c r="I1080" t="s">
        <v>499</v>
      </c>
      <c r="J1080">
        <v>2367</v>
      </c>
      <c r="K1080" t="s">
        <v>145</v>
      </c>
      <c r="L1080">
        <v>300</v>
      </c>
      <c r="M1080" t="s">
        <v>136</v>
      </c>
      <c r="N1080">
        <v>23</v>
      </c>
      <c r="O1080">
        <v>82495.55</v>
      </c>
      <c r="P1080">
        <v>80948.95</v>
      </c>
      <c r="Q1080" t="str">
        <f>VLOOKUP(J1080,S:T,2,FALSE)</f>
        <v>G5 - Large C&amp;I</v>
      </c>
    </row>
    <row r="1081" spans="1:17" x14ac:dyDescent="0.35">
      <c r="A1081">
        <v>49</v>
      </c>
      <c r="B1081" t="s">
        <v>420</v>
      </c>
      <c r="C1081">
        <v>2019</v>
      </c>
      <c r="D1081">
        <v>9</v>
      </c>
      <c r="E1081" t="s">
        <v>134</v>
      </c>
      <c r="F1081">
        <v>5</v>
      </c>
      <c r="G1081" t="s">
        <v>140</v>
      </c>
      <c r="H1081">
        <v>414</v>
      </c>
      <c r="I1081" t="s">
        <v>505</v>
      </c>
      <c r="J1081">
        <v>3421</v>
      </c>
      <c r="K1081" t="s">
        <v>145</v>
      </c>
      <c r="L1081">
        <v>1670</v>
      </c>
      <c r="M1081" t="s">
        <v>491</v>
      </c>
      <c r="N1081">
        <v>1</v>
      </c>
      <c r="O1081">
        <v>2470.13</v>
      </c>
      <c r="P1081">
        <v>37.99</v>
      </c>
      <c r="Q1081" t="str">
        <f>VLOOKUP(J1081,S:T,2,FALSE)</f>
        <v>G5 - Large C&amp;I</v>
      </c>
    </row>
    <row r="1082" spans="1:17" x14ac:dyDescent="0.35">
      <c r="A1082">
        <v>49</v>
      </c>
      <c r="B1082" t="s">
        <v>420</v>
      </c>
      <c r="C1082">
        <v>2019</v>
      </c>
      <c r="D1082">
        <v>9</v>
      </c>
      <c r="E1082" t="s">
        <v>134</v>
      </c>
      <c r="F1082">
        <v>5</v>
      </c>
      <c r="G1082" t="s">
        <v>140</v>
      </c>
      <c r="H1082">
        <v>423</v>
      </c>
      <c r="I1082" t="s">
        <v>482</v>
      </c>
      <c r="J1082" t="s">
        <v>483</v>
      </c>
      <c r="K1082" t="s">
        <v>145</v>
      </c>
      <c r="L1082">
        <v>1671</v>
      </c>
      <c r="M1082" t="s">
        <v>484</v>
      </c>
      <c r="N1082">
        <v>52</v>
      </c>
      <c r="O1082">
        <v>572082.55000000005</v>
      </c>
      <c r="P1082">
        <v>3081539.11</v>
      </c>
      <c r="Q1082" t="str">
        <f>VLOOKUP(J1082,S:T,2,FALSE)</f>
        <v>G5 - Large C&amp;I</v>
      </c>
    </row>
    <row r="1083" spans="1:17" x14ac:dyDescent="0.35">
      <c r="A1083">
        <v>49</v>
      </c>
      <c r="B1083" t="s">
        <v>420</v>
      </c>
      <c r="C1083">
        <v>2019</v>
      </c>
      <c r="D1083">
        <v>9</v>
      </c>
      <c r="E1083" t="s">
        <v>134</v>
      </c>
      <c r="F1083">
        <v>10</v>
      </c>
      <c r="G1083" t="s">
        <v>149</v>
      </c>
      <c r="H1083">
        <v>401</v>
      </c>
      <c r="I1083" t="s">
        <v>525</v>
      </c>
      <c r="J1083">
        <v>1012</v>
      </c>
      <c r="K1083" t="s">
        <v>145</v>
      </c>
      <c r="L1083">
        <v>200</v>
      </c>
      <c r="M1083" t="s">
        <v>143</v>
      </c>
      <c r="N1083">
        <v>6</v>
      </c>
      <c r="O1083">
        <v>205.38</v>
      </c>
      <c r="P1083">
        <v>98.57</v>
      </c>
      <c r="Q1083" t="str">
        <f>VLOOKUP(J1083,S:T,2,FALSE)</f>
        <v>G1 - Residential</v>
      </c>
    </row>
    <row r="1084" spans="1:17" x14ac:dyDescent="0.35">
      <c r="A1084">
        <v>49</v>
      </c>
      <c r="B1084" t="s">
        <v>420</v>
      </c>
      <c r="C1084">
        <v>2019</v>
      </c>
      <c r="D1084">
        <v>9</v>
      </c>
      <c r="E1084" t="s">
        <v>134</v>
      </c>
      <c r="F1084">
        <v>3</v>
      </c>
      <c r="G1084" t="s">
        <v>135</v>
      </c>
      <c r="H1084">
        <v>443</v>
      </c>
      <c r="I1084" t="s">
        <v>494</v>
      </c>
      <c r="J1084">
        <v>2121</v>
      </c>
      <c r="K1084" t="s">
        <v>145</v>
      </c>
      <c r="L1084">
        <v>1670</v>
      </c>
      <c r="M1084" t="s">
        <v>491</v>
      </c>
      <c r="N1084">
        <v>757</v>
      </c>
      <c r="O1084">
        <v>36909.17</v>
      </c>
      <c r="P1084">
        <v>35499.870000000003</v>
      </c>
      <c r="Q1084" t="str">
        <f>VLOOKUP(J1084,S:T,2,FALSE)</f>
        <v>G3 - Small C&amp;I</v>
      </c>
    </row>
    <row r="1085" spans="1:17" x14ac:dyDescent="0.35">
      <c r="A1085">
        <v>49</v>
      </c>
      <c r="B1085" t="s">
        <v>420</v>
      </c>
      <c r="C1085">
        <v>2019</v>
      </c>
      <c r="D1085">
        <v>9</v>
      </c>
      <c r="E1085" t="s">
        <v>134</v>
      </c>
      <c r="F1085">
        <v>5</v>
      </c>
      <c r="G1085" t="s">
        <v>140</v>
      </c>
      <c r="H1085">
        <v>443</v>
      </c>
      <c r="I1085" t="s">
        <v>494</v>
      </c>
      <c r="J1085">
        <v>2121</v>
      </c>
      <c r="K1085" t="s">
        <v>145</v>
      </c>
      <c r="L1085">
        <v>1670</v>
      </c>
      <c r="M1085" t="s">
        <v>491</v>
      </c>
      <c r="N1085">
        <v>2</v>
      </c>
      <c r="O1085">
        <v>54.59</v>
      </c>
      <c r="P1085">
        <v>6.16</v>
      </c>
      <c r="Q1085" t="str">
        <f>VLOOKUP(J1085,S:T,2,FALSE)</f>
        <v>G3 - Small C&amp;I</v>
      </c>
    </row>
    <row r="1086" spans="1:17" x14ac:dyDescent="0.35">
      <c r="A1086">
        <v>49</v>
      </c>
      <c r="B1086" t="s">
        <v>420</v>
      </c>
      <c r="C1086">
        <v>2019</v>
      </c>
      <c r="D1086">
        <v>9</v>
      </c>
      <c r="E1086" t="s">
        <v>134</v>
      </c>
      <c r="F1086">
        <v>5</v>
      </c>
      <c r="G1086" t="s">
        <v>140</v>
      </c>
      <c r="H1086">
        <v>419</v>
      </c>
      <c r="I1086" t="s">
        <v>519</v>
      </c>
      <c r="J1086" t="s">
        <v>520</v>
      </c>
      <c r="K1086" t="s">
        <v>145</v>
      </c>
      <c r="L1086">
        <v>1671</v>
      </c>
      <c r="M1086" t="s">
        <v>484</v>
      </c>
      <c r="N1086">
        <v>51</v>
      </c>
      <c r="O1086">
        <v>105813.85</v>
      </c>
      <c r="P1086">
        <v>281152.46999999997</v>
      </c>
      <c r="Q1086" t="str">
        <f>VLOOKUP(J1086,S:T,2,FALSE)</f>
        <v>G5 - Large C&amp;I</v>
      </c>
    </row>
    <row r="1087" spans="1:17" x14ac:dyDescent="0.35">
      <c r="A1087">
        <v>49</v>
      </c>
      <c r="B1087" t="s">
        <v>420</v>
      </c>
      <c r="C1087">
        <v>2019</v>
      </c>
      <c r="D1087">
        <v>9</v>
      </c>
      <c r="E1087" t="s">
        <v>134</v>
      </c>
      <c r="F1087">
        <v>3</v>
      </c>
      <c r="G1087" t="s">
        <v>135</v>
      </c>
      <c r="H1087">
        <v>412</v>
      </c>
      <c r="I1087" t="s">
        <v>533</v>
      </c>
      <c r="J1087">
        <v>3331</v>
      </c>
      <c r="K1087" t="s">
        <v>145</v>
      </c>
      <c r="L1087">
        <v>300</v>
      </c>
      <c r="M1087" t="s">
        <v>136</v>
      </c>
      <c r="N1087">
        <v>2</v>
      </c>
      <c r="O1087">
        <v>2624.73</v>
      </c>
      <c r="P1087">
        <v>931.44</v>
      </c>
      <c r="Q1087" t="str">
        <f>VLOOKUP(J1087,S:T,2,FALSE)</f>
        <v>G5 - Large C&amp;I</v>
      </c>
    </row>
    <row r="1088" spans="1:17" x14ac:dyDescent="0.35">
      <c r="A1088">
        <v>49</v>
      </c>
      <c r="B1088" t="s">
        <v>420</v>
      </c>
      <c r="C1088">
        <v>2019</v>
      </c>
      <c r="D1088">
        <v>9</v>
      </c>
      <c r="E1088" t="s">
        <v>134</v>
      </c>
      <c r="F1088">
        <v>3</v>
      </c>
      <c r="G1088" t="s">
        <v>135</v>
      </c>
      <c r="H1088">
        <v>413</v>
      </c>
      <c r="I1088" t="s">
        <v>511</v>
      </c>
      <c r="J1088">
        <v>3496</v>
      </c>
      <c r="K1088" t="s">
        <v>145</v>
      </c>
      <c r="L1088">
        <v>300</v>
      </c>
      <c r="M1088" t="s">
        <v>136</v>
      </c>
      <c r="N1088">
        <v>5</v>
      </c>
      <c r="O1088">
        <v>11833.93</v>
      </c>
      <c r="P1088">
        <v>2835.65</v>
      </c>
      <c r="Q1088" t="str">
        <f>VLOOKUP(J1088,S:T,2,FALSE)</f>
        <v>G5 - Large C&amp;I</v>
      </c>
    </row>
    <row r="1089" spans="1:17" x14ac:dyDescent="0.35">
      <c r="A1089">
        <v>49</v>
      </c>
      <c r="B1089" t="s">
        <v>420</v>
      </c>
      <c r="C1089">
        <v>2019</v>
      </c>
      <c r="D1089">
        <v>9</v>
      </c>
      <c r="E1089" t="s">
        <v>134</v>
      </c>
      <c r="F1089">
        <v>3</v>
      </c>
      <c r="G1089" t="s">
        <v>135</v>
      </c>
      <c r="H1089">
        <v>422</v>
      </c>
      <c r="I1089" t="s">
        <v>500</v>
      </c>
      <c r="J1089">
        <v>2421</v>
      </c>
      <c r="K1089" t="s">
        <v>145</v>
      </c>
      <c r="L1089">
        <v>1671</v>
      </c>
      <c r="M1089" t="s">
        <v>484</v>
      </c>
      <c r="N1089">
        <v>2</v>
      </c>
      <c r="O1089">
        <v>5601.81</v>
      </c>
      <c r="P1089">
        <v>19617.740000000002</v>
      </c>
      <c r="Q1089" t="str">
        <f>VLOOKUP(J1089,S:T,2,FALSE)</f>
        <v>G5 - Large C&amp;I</v>
      </c>
    </row>
    <row r="1090" spans="1:17" x14ac:dyDescent="0.35">
      <c r="A1090">
        <v>49</v>
      </c>
      <c r="B1090" t="s">
        <v>420</v>
      </c>
      <c r="C1090">
        <v>2019</v>
      </c>
      <c r="D1090">
        <v>9</v>
      </c>
      <c r="E1090" t="s">
        <v>134</v>
      </c>
      <c r="F1090">
        <v>1</v>
      </c>
      <c r="G1090" t="s">
        <v>132</v>
      </c>
      <c r="H1090">
        <v>400</v>
      </c>
      <c r="I1090" t="s">
        <v>510</v>
      </c>
      <c r="J1090">
        <v>1247</v>
      </c>
      <c r="K1090" t="s">
        <v>145</v>
      </c>
      <c r="L1090">
        <v>207</v>
      </c>
      <c r="M1090" t="s">
        <v>151</v>
      </c>
      <c r="N1090">
        <v>11</v>
      </c>
      <c r="O1090">
        <v>316.89999999999998</v>
      </c>
      <c r="P1090">
        <v>126.31</v>
      </c>
      <c r="Q1090" t="str">
        <f>VLOOKUP(J1090,S:T,2,FALSE)</f>
        <v>G1 - Residential</v>
      </c>
    </row>
    <row r="1091" spans="1:17" x14ac:dyDescent="0.35">
      <c r="A1091">
        <v>49</v>
      </c>
      <c r="B1091" t="s">
        <v>420</v>
      </c>
      <c r="C1091">
        <v>2019</v>
      </c>
      <c r="D1091">
        <v>9</v>
      </c>
      <c r="E1091" t="s">
        <v>134</v>
      </c>
      <c r="F1091">
        <v>3</v>
      </c>
      <c r="G1091" t="s">
        <v>135</v>
      </c>
      <c r="H1091">
        <v>442</v>
      </c>
      <c r="I1091" t="s">
        <v>531</v>
      </c>
      <c r="J1091" t="s">
        <v>532</v>
      </c>
      <c r="K1091" t="s">
        <v>145</v>
      </c>
      <c r="L1091">
        <v>1672</v>
      </c>
      <c r="M1091" t="s">
        <v>524</v>
      </c>
      <c r="N1091">
        <v>8</v>
      </c>
      <c r="O1091">
        <v>165507.62</v>
      </c>
      <c r="P1091">
        <v>1378279.16</v>
      </c>
      <c r="Q1091" t="str">
        <f>VLOOKUP(J1091,S:T,2,FALSE)</f>
        <v>G5 - Large C&amp;I</v>
      </c>
    </row>
    <row r="1092" spans="1:17" x14ac:dyDescent="0.35">
      <c r="A1092">
        <v>49</v>
      </c>
      <c r="B1092" t="s">
        <v>420</v>
      </c>
      <c r="C1092">
        <v>2019</v>
      </c>
      <c r="D1092">
        <v>9</v>
      </c>
      <c r="E1092" t="s">
        <v>134</v>
      </c>
      <c r="F1092">
        <v>3</v>
      </c>
      <c r="G1092" t="s">
        <v>135</v>
      </c>
      <c r="H1092">
        <v>419</v>
      </c>
      <c r="I1092" t="s">
        <v>519</v>
      </c>
      <c r="J1092" t="s">
        <v>520</v>
      </c>
      <c r="K1092" t="s">
        <v>145</v>
      </c>
      <c r="L1092">
        <v>1671</v>
      </c>
      <c r="M1092" t="s">
        <v>484</v>
      </c>
      <c r="N1092">
        <v>4</v>
      </c>
      <c r="O1092">
        <v>6836.15</v>
      </c>
      <c r="P1092">
        <v>18374.04</v>
      </c>
      <c r="Q1092" t="str">
        <f>VLOOKUP(J1092,S:T,2,FALSE)</f>
        <v>G5 - Large C&amp;I</v>
      </c>
    </row>
    <row r="1093" spans="1:17" x14ac:dyDescent="0.35">
      <c r="A1093">
        <v>49</v>
      </c>
      <c r="B1093" t="s">
        <v>420</v>
      </c>
      <c r="C1093">
        <v>2019</v>
      </c>
      <c r="D1093">
        <v>9</v>
      </c>
      <c r="E1093" t="s">
        <v>134</v>
      </c>
      <c r="F1093">
        <v>5</v>
      </c>
      <c r="G1093" t="s">
        <v>140</v>
      </c>
      <c r="H1093">
        <v>409</v>
      </c>
      <c r="I1093" t="s">
        <v>517</v>
      </c>
      <c r="J1093">
        <v>3367</v>
      </c>
      <c r="K1093" t="s">
        <v>145</v>
      </c>
      <c r="L1093">
        <v>400</v>
      </c>
      <c r="M1093" t="s">
        <v>140</v>
      </c>
      <c r="N1093">
        <v>7</v>
      </c>
      <c r="O1093">
        <v>20090</v>
      </c>
      <c r="P1093">
        <v>15354.67</v>
      </c>
      <c r="Q1093" t="str">
        <f>VLOOKUP(J1093,S:T,2,FALSE)</f>
        <v>G5 - Large C&amp;I</v>
      </c>
    </row>
    <row r="1094" spans="1:17" x14ac:dyDescent="0.35">
      <c r="A1094">
        <v>49</v>
      </c>
      <c r="B1094" t="s">
        <v>420</v>
      </c>
      <c r="C1094">
        <v>2019</v>
      </c>
      <c r="D1094">
        <v>9</v>
      </c>
      <c r="E1094" t="s">
        <v>134</v>
      </c>
      <c r="F1094">
        <v>3</v>
      </c>
      <c r="G1094" t="s">
        <v>135</v>
      </c>
      <c r="H1094">
        <v>415</v>
      </c>
      <c r="I1094" t="s">
        <v>501</v>
      </c>
      <c r="J1094" t="s">
        <v>502</v>
      </c>
      <c r="K1094" t="s">
        <v>145</v>
      </c>
      <c r="L1094">
        <v>1670</v>
      </c>
      <c r="M1094" t="s">
        <v>491</v>
      </c>
      <c r="N1094">
        <v>23</v>
      </c>
      <c r="O1094">
        <v>127358.34</v>
      </c>
      <c r="P1094">
        <v>188471.94</v>
      </c>
      <c r="Q1094" t="str">
        <f>VLOOKUP(J1094,S:T,2,FALSE)</f>
        <v>G5 - Large C&amp;I</v>
      </c>
    </row>
    <row r="1095" spans="1:17" x14ac:dyDescent="0.35">
      <c r="A1095">
        <v>49</v>
      </c>
      <c r="B1095" t="s">
        <v>420</v>
      </c>
      <c r="C1095">
        <v>2019</v>
      </c>
      <c r="D1095">
        <v>9</v>
      </c>
      <c r="E1095" t="s">
        <v>134</v>
      </c>
      <c r="F1095">
        <v>3</v>
      </c>
      <c r="G1095" t="s">
        <v>135</v>
      </c>
      <c r="H1095">
        <v>425</v>
      </c>
      <c r="I1095" t="s">
        <v>479</v>
      </c>
      <c r="J1095" t="s">
        <v>480</v>
      </c>
      <c r="K1095" t="s">
        <v>145</v>
      </c>
      <c r="L1095">
        <v>1675</v>
      </c>
      <c r="M1095" t="s">
        <v>481</v>
      </c>
      <c r="N1095">
        <v>3</v>
      </c>
      <c r="O1095">
        <v>3743</v>
      </c>
      <c r="P1095">
        <v>1272.44</v>
      </c>
      <c r="Q1095" t="str">
        <f>VLOOKUP(J1095,S:T,2,FALSE)</f>
        <v>G5 - Large C&amp;I</v>
      </c>
    </row>
    <row r="1096" spans="1:17" x14ac:dyDescent="0.35">
      <c r="A1096">
        <v>49</v>
      </c>
      <c r="B1096" t="s">
        <v>420</v>
      </c>
      <c r="C1096">
        <v>2019</v>
      </c>
      <c r="D1096">
        <v>9</v>
      </c>
      <c r="E1096" t="s">
        <v>134</v>
      </c>
      <c r="F1096">
        <v>3</v>
      </c>
      <c r="G1096" t="s">
        <v>135</v>
      </c>
      <c r="H1096">
        <v>439</v>
      </c>
      <c r="I1096" t="s">
        <v>487</v>
      </c>
      <c r="J1096" t="s">
        <v>488</v>
      </c>
      <c r="K1096" t="s">
        <v>145</v>
      </c>
      <c r="L1096">
        <v>300</v>
      </c>
      <c r="M1096" t="s">
        <v>136</v>
      </c>
      <c r="N1096">
        <v>1</v>
      </c>
      <c r="O1096">
        <v>803.17</v>
      </c>
      <c r="P1096">
        <v>410.8</v>
      </c>
      <c r="Q1096" t="str">
        <f>VLOOKUP(J1096,S:T,2,FALSE)</f>
        <v>G5 - Large C&amp;I</v>
      </c>
    </row>
    <row r="1097" spans="1:17" x14ac:dyDescent="0.35">
      <c r="A1097">
        <v>49</v>
      </c>
      <c r="B1097" t="s">
        <v>420</v>
      </c>
      <c r="C1097">
        <v>2019</v>
      </c>
      <c r="D1097">
        <v>9</v>
      </c>
      <c r="E1097" t="s">
        <v>134</v>
      </c>
      <c r="F1097">
        <v>5</v>
      </c>
      <c r="G1097" t="s">
        <v>140</v>
      </c>
      <c r="H1097">
        <v>404</v>
      </c>
      <c r="I1097" t="s">
        <v>506</v>
      </c>
      <c r="J1097">
        <v>2107</v>
      </c>
      <c r="K1097" t="s">
        <v>145</v>
      </c>
      <c r="L1097">
        <v>400</v>
      </c>
      <c r="M1097" t="s">
        <v>140</v>
      </c>
      <c r="N1097">
        <v>7</v>
      </c>
      <c r="O1097">
        <v>181.12</v>
      </c>
      <c r="P1097">
        <v>2.04</v>
      </c>
      <c r="Q1097" t="str">
        <f>VLOOKUP(J1097,S:T,2,FALSE)</f>
        <v>G3 - Small C&amp;I</v>
      </c>
    </row>
    <row r="1098" spans="1:17" x14ac:dyDescent="0.35">
      <c r="A1098">
        <v>49</v>
      </c>
      <c r="B1098" t="s">
        <v>420</v>
      </c>
      <c r="C1098">
        <v>2019</v>
      </c>
      <c r="D1098">
        <v>9</v>
      </c>
      <c r="E1098" t="s">
        <v>134</v>
      </c>
      <c r="F1098">
        <v>5</v>
      </c>
      <c r="G1098" t="s">
        <v>140</v>
      </c>
      <c r="H1098">
        <v>418</v>
      </c>
      <c r="I1098" t="s">
        <v>528</v>
      </c>
      <c r="J1098">
        <v>2321</v>
      </c>
      <c r="K1098" t="s">
        <v>145</v>
      </c>
      <c r="L1098">
        <v>1671</v>
      </c>
      <c r="M1098" t="s">
        <v>484</v>
      </c>
      <c r="N1098">
        <v>49</v>
      </c>
      <c r="O1098">
        <v>88034.559999999998</v>
      </c>
      <c r="P1098">
        <v>203717.55</v>
      </c>
      <c r="Q1098" t="str">
        <f>VLOOKUP(J1098,S:T,2,FALSE)</f>
        <v>G5 - Large C&amp;I</v>
      </c>
    </row>
    <row r="1099" spans="1:17" x14ac:dyDescent="0.35">
      <c r="A1099">
        <v>49</v>
      </c>
      <c r="B1099" t="s">
        <v>420</v>
      </c>
      <c r="C1099">
        <v>2019</v>
      </c>
      <c r="D1099">
        <v>9</v>
      </c>
      <c r="E1099" t="s">
        <v>134</v>
      </c>
      <c r="F1099">
        <v>3</v>
      </c>
      <c r="G1099" t="s">
        <v>135</v>
      </c>
      <c r="H1099">
        <v>411</v>
      </c>
      <c r="I1099" t="s">
        <v>489</v>
      </c>
      <c r="J1099" t="s">
        <v>490</v>
      </c>
      <c r="K1099" t="s">
        <v>145</v>
      </c>
      <c r="L1099">
        <v>1670</v>
      </c>
      <c r="M1099" t="s">
        <v>491</v>
      </c>
      <c r="N1099">
        <v>108</v>
      </c>
      <c r="O1099">
        <v>137106.59</v>
      </c>
      <c r="P1099">
        <v>134919.45000000001</v>
      </c>
      <c r="Q1099" t="str">
        <f>VLOOKUP(J1099,S:T,2,FALSE)</f>
        <v>G5 - Large C&amp;I</v>
      </c>
    </row>
    <row r="1100" spans="1:17" x14ac:dyDescent="0.35">
      <c r="A1100">
        <v>49</v>
      </c>
      <c r="B1100" t="s">
        <v>420</v>
      </c>
      <c r="C1100">
        <v>2019</v>
      </c>
      <c r="D1100">
        <v>9</v>
      </c>
      <c r="E1100" t="s">
        <v>134</v>
      </c>
      <c r="F1100">
        <v>5</v>
      </c>
      <c r="G1100" t="s">
        <v>140</v>
      </c>
      <c r="H1100">
        <v>410</v>
      </c>
      <c r="I1100" t="s">
        <v>513</v>
      </c>
      <c r="J1100">
        <v>3321</v>
      </c>
      <c r="K1100" t="s">
        <v>145</v>
      </c>
      <c r="L1100">
        <v>1670</v>
      </c>
      <c r="M1100" t="s">
        <v>491</v>
      </c>
      <c r="N1100">
        <v>20</v>
      </c>
      <c r="O1100">
        <v>27723.31</v>
      </c>
      <c r="P1100">
        <v>32354.19</v>
      </c>
      <c r="Q1100" t="str">
        <f>VLOOKUP(J1100,S:T,2,FALSE)</f>
        <v>G5 - Large C&amp;I</v>
      </c>
    </row>
    <row r="1101" spans="1:17" x14ac:dyDescent="0.35">
      <c r="A1101">
        <v>49</v>
      </c>
      <c r="B1101" t="s">
        <v>420</v>
      </c>
      <c r="C1101">
        <v>2019</v>
      </c>
      <c r="D1101">
        <v>9</v>
      </c>
      <c r="E1101" t="s">
        <v>134</v>
      </c>
      <c r="F1101">
        <v>5</v>
      </c>
      <c r="G1101" t="s">
        <v>140</v>
      </c>
      <c r="H1101">
        <v>415</v>
      </c>
      <c r="I1101" t="s">
        <v>501</v>
      </c>
      <c r="J1101" t="s">
        <v>502</v>
      </c>
      <c r="K1101" t="s">
        <v>145</v>
      </c>
      <c r="L1101">
        <v>1670</v>
      </c>
      <c r="M1101" t="s">
        <v>491</v>
      </c>
      <c r="N1101">
        <v>3</v>
      </c>
      <c r="O1101">
        <v>8625.1299999999992</v>
      </c>
      <c r="P1101">
        <v>18658.53</v>
      </c>
      <c r="Q1101" t="str">
        <f>VLOOKUP(J1101,S:T,2,FALSE)</f>
        <v>G5 - Large C&amp;I</v>
      </c>
    </row>
    <row r="1102" spans="1:17" x14ac:dyDescent="0.35">
      <c r="A1102">
        <v>49</v>
      </c>
      <c r="B1102" t="s">
        <v>420</v>
      </c>
      <c r="C1102">
        <v>2019</v>
      </c>
      <c r="D1102">
        <v>9</v>
      </c>
      <c r="E1102" t="s">
        <v>134</v>
      </c>
      <c r="F1102">
        <v>3</v>
      </c>
      <c r="G1102" t="s">
        <v>135</v>
      </c>
      <c r="H1102">
        <v>428</v>
      </c>
      <c r="I1102" t="s">
        <v>529</v>
      </c>
      <c r="J1102" t="s">
        <v>530</v>
      </c>
      <c r="K1102" t="s">
        <v>145</v>
      </c>
      <c r="L1102">
        <v>1675</v>
      </c>
      <c r="M1102" t="s">
        <v>481</v>
      </c>
      <c r="N1102">
        <v>1</v>
      </c>
      <c r="O1102">
        <v>14547.25</v>
      </c>
      <c r="P1102">
        <v>13127.11</v>
      </c>
      <c r="Q1102" t="str">
        <f>VLOOKUP(J1102,S:T,2,FALSE)</f>
        <v>G5 - Large C&amp;I</v>
      </c>
    </row>
    <row r="1103" spans="1:17" x14ac:dyDescent="0.35">
      <c r="A1103">
        <v>49</v>
      </c>
      <c r="B1103" t="s">
        <v>420</v>
      </c>
      <c r="C1103">
        <v>2019</v>
      </c>
      <c r="D1103">
        <v>9</v>
      </c>
      <c r="E1103" t="s">
        <v>134</v>
      </c>
      <c r="F1103">
        <v>3</v>
      </c>
      <c r="G1103" t="s">
        <v>135</v>
      </c>
      <c r="H1103">
        <v>431</v>
      </c>
      <c r="I1103" t="s">
        <v>514</v>
      </c>
      <c r="J1103" t="s">
        <v>515</v>
      </c>
      <c r="K1103" t="s">
        <v>145</v>
      </c>
      <c r="L1103">
        <v>1673</v>
      </c>
      <c r="M1103" t="s">
        <v>516</v>
      </c>
      <c r="N1103">
        <v>3</v>
      </c>
      <c r="O1103">
        <v>-87140.5</v>
      </c>
      <c r="P1103">
        <v>0</v>
      </c>
      <c r="Q1103" t="str">
        <f>VLOOKUP(J1103,S:T,2,FALSE)</f>
        <v>G6 - OTHER</v>
      </c>
    </row>
    <row r="1104" spans="1:17" x14ac:dyDescent="0.35">
      <c r="A1104">
        <v>49</v>
      </c>
      <c r="B1104" t="s">
        <v>420</v>
      </c>
      <c r="C1104">
        <v>2019</v>
      </c>
      <c r="D1104">
        <v>9</v>
      </c>
      <c r="E1104" t="s">
        <v>134</v>
      </c>
      <c r="F1104">
        <v>3</v>
      </c>
      <c r="G1104" t="s">
        <v>135</v>
      </c>
      <c r="H1104">
        <v>444</v>
      </c>
      <c r="I1104" t="s">
        <v>495</v>
      </c>
      <c r="J1104">
        <v>2131</v>
      </c>
      <c r="K1104" t="s">
        <v>145</v>
      </c>
      <c r="L1104">
        <v>300</v>
      </c>
      <c r="M1104" t="s">
        <v>136</v>
      </c>
      <c r="N1104">
        <v>2</v>
      </c>
      <c r="O1104">
        <v>27.53</v>
      </c>
      <c r="P1104">
        <v>0</v>
      </c>
      <c r="Q1104" t="str">
        <f>VLOOKUP(J1104,S:T,2,FALSE)</f>
        <v>G3 - Small C&amp;I</v>
      </c>
    </row>
    <row r="1105" spans="1:17" x14ac:dyDescent="0.35">
      <c r="A1105">
        <v>49</v>
      </c>
      <c r="B1105" t="s">
        <v>420</v>
      </c>
      <c r="C1105">
        <v>2019</v>
      </c>
      <c r="D1105">
        <v>9</v>
      </c>
      <c r="E1105" t="s">
        <v>134</v>
      </c>
      <c r="F1105">
        <v>3</v>
      </c>
      <c r="G1105" t="s">
        <v>135</v>
      </c>
      <c r="H1105">
        <v>407</v>
      </c>
      <c r="I1105" t="s">
        <v>496</v>
      </c>
      <c r="J1105" t="s">
        <v>497</v>
      </c>
      <c r="K1105" t="s">
        <v>145</v>
      </c>
      <c r="L1105">
        <v>1670</v>
      </c>
      <c r="M1105" t="s">
        <v>491</v>
      </c>
      <c r="N1105">
        <v>330</v>
      </c>
      <c r="O1105">
        <v>137913.54</v>
      </c>
      <c r="P1105">
        <v>204180.07</v>
      </c>
      <c r="Q1105" t="str">
        <f>VLOOKUP(J1105,S:T,2,FALSE)</f>
        <v>G4 - Medium C&amp;I</v>
      </c>
    </row>
    <row r="1106" spans="1:17" x14ac:dyDescent="0.35">
      <c r="A1106">
        <v>49</v>
      </c>
      <c r="B1106" t="s">
        <v>420</v>
      </c>
      <c r="C1106">
        <v>2019</v>
      </c>
      <c r="D1106">
        <v>9</v>
      </c>
      <c r="E1106" t="s">
        <v>134</v>
      </c>
      <c r="F1106">
        <v>3</v>
      </c>
      <c r="G1106" t="s">
        <v>135</v>
      </c>
      <c r="H1106">
        <v>408</v>
      </c>
      <c r="I1106" t="s">
        <v>478</v>
      </c>
      <c r="J1106">
        <v>2231</v>
      </c>
      <c r="K1106" t="s">
        <v>145</v>
      </c>
      <c r="L1106">
        <v>300</v>
      </c>
      <c r="M1106" t="s">
        <v>136</v>
      </c>
      <c r="N1106">
        <v>27</v>
      </c>
      <c r="O1106">
        <v>15216.46</v>
      </c>
      <c r="P1106">
        <v>9336.91</v>
      </c>
      <c r="Q1106" t="str">
        <f>VLOOKUP(J1106,S:T,2,FALSE)</f>
        <v>G4 - Medium C&amp;I</v>
      </c>
    </row>
    <row r="1107" spans="1:17" x14ac:dyDescent="0.35">
      <c r="A1107">
        <v>49</v>
      </c>
      <c r="B1107" t="s">
        <v>420</v>
      </c>
      <c r="C1107">
        <v>2019</v>
      </c>
      <c r="D1107">
        <v>9</v>
      </c>
      <c r="E1107" t="s">
        <v>134</v>
      </c>
      <c r="F1107">
        <v>3</v>
      </c>
      <c r="G1107" t="s">
        <v>135</v>
      </c>
      <c r="H1107">
        <v>418</v>
      </c>
      <c r="I1107" t="s">
        <v>528</v>
      </c>
      <c r="J1107">
        <v>2321</v>
      </c>
      <c r="K1107" t="s">
        <v>145</v>
      </c>
      <c r="L1107">
        <v>1671</v>
      </c>
      <c r="M1107" t="s">
        <v>484</v>
      </c>
      <c r="N1107">
        <v>40</v>
      </c>
      <c r="O1107">
        <v>65266.79</v>
      </c>
      <c r="P1107">
        <v>161619.68</v>
      </c>
      <c r="Q1107" t="str">
        <f>VLOOKUP(J1107,S:T,2,FALSE)</f>
        <v>G5 - Large C&amp;I</v>
      </c>
    </row>
    <row r="1108" spans="1:17" x14ac:dyDescent="0.35">
      <c r="A1108">
        <v>49</v>
      </c>
      <c r="B1108" t="s">
        <v>420</v>
      </c>
      <c r="C1108">
        <v>2019</v>
      </c>
      <c r="D1108">
        <v>9</v>
      </c>
      <c r="E1108" t="s">
        <v>134</v>
      </c>
      <c r="F1108">
        <v>3</v>
      </c>
      <c r="G1108" t="s">
        <v>135</v>
      </c>
      <c r="H1108">
        <v>410</v>
      </c>
      <c r="I1108" t="s">
        <v>513</v>
      </c>
      <c r="J1108">
        <v>3321</v>
      </c>
      <c r="K1108" t="s">
        <v>145</v>
      </c>
      <c r="L1108">
        <v>1670</v>
      </c>
      <c r="M1108" t="s">
        <v>491</v>
      </c>
      <c r="N1108">
        <v>200</v>
      </c>
      <c r="O1108">
        <v>214979.7</v>
      </c>
      <c r="P1108">
        <v>136233.82999999999</v>
      </c>
      <c r="Q1108" t="str">
        <f>VLOOKUP(J1108,S:T,2,FALSE)</f>
        <v>G5 - Large C&amp;I</v>
      </c>
    </row>
    <row r="1109" spans="1:17" x14ac:dyDescent="0.35">
      <c r="A1109">
        <v>49</v>
      </c>
      <c r="B1109" t="s">
        <v>420</v>
      </c>
      <c r="C1109">
        <v>2019</v>
      </c>
      <c r="D1109">
        <v>9</v>
      </c>
      <c r="E1109" t="s">
        <v>134</v>
      </c>
      <c r="F1109">
        <v>3</v>
      </c>
      <c r="G1109" t="s">
        <v>135</v>
      </c>
      <c r="H1109">
        <v>414</v>
      </c>
      <c r="I1109" t="s">
        <v>505</v>
      </c>
      <c r="J1109">
        <v>3421</v>
      </c>
      <c r="K1109" t="s">
        <v>145</v>
      </c>
      <c r="L1109">
        <v>1670</v>
      </c>
      <c r="M1109" t="s">
        <v>491</v>
      </c>
      <c r="N1109">
        <v>1</v>
      </c>
      <c r="O1109">
        <v>1768.28</v>
      </c>
      <c r="P1109">
        <v>1631.9</v>
      </c>
      <c r="Q1109" t="str">
        <f>VLOOKUP(J1109,S:T,2,FALSE)</f>
        <v>G5 - Large C&amp;I</v>
      </c>
    </row>
    <row r="1110" spans="1:17" x14ac:dyDescent="0.35">
      <c r="A1110">
        <v>49</v>
      </c>
      <c r="B1110" t="s">
        <v>420</v>
      </c>
      <c r="C1110">
        <v>2019</v>
      </c>
      <c r="D1110">
        <v>9</v>
      </c>
      <c r="E1110" t="s">
        <v>134</v>
      </c>
      <c r="F1110">
        <v>5</v>
      </c>
      <c r="G1110" t="s">
        <v>140</v>
      </c>
      <c r="H1110">
        <v>421</v>
      </c>
      <c r="I1110" t="s">
        <v>485</v>
      </c>
      <c r="J1110">
        <v>2496</v>
      </c>
      <c r="K1110" t="s">
        <v>145</v>
      </c>
      <c r="L1110">
        <v>400</v>
      </c>
      <c r="M1110" t="s">
        <v>140</v>
      </c>
      <c r="N1110">
        <v>1</v>
      </c>
      <c r="O1110">
        <v>10271.299999999999</v>
      </c>
      <c r="P1110">
        <v>11143.97</v>
      </c>
      <c r="Q1110" t="str">
        <f>VLOOKUP(J1110,S:T,2,FALSE)</f>
        <v>G5 - Large C&amp;I</v>
      </c>
    </row>
    <row r="1111" spans="1:17" x14ac:dyDescent="0.35">
      <c r="A1111">
        <v>49</v>
      </c>
      <c r="B1111" t="s">
        <v>420</v>
      </c>
      <c r="C1111">
        <v>2019</v>
      </c>
      <c r="D1111">
        <v>9</v>
      </c>
      <c r="E1111" t="s">
        <v>134</v>
      </c>
      <c r="F1111">
        <v>10</v>
      </c>
      <c r="G1111" t="s">
        <v>149</v>
      </c>
      <c r="H1111">
        <v>400</v>
      </c>
      <c r="I1111" t="s">
        <v>510</v>
      </c>
      <c r="J1111">
        <v>1247</v>
      </c>
      <c r="K1111" t="s">
        <v>145</v>
      </c>
      <c r="L1111">
        <v>207</v>
      </c>
      <c r="M1111" t="s">
        <v>151</v>
      </c>
      <c r="N1111">
        <v>206135</v>
      </c>
      <c r="O1111">
        <v>7836719.9900000002</v>
      </c>
      <c r="P1111">
        <v>3685690.98</v>
      </c>
      <c r="Q1111" t="str">
        <f>VLOOKUP(J1111,S:T,2,FALSE)</f>
        <v>G1 - Residential</v>
      </c>
    </row>
    <row r="1112" spans="1:17" x14ac:dyDescent="0.35">
      <c r="A1112">
        <v>49</v>
      </c>
      <c r="B1112" t="s">
        <v>420</v>
      </c>
      <c r="C1112">
        <v>2019</v>
      </c>
      <c r="D1112">
        <v>9</v>
      </c>
      <c r="E1112" t="s">
        <v>134</v>
      </c>
      <c r="F1112">
        <v>10</v>
      </c>
      <c r="G1112" t="s">
        <v>149</v>
      </c>
      <c r="H1112">
        <v>402</v>
      </c>
      <c r="I1112" t="s">
        <v>486</v>
      </c>
      <c r="J1112">
        <v>1301</v>
      </c>
      <c r="K1112" t="s">
        <v>145</v>
      </c>
      <c r="L1112">
        <v>207</v>
      </c>
      <c r="M1112" t="s">
        <v>151</v>
      </c>
      <c r="N1112">
        <v>21017</v>
      </c>
      <c r="O1112">
        <v>627633.76</v>
      </c>
      <c r="P1112">
        <v>418637.93</v>
      </c>
      <c r="Q1112" t="str">
        <f>VLOOKUP(J1112,S:T,2,FALSE)</f>
        <v>G2 - Low Income Residential</v>
      </c>
    </row>
    <row r="1113" spans="1:17" x14ac:dyDescent="0.35">
      <c r="A1113">
        <v>49</v>
      </c>
      <c r="B1113" t="s">
        <v>420</v>
      </c>
      <c r="C1113">
        <v>2019</v>
      </c>
      <c r="D1113">
        <v>9</v>
      </c>
      <c r="E1113" t="s">
        <v>134</v>
      </c>
      <c r="F1113">
        <v>3</v>
      </c>
      <c r="G1113" t="s">
        <v>135</v>
      </c>
      <c r="H1113">
        <v>430</v>
      </c>
      <c r="I1113" t="s">
        <v>492</v>
      </c>
      <c r="J1113" t="s">
        <v>493</v>
      </c>
      <c r="K1113" t="s">
        <v>145</v>
      </c>
      <c r="L1113">
        <v>300</v>
      </c>
      <c r="M1113" t="s">
        <v>136</v>
      </c>
      <c r="N1113">
        <v>1</v>
      </c>
      <c r="O1113">
        <v>18749.63</v>
      </c>
      <c r="P1113">
        <v>1</v>
      </c>
      <c r="Q1113" t="str">
        <f>VLOOKUP(J1113,S:T,2,FALSE)</f>
        <v>E6 - OTHER</v>
      </c>
    </row>
    <row r="1114" spans="1:17" x14ac:dyDescent="0.35">
      <c r="A1114">
        <v>49</v>
      </c>
      <c r="B1114" t="s">
        <v>420</v>
      </c>
      <c r="C1114">
        <v>2019</v>
      </c>
      <c r="D1114">
        <v>9</v>
      </c>
      <c r="E1114" t="s">
        <v>134</v>
      </c>
      <c r="F1114">
        <v>3</v>
      </c>
      <c r="G1114" t="s">
        <v>135</v>
      </c>
      <c r="H1114">
        <v>404</v>
      </c>
      <c r="I1114" t="s">
        <v>506</v>
      </c>
      <c r="J1114">
        <v>2107</v>
      </c>
      <c r="K1114" t="s">
        <v>145</v>
      </c>
      <c r="L1114">
        <v>300</v>
      </c>
      <c r="M1114" t="s">
        <v>136</v>
      </c>
      <c r="N1114">
        <v>17984</v>
      </c>
      <c r="O1114">
        <v>943811.63</v>
      </c>
      <c r="P1114">
        <v>394956.25</v>
      </c>
      <c r="Q1114" t="str">
        <f>VLOOKUP(J1114,S:T,2,FALSE)</f>
        <v>G3 - Small C&amp;I</v>
      </c>
    </row>
    <row r="1115" spans="1:17" x14ac:dyDescent="0.35">
      <c r="A1115">
        <v>49</v>
      </c>
      <c r="B1115" t="s">
        <v>420</v>
      </c>
      <c r="C1115">
        <v>2019</v>
      </c>
      <c r="D1115">
        <v>9</v>
      </c>
      <c r="E1115" t="s">
        <v>134</v>
      </c>
      <c r="F1115">
        <v>3</v>
      </c>
      <c r="G1115" t="s">
        <v>135</v>
      </c>
      <c r="H1115">
        <v>423</v>
      </c>
      <c r="I1115" t="s">
        <v>482</v>
      </c>
      <c r="J1115" t="s">
        <v>483</v>
      </c>
      <c r="K1115" t="s">
        <v>145</v>
      </c>
      <c r="L1115">
        <v>1671</v>
      </c>
      <c r="M1115" t="s">
        <v>484</v>
      </c>
      <c r="N1115">
        <v>13</v>
      </c>
      <c r="O1115">
        <v>148243.01</v>
      </c>
      <c r="P1115">
        <v>1068977.55</v>
      </c>
      <c r="Q1115" t="str">
        <f>VLOOKUP(J1115,S:T,2,FALSE)</f>
        <v>G5 - Large C&amp;I</v>
      </c>
    </row>
    <row r="1116" spans="1:17" x14ac:dyDescent="0.35">
      <c r="A1116">
        <v>49</v>
      </c>
      <c r="B1116" t="s">
        <v>420</v>
      </c>
      <c r="C1116">
        <v>2019</v>
      </c>
      <c r="D1116">
        <v>9</v>
      </c>
      <c r="E1116" t="s">
        <v>134</v>
      </c>
      <c r="F1116">
        <v>5</v>
      </c>
      <c r="G1116" t="s">
        <v>140</v>
      </c>
      <c r="H1116">
        <v>422</v>
      </c>
      <c r="I1116" t="s">
        <v>500</v>
      </c>
      <c r="J1116">
        <v>2421</v>
      </c>
      <c r="K1116" t="s">
        <v>145</v>
      </c>
      <c r="L1116">
        <v>1671</v>
      </c>
      <c r="M1116" t="s">
        <v>484</v>
      </c>
      <c r="N1116">
        <v>13</v>
      </c>
      <c r="O1116">
        <v>73681.919999999998</v>
      </c>
      <c r="P1116">
        <v>349400.84</v>
      </c>
      <c r="Q1116" t="str">
        <f>VLOOKUP(J1116,S:T,2,FALSE)</f>
        <v>G5 - Large C&amp;I</v>
      </c>
    </row>
    <row r="1117" spans="1:17" x14ac:dyDescent="0.35">
      <c r="A1117">
        <v>49</v>
      </c>
      <c r="B1117" t="s">
        <v>420</v>
      </c>
      <c r="C1117">
        <v>2019</v>
      </c>
      <c r="D1117">
        <v>10</v>
      </c>
      <c r="E1117" t="s">
        <v>131</v>
      </c>
      <c r="F1117">
        <v>3</v>
      </c>
      <c r="G1117" t="s">
        <v>135</v>
      </c>
      <c r="H1117">
        <v>1</v>
      </c>
      <c r="I1117" t="s">
        <v>449</v>
      </c>
      <c r="J1117" t="s">
        <v>450</v>
      </c>
      <c r="K1117" t="s">
        <v>451</v>
      </c>
      <c r="L1117">
        <v>300</v>
      </c>
      <c r="M1117" t="s">
        <v>136</v>
      </c>
      <c r="N1117">
        <v>768</v>
      </c>
      <c r="O1117">
        <v>171766.16</v>
      </c>
      <c r="P1117">
        <v>804795</v>
      </c>
      <c r="Q1117" t="str">
        <f>VLOOKUP(J1117,S:T,2,FALSE)</f>
        <v>E1 - Residential</v>
      </c>
    </row>
    <row r="1118" spans="1:17" x14ac:dyDescent="0.35">
      <c r="A1118">
        <v>49</v>
      </c>
      <c r="B1118" t="s">
        <v>420</v>
      </c>
      <c r="C1118">
        <v>2019</v>
      </c>
      <c r="D1118">
        <v>10</v>
      </c>
      <c r="E1118" t="s">
        <v>131</v>
      </c>
      <c r="F1118">
        <v>6</v>
      </c>
      <c r="G1118" t="s">
        <v>137</v>
      </c>
      <c r="H1118">
        <v>616</v>
      </c>
      <c r="I1118" t="s">
        <v>446</v>
      </c>
      <c r="J1118" t="s">
        <v>441</v>
      </c>
      <c r="K1118" t="s">
        <v>442</v>
      </c>
      <c r="L1118">
        <v>4562</v>
      </c>
      <c r="M1118" t="s">
        <v>144</v>
      </c>
      <c r="N1118">
        <v>71</v>
      </c>
      <c r="O1118">
        <v>4268.3599999999997</v>
      </c>
      <c r="P1118">
        <v>27495</v>
      </c>
      <c r="Q1118" t="str">
        <f>VLOOKUP(J1118,S:T,2,FALSE)</f>
        <v>E6 - OTHER</v>
      </c>
    </row>
    <row r="1119" spans="1:17" x14ac:dyDescent="0.35">
      <c r="A1119">
        <v>49</v>
      </c>
      <c r="B1119" t="s">
        <v>420</v>
      </c>
      <c r="C1119">
        <v>2019</v>
      </c>
      <c r="D1119">
        <v>10</v>
      </c>
      <c r="E1119" t="s">
        <v>131</v>
      </c>
      <c r="F1119">
        <v>6</v>
      </c>
      <c r="G1119" t="s">
        <v>137</v>
      </c>
      <c r="H1119">
        <v>628</v>
      </c>
      <c r="I1119" t="s">
        <v>440</v>
      </c>
      <c r="J1119" t="s">
        <v>441</v>
      </c>
      <c r="K1119" t="s">
        <v>442</v>
      </c>
      <c r="L1119">
        <v>700</v>
      </c>
      <c r="M1119" t="s">
        <v>138</v>
      </c>
      <c r="N1119">
        <v>223</v>
      </c>
      <c r="O1119">
        <v>15078.84</v>
      </c>
      <c r="P1119">
        <v>63511</v>
      </c>
      <c r="Q1119" t="str">
        <f>VLOOKUP(J1119,S:T,2,FALSE)</f>
        <v>E6 - OTHER</v>
      </c>
    </row>
    <row r="1120" spans="1:17" x14ac:dyDescent="0.35">
      <c r="A1120">
        <v>49</v>
      </c>
      <c r="B1120" t="s">
        <v>420</v>
      </c>
      <c r="C1120">
        <v>2019</v>
      </c>
      <c r="D1120">
        <v>10</v>
      </c>
      <c r="E1120" t="s">
        <v>131</v>
      </c>
      <c r="F1120">
        <v>5</v>
      </c>
      <c r="G1120" t="s">
        <v>140</v>
      </c>
      <c r="H1120">
        <v>616</v>
      </c>
      <c r="I1120" t="s">
        <v>446</v>
      </c>
      <c r="J1120" t="s">
        <v>441</v>
      </c>
      <c r="K1120" t="s">
        <v>442</v>
      </c>
      <c r="L1120">
        <v>4552</v>
      </c>
      <c r="M1120" t="s">
        <v>156</v>
      </c>
      <c r="N1120">
        <v>20</v>
      </c>
      <c r="O1120">
        <v>2344.15</v>
      </c>
      <c r="P1120">
        <v>13840</v>
      </c>
      <c r="Q1120" t="str">
        <f>VLOOKUP(J1120,S:T,2,FALSE)</f>
        <v>E6 - OTHER</v>
      </c>
    </row>
    <row r="1121" spans="1:17" x14ac:dyDescent="0.35">
      <c r="A1121">
        <v>49</v>
      </c>
      <c r="B1121" t="s">
        <v>420</v>
      </c>
      <c r="C1121">
        <v>2019</v>
      </c>
      <c r="D1121">
        <v>10</v>
      </c>
      <c r="E1121" t="s">
        <v>131</v>
      </c>
      <c r="F1121">
        <v>3</v>
      </c>
      <c r="G1121" t="s">
        <v>135</v>
      </c>
      <c r="H1121">
        <v>705</v>
      </c>
      <c r="I1121" t="s">
        <v>437</v>
      </c>
      <c r="J1121" t="s">
        <v>438</v>
      </c>
      <c r="K1121" t="s">
        <v>439</v>
      </c>
      <c r="L1121">
        <v>300</v>
      </c>
      <c r="M1121" t="s">
        <v>136</v>
      </c>
      <c r="N1121">
        <v>90</v>
      </c>
      <c r="O1121">
        <v>1312413.28</v>
      </c>
      <c r="P1121">
        <v>7871964</v>
      </c>
      <c r="Q1121" t="str">
        <f>VLOOKUP(J1121,S:T,2,FALSE)</f>
        <v>E5 - Large C&amp;I</v>
      </c>
    </row>
    <row r="1122" spans="1:17" x14ac:dyDescent="0.35">
      <c r="A1122">
        <v>49</v>
      </c>
      <c r="B1122" t="s">
        <v>420</v>
      </c>
      <c r="C1122">
        <v>2019</v>
      </c>
      <c r="D1122">
        <v>10</v>
      </c>
      <c r="E1122" t="s">
        <v>131</v>
      </c>
      <c r="F1122">
        <v>10</v>
      </c>
      <c r="G1122" t="s">
        <v>149</v>
      </c>
      <c r="H1122">
        <v>6</v>
      </c>
      <c r="I1122" t="s">
        <v>421</v>
      </c>
      <c r="J1122" t="s">
        <v>422</v>
      </c>
      <c r="K1122" t="s">
        <v>423</v>
      </c>
      <c r="L1122">
        <v>207</v>
      </c>
      <c r="M1122" t="s">
        <v>151</v>
      </c>
      <c r="N1122">
        <v>1038</v>
      </c>
      <c r="O1122">
        <v>83062.66</v>
      </c>
      <c r="P1122">
        <v>514024</v>
      </c>
      <c r="Q1122" t="str">
        <f>VLOOKUP(J1122,S:T,2,FALSE)</f>
        <v>E2 - Low Income Residential</v>
      </c>
    </row>
    <row r="1123" spans="1:17" x14ac:dyDescent="0.35">
      <c r="A1123">
        <v>49</v>
      </c>
      <c r="B1123" t="s">
        <v>420</v>
      </c>
      <c r="C1123">
        <v>2019</v>
      </c>
      <c r="D1123">
        <v>10</v>
      </c>
      <c r="E1123" t="s">
        <v>131</v>
      </c>
      <c r="F1123">
        <v>1</v>
      </c>
      <c r="G1123" t="s">
        <v>132</v>
      </c>
      <c r="H1123">
        <v>905</v>
      </c>
      <c r="I1123" t="s">
        <v>454</v>
      </c>
      <c r="J1123" t="s">
        <v>422</v>
      </c>
      <c r="K1123" t="s">
        <v>423</v>
      </c>
      <c r="L1123">
        <v>4512</v>
      </c>
      <c r="M1123" t="s">
        <v>133</v>
      </c>
      <c r="N1123">
        <v>5068</v>
      </c>
      <c r="O1123">
        <v>92140.4</v>
      </c>
      <c r="P1123">
        <v>1703849</v>
      </c>
      <c r="Q1123" t="str">
        <f>VLOOKUP(J1123,S:T,2,FALSE)</f>
        <v>E2 - Low Income Residential</v>
      </c>
    </row>
    <row r="1124" spans="1:17" x14ac:dyDescent="0.35">
      <c r="A1124">
        <v>49</v>
      </c>
      <c r="B1124" t="s">
        <v>420</v>
      </c>
      <c r="C1124">
        <v>2019</v>
      </c>
      <c r="D1124">
        <v>10</v>
      </c>
      <c r="E1124" t="s">
        <v>131</v>
      </c>
      <c r="F1124">
        <v>10</v>
      </c>
      <c r="G1124" t="s">
        <v>149</v>
      </c>
      <c r="H1124">
        <v>905</v>
      </c>
      <c r="I1124" t="s">
        <v>454</v>
      </c>
      <c r="J1124" t="s">
        <v>422</v>
      </c>
      <c r="K1124" t="s">
        <v>423</v>
      </c>
      <c r="L1124">
        <v>4513</v>
      </c>
      <c r="M1124" t="s">
        <v>150</v>
      </c>
      <c r="N1124">
        <v>136</v>
      </c>
      <c r="O1124">
        <v>2816.54</v>
      </c>
      <c r="P1124">
        <v>53169</v>
      </c>
      <c r="Q1124" t="str">
        <f>VLOOKUP(J1124,S:T,2,FALSE)</f>
        <v>E2 - Low Income Residential</v>
      </c>
    </row>
    <row r="1125" spans="1:17" x14ac:dyDescent="0.35">
      <c r="A1125">
        <v>49</v>
      </c>
      <c r="B1125" t="s">
        <v>420</v>
      </c>
      <c r="C1125">
        <v>2019</v>
      </c>
      <c r="D1125">
        <v>10</v>
      </c>
      <c r="E1125" t="s">
        <v>131</v>
      </c>
      <c r="F1125">
        <v>5</v>
      </c>
      <c r="G1125" t="s">
        <v>140</v>
      </c>
      <c r="H1125">
        <v>1</v>
      </c>
      <c r="I1125" t="s">
        <v>449</v>
      </c>
      <c r="J1125" t="s">
        <v>450</v>
      </c>
      <c r="K1125" t="s">
        <v>451</v>
      </c>
      <c r="L1125">
        <v>460</v>
      </c>
      <c r="M1125" t="s">
        <v>141</v>
      </c>
      <c r="N1125">
        <v>1</v>
      </c>
      <c r="O1125">
        <v>54.48</v>
      </c>
      <c r="P1125">
        <v>225</v>
      </c>
      <c r="Q1125" t="str">
        <f>VLOOKUP(J1125,S:T,2,FALSE)</f>
        <v>E1 - Residential</v>
      </c>
    </row>
    <row r="1126" spans="1:17" x14ac:dyDescent="0.35">
      <c r="A1126">
        <v>49</v>
      </c>
      <c r="B1126" t="s">
        <v>420</v>
      </c>
      <c r="C1126">
        <v>2019</v>
      </c>
      <c r="D1126">
        <v>10</v>
      </c>
      <c r="E1126" t="s">
        <v>131</v>
      </c>
      <c r="F1126">
        <v>1</v>
      </c>
      <c r="G1126" t="s">
        <v>132</v>
      </c>
      <c r="H1126">
        <v>903</v>
      </c>
      <c r="I1126" t="s">
        <v>453</v>
      </c>
      <c r="J1126" t="s">
        <v>450</v>
      </c>
      <c r="K1126" t="s">
        <v>451</v>
      </c>
      <c r="L1126">
        <v>4512</v>
      </c>
      <c r="M1126" t="s">
        <v>133</v>
      </c>
      <c r="N1126">
        <v>40720</v>
      </c>
      <c r="O1126">
        <v>2057230.42</v>
      </c>
      <c r="P1126">
        <v>17303613</v>
      </c>
      <c r="Q1126" t="str">
        <f>VLOOKUP(J1126,S:T,2,FALSE)</f>
        <v>E1 - Residential</v>
      </c>
    </row>
    <row r="1127" spans="1:17" x14ac:dyDescent="0.35">
      <c r="A1127">
        <v>49</v>
      </c>
      <c r="B1127" t="s">
        <v>420</v>
      </c>
      <c r="C1127">
        <v>2019</v>
      </c>
      <c r="D1127">
        <v>10</v>
      </c>
      <c r="E1127" t="s">
        <v>131</v>
      </c>
      <c r="F1127">
        <v>5</v>
      </c>
      <c r="G1127" t="s">
        <v>140</v>
      </c>
      <c r="H1127">
        <v>950</v>
      </c>
      <c r="I1127" t="s">
        <v>428</v>
      </c>
      <c r="J1127" t="s">
        <v>425</v>
      </c>
      <c r="K1127" t="s">
        <v>426</v>
      </c>
      <c r="L1127">
        <v>4552</v>
      </c>
      <c r="M1127" t="s">
        <v>156</v>
      </c>
      <c r="N1127">
        <v>138</v>
      </c>
      <c r="O1127">
        <v>35585.22</v>
      </c>
      <c r="P1127">
        <v>347997</v>
      </c>
      <c r="Q1127" t="str">
        <f>VLOOKUP(J1127,S:T,2,FALSE)</f>
        <v>E3 - Small C&amp;I</v>
      </c>
    </row>
    <row r="1128" spans="1:17" x14ac:dyDescent="0.35">
      <c r="A1128">
        <v>49</v>
      </c>
      <c r="B1128" t="s">
        <v>420</v>
      </c>
      <c r="C1128">
        <v>2019</v>
      </c>
      <c r="D1128">
        <v>10</v>
      </c>
      <c r="E1128" t="s">
        <v>131</v>
      </c>
      <c r="F1128">
        <v>6</v>
      </c>
      <c r="G1128" t="s">
        <v>137</v>
      </c>
      <c r="H1128">
        <v>951</v>
      </c>
      <c r="I1128" t="s">
        <v>457</v>
      </c>
      <c r="J1128" t="s">
        <v>458</v>
      </c>
      <c r="K1128" t="s">
        <v>459</v>
      </c>
      <c r="L1128">
        <v>4562</v>
      </c>
      <c r="M1128" t="s">
        <v>144</v>
      </c>
      <c r="N1128">
        <v>215</v>
      </c>
      <c r="O1128">
        <v>9139.16</v>
      </c>
      <c r="P1128">
        <v>67319</v>
      </c>
      <c r="Q1128" t="str">
        <f>VLOOKUP(J1128,S:T,2,FALSE)</f>
        <v>E3 - Small C&amp;I</v>
      </c>
    </row>
    <row r="1129" spans="1:17" x14ac:dyDescent="0.35">
      <c r="A1129">
        <v>49</v>
      </c>
      <c r="B1129" t="s">
        <v>420</v>
      </c>
      <c r="C1129">
        <v>2019</v>
      </c>
      <c r="D1129">
        <v>10</v>
      </c>
      <c r="E1129" t="s">
        <v>131</v>
      </c>
      <c r="F1129">
        <v>1</v>
      </c>
      <c r="G1129" t="s">
        <v>132</v>
      </c>
      <c r="H1129">
        <v>954</v>
      </c>
      <c r="I1129" t="s">
        <v>436</v>
      </c>
      <c r="J1129" t="s">
        <v>433</v>
      </c>
      <c r="K1129" t="s">
        <v>434</v>
      </c>
      <c r="L1129">
        <v>4512</v>
      </c>
      <c r="M1129" t="s">
        <v>133</v>
      </c>
      <c r="N1129">
        <v>1</v>
      </c>
      <c r="O1129">
        <v>969.71</v>
      </c>
      <c r="P1129">
        <v>12096</v>
      </c>
      <c r="Q1129" t="str">
        <f>VLOOKUP(J1129,S:T,2,FALSE)</f>
        <v>E4 - Medium C&amp;I</v>
      </c>
    </row>
    <row r="1130" spans="1:17" x14ac:dyDescent="0.35">
      <c r="A1130">
        <v>49</v>
      </c>
      <c r="B1130" t="s">
        <v>420</v>
      </c>
      <c r="C1130">
        <v>2019</v>
      </c>
      <c r="D1130">
        <v>10</v>
      </c>
      <c r="E1130" t="s">
        <v>131</v>
      </c>
      <c r="F1130">
        <v>5</v>
      </c>
      <c r="G1130" t="s">
        <v>140</v>
      </c>
      <c r="H1130">
        <v>700</v>
      </c>
      <c r="I1130" t="s">
        <v>447</v>
      </c>
      <c r="J1130" t="s">
        <v>438</v>
      </c>
      <c r="K1130" t="s">
        <v>439</v>
      </c>
      <c r="L1130">
        <v>460</v>
      </c>
      <c r="M1130" t="s">
        <v>141</v>
      </c>
      <c r="N1130">
        <v>46</v>
      </c>
      <c r="O1130">
        <v>468835.86</v>
      </c>
      <c r="P1130">
        <v>2822348</v>
      </c>
      <c r="Q1130" t="str">
        <f>VLOOKUP(J1130,S:T,2,FALSE)</f>
        <v>E5 - Large C&amp;I</v>
      </c>
    </row>
    <row r="1131" spans="1:17" x14ac:dyDescent="0.35">
      <c r="A1131">
        <v>49</v>
      </c>
      <c r="B1131" t="s">
        <v>420</v>
      </c>
      <c r="C1131">
        <v>2019</v>
      </c>
      <c r="D1131">
        <v>10</v>
      </c>
      <c r="E1131" t="s">
        <v>131</v>
      </c>
      <c r="F1131">
        <v>3</v>
      </c>
      <c r="G1131" t="s">
        <v>135</v>
      </c>
      <c r="H1131">
        <v>711</v>
      </c>
      <c r="I1131" t="s">
        <v>452</v>
      </c>
      <c r="J1131" t="s">
        <v>438</v>
      </c>
      <c r="K1131" t="s">
        <v>439</v>
      </c>
      <c r="L1131">
        <v>4532</v>
      </c>
      <c r="M1131" t="s">
        <v>142</v>
      </c>
      <c r="N1131">
        <v>327</v>
      </c>
      <c r="O1131">
        <v>4378790.76</v>
      </c>
      <c r="P1131">
        <v>66910144</v>
      </c>
      <c r="Q1131" t="str">
        <f>VLOOKUP(J1131,S:T,2,FALSE)</f>
        <v>E5 - Large C&amp;I</v>
      </c>
    </row>
    <row r="1132" spans="1:17" x14ac:dyDescent="0.35">
      <c r="A1132">
        <v>49</v>
      </c>
      <c r="B1132" t="s">
        <v>420</v>
      </c>
      <c r="C1132">
        <v>2019</v>
      </c>
      <c r="D1132">
        <v>10</v>
      </c>
      <c r="E1132" t="s">
        <v>131</v>
      </c>
      <c r="F1132">
        <v>3</v>
      </c>
      <c r="G1132" t="s">
        <v>135</v>
      </c>
      <c r="H1132">
        <v>617</v>
      </c>
      <c r="I1132" t="s">
        <v>470</v>
      </c>
      <c r="J1132" t="s">
        <v>430</v>
      </c>
      <c r="K1132" t="s">
        <v>431</v>
      </c>
      <c r="L1132">
        <v>4532</v>
      </c>
      <c r="M1132" t="s">
        <v>142</v>
      </c>
      <c r="N1132">
        <v>1</v>
      </c>
      <c r="O1132">
        <v>814.36</v>
      </c>
      <c r="P1132">
        <v>4752</v>
      </c>
      <c r="Q1132" t="str">
        <f>VLOOKUP(J1132,S:T,2,FALSE)</f>
        <v>E6 - OTHER</v>
      </c>
    </row>
    <row r="1133" spans="1:17" x14ac:dyDescent="0.35">
      <c r="A1133">
        <v>49</v>
      </c>
      <c r="B1133" t="s">
        <v>420</v>
      </c>
      <c r="C1133">
        <v>2019</v>
      </c>
      <c r="D1133">
        <v>10</v>
      </c>
      <c r="E1133" t="s">
        <v>131</v>
      </c>
      <c r="F1133">
        <v>3</v>
      </c>
      <c r="G1133" t="s">
        <v>135</v>
      </c>
      <c r="H1133">
        <v>629</v>
      </c>
      <c r="I1133" t="s">
        <v>469</v>
      </c>
      <c r="J1133" t="s">
        <v>430</v>
      </c>
      <c r="K1133" t="s">
        <v>431</v>
      </c>
      <c r="L1133">
        <v>300</v>
      </c>
      <c r="M1133" t="s">
        <v>136</v>
      </c>
      <c r="N1133">
        <v>8</v>
      </c>
      <c r="O1133">
        <v>273.49</v>
      </c>
      <c r="P1133">
        <v>1108</v>
      </c>
      <c r="Q1133" t="str">
        <f>VLOOKUP(J1133,S:T,2,FALSE)</f>
        <v>E6 - OTHER</v>
      </c>
    </row>
    <row r="1134" spans="1:17" x14ac:dyDescent="0.35">
      <c r="A1134">
        <v>49</v>
      </c>
      <c r="B1134" t="s">
        <v>420</v>
      </c>
      <c r="C1134">
        <v>2019</v>
      </c>
      <c r="D1134">
        <v>10</v>
      </c>
      <c r="E1134" t="s">
        <v>131</v>
      </c>
      <c r="F1134">
        <v>6</v>
      </c>
      <c r="G1134" t="s">
        <v>137</v>
      </c>
      <c r="H1134">
        <v>610</v>
      </c>
      <c r="I1134" t="s">
        <v>429</v>
      </c>
      <c r="J1134" t="s">
        <v>430</v>
      </c>
      <c r="K1134" t="s">
        <v>431</v>
      </c>
      <c r="L1134">
        <v>700</v>
      </c>
      <c r="M1134" t="s">
        <v>138</v>
      </c>
      <c r="N1134">
        <v>8</v>
      </c>
      <c r="O1134">
        <v>2842.45</v>
      </c>
      <c r="P1134">
        <v>5061</v>
      </c>
      <c r="Q1134" t="str">
        <f>VLOOKUP(J1134,S:T,2,FALSE)</f>
        <v>E6 - OTHER</v>
      </c>
    </row>
    <row r="1135" spans="1:17" x14ac:dyDescent="0.35">
      <c r="A1135">
        <v>49</v>
      </c>
      <c r="B1135" t="s">
        <v>420</v>
      </c>
      <c r="C1135">
        <v>2019</v>
      </c>
      <c r="D1135">
        <v>10</v>
      </c>
      <c r="E1135" t="s">
        <v>131</v>
      </c>
      <c r="F1135">
        <v>6</v>
      </c>
      <c r="G1135" t="s">
        <v>137</v>
      </c>
      <c r="H1135">
        <v>619</v>
      </c>
      <c r="I1135" t="s">
        <v>474</v>
      </c>
      <c r="J1135" t="s">
        <v>157</v>
      </c>
      <c r="K1135" t="s">
        <v>145</v>
      </c>
      <c r="L1135">
        <v>4562</v>
      </c>
      <c r="M1135" t="s">
        <v>144</v>
      </c>
      <c r="N1135">
        <v>95</v>
      </c>
      <c r="O1135">
        <v>102358.68</v>
      </c>
      <c r="P1135">
        <v>1063852</v>
      </c>
      <c r="Q1135" t="str">
        <f>VLOOKUP(J1135,S:T,2,FALSE)</f>
        <v>E6 - OTHER</v>
      </c>
    </row>
    <row r="1136" spans="1:17" x14ac:dyDescent="0.35">
      <c r="A1136">
        <v>49</v>
      </c>
      <c r="B1136" t="s">
        <v>420</v>
      </c>
      <c r="C1136">
        <v>2019</v>
      </c>
      <c r="D1136">
        <v>10</v>
      </c>
      <c r="E1136" t="s">
        <v>131</v>
      </c>
      <c r="F1136">
        <v>3</v>
      </c>
      <c r="G1136" t="s">
        <v>135</v>
      </c>
      <c r="H1136">
        <v>616</v>
      </c>
      <c r="I1136" t="s">
        <v>446</v>
      </c>
      <c r="J1136" t="s">
        <v>441</v>
      </c>
      <c r="K1136" t="s">
        <v>442</v>
      </c>
      <c r="L1136">
        <v>4532</v>
      </c>
      <c r="M1136" t="s">
        <v>142</v>
      </c>
      <c r="N1136">
        <v>306</v>
      </c>
      <c r="O1136">
        <v>16166.25</v>
      </c>
      <c r="P1136">
        <v>99816</v>
      </c>
      <c r="Q1136" t="str">
        <f>VLOOKUP(J1136,S:T,2,FALSE)</f>
        <v>E6 - OTHER</v>
      </c>
    </row>
    <row r="1137" spans="1:17" x14ac:dyDescent="0.35">
      <c r="A1137">
        <v>49</v>
      </c>
      <c r="B1137" t="s">
        <v>420</v>
      </c>
      <c r="C1137">
        <v>2019</v>
      </c>
      <c r="D1137">
        <v>10</v>
      </c>
      <c r="E1137" t="s">
        <v>131</v>
      </c>
      <c r="F1137">
        <v>5</v>
      </c>
      <c r="G1137" t="s">
        <v>140</v>
      </c>
      <c r="H1137">
        <v>943</v>
      </c>
      <c r="I1137" t="s">
        <v>464</v>
      </c>
      <c r="J1137" t="s">
        <v>465</v>
      </c>
      <c r="K1137" t="s">
        <v>466</v>
      </c>
      <c r="L1137">
        <v>4552</v>
      </c>
      <c r="M1137" t="s">
        <v>156</v>
      </c>
      <c r="N1137">
        <v>1</v>
      </c>
      <c r="O1137">
        <v>8786.49</v>
      </c>
      <c r="P1137">
        <v>0</v>
      </c>
      <c r="Q1137" t="str">
        <f>VLOOKUP(J1137,S:T,2,FALSE)</f>
        <v>E6 - OTHER</v>
      </c>
    </row>
    <row r="1138" spans="1:17" x14ac:dyDescent="0.35">
      <c r="A1138">
        <v>49</v>
      </c>
      <c r="B1138" t="s">
        <v>420</v>
      </c>
      <c r="C1138">
        <v>2019</v>
      </c>
      <c r="D1138">
        <v>10</v>
      </c>
      <c r="E1138" t="s">
        <v>131</v>
      </c>
      <c r="F1138">
        <v>1</v>
      </c>
      <c r="G1138" t="s">
        <v>132</v>
      </c>
      <c r="H1138">
        <v>6</v>
      </c>
      <c r="I1138" t="s">
        <v>421</v>
      </c>
      <c r="J1138" t="s">
        <v>422</v>
      </c>
      <c r="K1138" t="s">
        <v>423</v>
      </c>
      <c r="L1138">
        <v>200</v>
      </c>
      <c r="M1138" t="s">
        <v>143</v>
      </c>
      <c r="N1138">
        <v>27405</v>
      </c>
      <c r="O1138">
        <v>1885333.77</v>
      </c>
      <c r="P1138">
        <v>11592348</v>
      </c>
      <c r="Q1138" t="str">
        <f>VLOOKUP(J1138,S:T,2,FALSE)</f>
        <v>E2 - Low Income Residential</v>
      </c>
    </row>
    <row r="1139" spans="1:17" x14ac:dyDescent="0.35">
      <c r="A1139">
        <v>49</v>
      </c>
      <c r="B1139" t="s">
        <v>420</v>
      </c>
      <c r="C1139">
        <v>2019</v>
      </c>
      <c r="D1139">
        <v>10</v>
      </c>
      <c r="E1139" t="s">
        <v>131</v>
      </c>
      <c r="F1139">
        <v>5</v>
      </c>
      <c r="G1139" t="s">
        <v>140</v>
      </c>
      <c r="H1139">
        <v>6</v>
      </c>
      <c r="I1139" t="s">
        <v>421</v>
      </c>
      <c r="J1139" t="s">
        <v>422</v>
      </c>
      <c r="K1139" t="s">
        <v>423</v>
      </c>
      <c r="L1139">
        <v>460</v>
      </c>
      <c r="M1139" t="s">
        <v>141</v>
      </c>
      <c r="N1139">
        <v>1</v>
      </c>
      <c r="O1139">
        <v>36.200000000000003</v>
      </c>
      <c r="P1139">
        <v>223</v>
      </c>
      <c r="Q1139" t="str">
        <f>VLOOKUP(J1139,S:T,2,FALSE)</f>
        <v>E2 - Low Income Residential</v>
      </c>
    </row>
    <row r="1140" spans="1:17" x14ac:dyDescent="0.35">
      <c r="A1140">
        <v>49</v>
      </c>
      <c r="B1140" t="s">
        <v>420</v>
      </c>
      <c r="C1140">
        <v>2019</v>
      </c>
      <c r="D1140">
        <v>10</v>
      </c>
      <c r="E1140" t="s">
        <v>131</v>
      </c>
      <c r="F1140">
        <v>3</v>
      </c>
      <c r="G1140" t="s">
        <v>135</v>
      </c>
      <c r="H1140">
        <v>117</v>
      </c>
      <c r="I1140" t="s">
        <v>477</v>
      </c>
      <c r="J1140" t="s">
        <v>461</v>
      </c>
      <c r="K1140" t="s">
        <v>462</v>
      </c>
      <c r="L1140">
        <v>300</v>
      </c>
      <c r="M1140" t="s">
        <v>136</v>
      </c>
      <c r="N1140">
        <v>3</v>
      </c>
      <c r="O1140">
        <v>17110.310000000001</v>
      </c>
      <c r="P1140">
        <v>88537</v>
      </c>
      <c r="Q1140" t="str">
        <f>VLOOKUP(J1140,S:T,2,FALSE)</f>
        <v>E5 - Large C&amp;I</v>
      </c>
    </row>
    <row r="1141" spans="1:17" x14ac:dyDescent="0.35">
      <c r="A1141">
        <v>49</v>
      </c>
      <c r="B1141" t="s">
        <v>420</v>
      </c>
      <c r="C1141">
        <v>2019</v>
      </c>
      <c r="D1141">
        <v>10</v>
      </c>
      <c r="E1141" t="s">
        <v>131</v>
      </c>
      <c r="F1141">
        <v>3</v>
      </c>
      <c r="G1141" t="s">
        <v>135</v>
      </c>
      <c r="H1141">
        <v>903</v>
      </c>
      <c r="I1141" t="s">
        <v>453</v>
      </c>
      <c r="J1141" t="s">
        <v>450</v>
      </c>
      <c r="K1141" t="s">
        <v>451</v>
      </c>
      <c r="L1141">
        <v>4532</v>
      </c>
      <c r="M1141" t="s">
        <v>142</v>
      </c>
      <c r="N1141">
        <v>95</v>
      </c>
      <c r="O1141">
        <v>21323.69</v>
      </c>
      <c r="P1141">
        <v>200822</v>
      </c>
      <c r="Q1141" t="str">
        <f>VLOOKUP(J1141,S:T,2,FALSE)</f>
        <v>E1 - Residential</v>
      </c>
    </row>
    <row r="1142" spans="1:17" x14ac:dyDescent="0.35">
      <c r="A1142">
        <v>49</v>
      </c>
      <c r="B1142" t="s">
        <v>420</v>
      </c>
      <c r="C1142">
        <v>2019</v>
      </c>
      <c r="D1142">
        <v>10</v>
      </c>
      <c r="E1142" t="s">
        <v>131</v>
      </c>
      <c r="F1142">
        <v>3</v>
      </c>
      <c r="G1142" t="s">
        <v>135</v>
      </c>
      <c r="H1142">
        <v>54</v>
      </c>
      <c r="I1142" t="s">
        <v>476</v>
      </c>
      <c r="J1142" t="s">
        <v>458</v>
      </c>
      <c r="K1142" t="s">
        <v>459</v>
      </c>
      <c r="L1142">
        <v>300</v>
      </c>
      <c r="M1142" t="s">
        <v>136</v>
      </c>
      <c r="N1142">
        <v>2</v>
      </c>
      <c r="O1142">
        <v>140.47</v>
      </c>
      <c r="P1142">
        <v>668</v>
      </c>
      <c r="Q1142" t="str">
        <f>VLOOKUP(J1142,S:T,2,FALSE)</f>
        <v>E3 - Small C&amp;I</v>
      </c>
    </row>
    <row r="1143" spans="1:17" x14ac:dyDescent="0.35">
      <c r="A1143">
        <v>49</v>
      </c>
      <c r="B1143" t="s">
        <v>420</v>
      </c>
      <c r="C1143">
        <v>2019</v>
      </c>
      <c r="D1143">
        <v>10</v>
      </c>
      <c r="E1143" t="s">
        <v>131</v>
      </c>
      <c r="F1143">
        <v>3</v>
      </c>
      <c r="G1143" t="s">
        <v>135</v>
      </c>
      <c r="H1143">
        <v>55</v>
      </c>
      <c r="I1143" t="s">
        <v>427</v>
      </c>
      <c r="J1143" t="s">
        <v>425</v>
      </c>
      <c r="K1143" t="s">
        <v>426</v>
      </c>
      <c r="L1143">
        <v>300</v>
      </c>
      <c r="M1143" t="s">
        <v>136</v>
      </c>
      <c r="N1143">
        <v>46</v>
      </c>
      <c r="O1143">
        <v>-45156.82</v>
      </c>
      <c r="P1143">
        <v>97143</v>
      </c>
      <c r="Q1143" t="str">
        <f>VLOOKUP(J1143,S:T,2,FALSE)</f>
        <v>E3 - Small C&amp;I</v>
      </c>
    </row>
    <row r="1144" spans="1:17" x14ac:dyDescent="0.35">
      <c r="A1144">
        <v>49</v>
      </c>
      <c r="B1144" t="s">
        <v>420</v>
      </c>
      <c r="C1144">
        <v>2019</v>
      </c>
      <c r="D1144">
        <v>10</v>
      </c>
      <c r="E1144" t="s">
        <v>131</v>
      </c>
      <c r="F1144">
        <v>1</v>
      </c>
      <c r="G1144" t="s">
        <v>132</v>
      </c>
      <c r="H1144">
        <v>616</v>
      </c>
      <c r="I1144" t="s">
        <v>446</v>
      </c>
      <c r="J1144" t="s">
        <v>441</v>
      </c>
      <c r="K1144" t="s">
        <v>442</v>
      </c>
      <c r="L1144">
        <v>4512</v>
      </c>
      <c r="M1144" t="s">
        <v>133</v>
      </c>
      <c r="N1144">
        <v>44</v>
      </c>
      <c r="O1144">
        <v>3853.77</v>
      </c>
      <c r="P1144">
        <v>16940</v>
      </c>
      <c r="Q1144" t="str">
        <f>VLOOKUP(J1144,S:T,2,FALSE)</f>
        <v>E6 - OTHER</v>
      </c>
    </row>
    <row r="1145" spans="1:17" x14ac:dyDescent="0.35">
      <c r="A1145">
        <v>49</v>
      </c>
      <c r="B1145" t="s">
        <v>420</v>
      </c>
      <c r="C1145">
        <v>2019</v>
      </c>
      <c r="D1145">
        <v>10</v>
      </c>
      <c r="E1145" t="s">
        <v>131</v>
      </c>
      <c r="F1145">
        <v>5</v>
      </c>
      <c r="G1145" t="s">
        <v>140</v>
      </c>
      <c r="H1145">
        <v>954</v>
      </c>
      <c r="I1145" t="s">
        <v>436</v>
      </c>
      <c r="J1145" t="s">
        <v>433</v>
      </c>
      <c r="K1145" t="s">
        <v>434</v>
      </c>
      <c r="L1145">
        <v>4552</v>
      </c>
      <c r="M1145" t="s">
        <v>156</v>
      </c>
      <c r="N1145">
        <v>179</v>
      </c>
      <c r="O1145">
        <v>321520.40000000002</v>
      </c>
      <c r="P1145">
        <v>3555490</v>
      </c>
      <c r="Q1145" t="str">
        <f>VLOOKUP(J1145,S:T,2,FALSE)</f>
        <v>E4 - Medium C&amp;I</v>
      </c>
    </row>
    <row r="1146" spans="1:17" x14ac:dyDescent="0.35">
      <c r="A1146">
        <v>49</v>
      </c>
      <c r="B1146" t="s">
        <v>420</v>
      </c>
      <c r="C1146">
        <v>2019</v>
      </c>
      <c r="D1146">
        <v>10</v>
      </c>
      <c r="E1146" t="s">
        <v>131</v>
      </c>
      <c r="F1146">
        <v>5</v>
      </c>
      <c r="G1146" t="s">
        <v>140</v>
      </c>
      <c r="H1146">
        <v>705</v>
      </c>
      <c r="I1146" t="s">
        <v>437</v>
      </c>
      <c r="J1146" t="s">
        <v>438</v>
      </c>
      <c r="K1146" t="s">
        <v>439</v>
      </c>
      <c r="L1146">
        <v>460</v>
      </c>
      <c r="M1146" t="s">
        <v>141</v>
      </c>
      <c r="N1146">
        <v>31</v>
      </c>
      <c r="O1146">
        <v>309675.48</v>
      </c>
      <c r="P1146">
        <v>1865984</v>
      </c>
      <c r="Q1146" t="str">
        <f>VLOOKUP(J1146,S:T,2,FALSE)</f>
        <v>E5 - Large C&amp;I</v>
      </c>
    </row>
    <row r="1147" spans="1:17" x14ac:dyDescent="0.35">
      <c r="A1147">
        <v>49</v>
      </c>
      <c r="B1147" t="s">
        <v>420</v>
      </c>
      <c r="C1147">
        <v>2019</v>
      </c>
      <c r="D1147">
        <v>10</v>
      </c>
      <c r="E1147" t="s">
        <v>131</v>
      </c>
      <c r="F1147">
        <v>5</v>
      </c>
      <c r="G1147" t="s">
        <v>140</v>
      </c>
      <c r="H1147">
        <v>944</v>
      </c>
      <c r="I1147" t="s">
        <v>471</v>
      </c>
      <c r="J1147" t="s">
        <v>472</v>
      </c>
      <c r="K1147" t="s">
        <v>473</v>
      </c>
      <c r="L1147">
        <v>4552</v>
      </c>
      <c r="M1147" t="s">
        <v>156</v>
      </c>
      <c r="N1147">
        <v>1</v>
      </c>
      <c r="O1147">
        <v>5652.33</v>
      </c>
      <c r="P1147">
        <v>145185</v>
      </c>
      <c r="Q1147" t="str">
        <f>VLOOKUP(J1147,S:T,2,FALSE)</f>
        <v>E6 - OTHER</v>
      </c>
    </row>
    <row r="1148" spans="1:17" x14ac:dyDescent="0.35">
      <c r="A1148">
        <v>49</v>
      </c>
      <c r="B1148" t="s">
        <v>420</v>
      </c>
      <c r="C1148">
        <v>2019</v>
      </c>
      <c r="D1148">
        <v>10</v>
      </c>
      <c r="E1148" t="s">
        <v>131</v>
      </c>
      <c r="F1148">
        <v>3</v>
      </c>
      <c r="G1148" t="s">
        <v>135</v>
      </c>
      <c r="H1148">
        <v>710</v>
      </c>
      <c r="I1148" t="s">
        <v>448</v>
      </c>
      <c r="J1148" t="s">
        <v>438</v>
      </c>
      <c r="K1148" t="s">
        <v>439</v>
      </c>
      <c r="L1148">
        <v>4532</v>
      </c>
      <c r="M1148" t="s">
        <v>142</v>
      </c>
      <c r="N1148">
        <v>299</v>
      </c>
      <c r="O1148">
        <v>3801323.53</v>
      </c>
      <c r="P1148">
        <v>56406985</v>
      </c>
      <c r="Q1148" t="str">
        <f>VLOOKUP(J1148,S:T,2,FALSE)</f>
        <v>E5 - Large C&amp;I</v>
      </c>
    </row>
    <row r="1149" spans="1:17" x14ac:dyDescent="0.35">
      <c r="A1149">
        <v>49</v>
      </c>
      <c r="B1149" t="s">
        <v>420</v>
      </c>
      <c r="C1149">
        <v>2019</v>
      </c>
      <c r="D1149">
        <v>10</v>
      </c>
      <c r="E1149" t="s">
        <v>131</v>
      </c>
      <c r="F1149">
        <v>3</v>
      </c>
      <c r="G1149" t="s">
        <v>135</v>
      </c>
      <c r="H1149">
        <v>5</v>
      </c>
      <c r="I1149" t="s">
        <v>424</v>
      </c>
      <c r="J1149" t="s">
        <v>425</v>
      </c>
      <c r="K1149" t="s">
        <v>426</v>
      </c>
      <c r="L1149">
        <v>300</v>
      </c>
      <c r="M1149" t="s">
        <v>136</v>
      </c>
      <c r="N1149">
        <v>39575</v>
      </c>
      <c r="O1149">
        <v>4648898.84</v>
      </c>
      <c r="P1149">
        <v>36315726</v>
      </c>
      <c r="Q1149" t="str">
        <f>VLOOKUP(J1149,S:T,2,FALSE)</f>
        <v>E3 - Small C&amp;I</v>
      </c>
    </row>
    <row r="1150" spans="1:17" x14ac:dyDescent="0.35">
      <c r="A1150">
        <v>49</v>
      </c>
      <c r="B1150" t="s">
        <v>420</v>
      </c>
      <c r="C1150">
        <v>2019</v>
      </c>
      <c r="D1150">
        <v>10</v>
      </c>
      <c r="E1150" t="s">
        <v>131</v>
      </c>
      <c r="F1150">
        <v>1</v>
      </c>
      <c r="G1150" t="s">
        <v>132</v>
      </c>
      <c r="H1150">
        <v>34</v>
      </c>
      <c r="I1150" t="s">
        <v>463</v>
      </c>
      <c r="J1150" t="s">
        <v>458</v>
      </c>
      <c r="K1150" t="s">
        <v>459</v>
      </c>
      <c r="L1150">
        <v>200</v>
      </c>
      <c r="M1150" t="s">
        <v>143</v>
      </c>
      <c r="N1150">
        <v>1</v>
      </c>
      <c r="O1150">
        <v>11.93</v>
      </c>
      <c r="P1150">
        <v>3</v>
      </c>
      <c r="Q1150" t="str">
        <f>VLOOKUP(J1150,S:T,2,FALSE)</f>
        <v>E3 - Small C&amp;I</v>
      </c>
    </row>
    <row r="1151" spans="1:17" x14ac:dyDescent="0.35">
      <c r="A1151">
        <v>49</v>
      </c>
      <c r="B1151" t="s">
        <v>420</v>
      </c>
      <c r="C1151">
        <v>2019</v>
      </c>
      <c r="D1151">
        <v>10</v>
      </c>
      <c r="E1151" t="s">
        <v>131</v>
      </c>
      <c r="F1151">
        <v>6</v>
      </c>
      <c r="G1151" t="s">
        <v>137</v>
      </c>
      <c r="H1151">
        <v>34</v>
      </c>
      <c r="I1151" t="s">
        <v>463</v>
      </c>
      <c r="J1151" t="s">
        <v>458</v>
      </c>
      <c r="K1151" t="s">
        <v>459</v>
      </c>
      <c r="L1151">
        <v>700</v>
      </c>
      <c r="M1151" t="s">
        <v>138</v>
      </c>
      <c r="N1151">
        <v>152</v>
      </c>
      <c r="O1151">
        <v>19529.62</v>
      </c>
      <c r="P1151">
        <v>91716</v>
      </c>
      <c r="Q1151" t="str">
        <f>VLOOKUP(J1151,S:T,2,FALSE)</f>
        <v>E3 - Small C&amp;I</v>
      </c>
    </row>
    <row r="1152" spans="1:17" x14ac:dyDescent="0.35">
      <c r="A1152">
        <v>49</v>
      </c>
      <c r="B1152" t="s">
        <v>420</v>
      </c>
      <c r="C1152">
        <v>2019</v>
      </c>
      <c r="D1152">
        <v>10</v>
      </c>
      <c r="E1152" t="s">
        <v>131</v>
      </c>
      <c r="F1152">
        <v>1</v>
      </c>
      <c r="G1152" t="s">
        <v>132</v>
      </c>
      <c r="H1152">
        <v>950</v>
      </c>
      <c r="I1152" t="s">
        <v>428</v>
      </c>
      <c r="J1152" t="s">
        <v>425</v>
      </c>
      <c r="K1152" t="s">
        <v>426</v>
      </c>
      <c r="L1152">
        <v>4512</v>
      </c>
      <c r="M1152" t="s">
        <v>133</v>
      </c>
      <c r="N1152">
        <v>81</v>
      </c>
      <c r="O1152">
        <v>7217.5</v>
      </c>
      <c r="P1152">
        <v>63580</v>
      </c>
      <c r="Q1152" t="str">
        <f>VLOOKUP(J1152,S:T,2,FALSE)</f>
        <v>E3 - Small C&amp;I</v>
      </c>
    </row>
    <row r="1153" spans="1:17" x14ac:dyDescent="0.35">
      <c r="A1153">
        <v>49</v>
      </c>
      <c r="B1153" t="s">
        <v>420</v>
      </c>
      <c r="C1153">
        <v>2019</v>
      </c>
      <c r="D1153">
        <v>10</v>
      </c>
      <c r="E1153" t="s">
        <v>131</v>
      </c>
      <c r="F1153">
        <v>6</v>
      </c>
      <c r="G1153" t="s">
        <v>137</v>
      </c>
      <c r="H1153">
        <v>629</v>
      </c>
      <c r="I1153" t="s">
        <v>469</v>
      </c>
      <c r="J1153" t="s">
        <v>430</v>
      </c>
      <c r="K1153" t="s">
        <v>431</v>
      </c>
      <c r="L1153">
        <v>700</v>
      </c>
      <c r="M1153" t="s">
        <v>138</v>
      </c>
      <c r="N1153">
        <v>144</v>
      </c>
      <c r="O1153">
        <v>-8069.24</v>
      </c>
      <c r="P1153">
        <v>-5601</v>
      </c>
      <c r="Q1153" t="str">
        <f>VLOOKUP(J1153,S:T,2,FALSE)</f>
        <v>E6 - OTHER</v>
      </c>
    </row>
    <row r="1154" spans="1:17" x14ac:dyDescent="0.35">
      <c r="A1154">
        <v>49</v>
      </c>
      <c r="B1154" t="s">
        <v>420</v>
      </c>
      <c r="C1154">
        <v>2019</v>
      </c>
      <c r="D1154">
        <v>10</v>
      </c>
      <c r="E1154" t="s">
        <v>131</v>
      </c>
      <c r="F1154">
        <v>6</v>
      </c>
      <c r="G1154" t="s">
        <v>137</v>
      </c>
      <c r="H1154">
        <v>617</v>
      </c>
      <c r="I1154" t="s">
        <v>470</v>
      </c>
      <c r="J1154" t="s">
        <v>430</v>
      </c>
      <c r="K1154" t="s">
        <v>431</v>
      </c>
      <c r="L1154">
        <v>4562</v>
      </c>
      <c r="M1154" t="s">
        <v>144</v>
      </c>
      <c r="N1154">
        <v>131</v>
      </c>
      <c r="O1154">
        <v>-213274.9</v>
      </c>
      <c r="P1154">
        <v>-1093185</v>
      </c>
      <c r="Q1154" t="str">
        <f>VLOOKUP(J1154,S:T,2,FALSE)</f>
        <v>E6 - OTHER</v>
      </c>
    </row>
    <row r="1155" spans="1:17" x14ac:dyDescent="0.35">
      <c r="A1155">
        <v>49</v>
      </c>
      <c r="B1155" t="s">
        <v>420</v>
      </c>
      <c r="C1155">
        <v>2019</v>
      </c>
      <c r="D1155">
        <v>10</v>
      </c>
      <c r="E1155" t="s">
        <v>131</v>
      </c>
      <c r="F1155">
        <v>3</v>
      </c>
      <c r="G1155" t="s">
        <v>135</v>
      </c>
      <c r="H1155">
        <v>628</v>
      </c>
      <c r="I1155" t="s">
        <v>440</v>
      </c>
      <c r="J1155" t="s">
        <v>441</v>
      </c>
      <c r="K1155" t="s">
        <v>442</v>
      </c>
      <c r="L1155">
        <v>300</v>
      </c>
      <c r="M1155" t="s">
        <v>136</v>
      </c>
      <c r="N1155">
        <v>1124</v>
      </c>
      <c r="O1155">
        <v>79047.08</v>
      </c>
      <c r="P1155">
        <v>317755</v>
      </c>
      <c r="Q1155" t="str">
        <f>VLOOKUP(J1155,S:T,2,FALSE)</f>
        <v>E6 - OTHER</v>
      </c>
    </row>
    <row r="1156" spans="1:17" x14ac:dyDescent="0.35">
      <c r="A1156">
        <v>49</v>
      </c>
      <c r="B1156" t="s">
        <v>420</v>
      </c>
      <c r="C1156">
        <v>2019</v>
      </c>
      <c r="D1156">
        <v>10</v>
      </c>
      <c r="E1156" t="s">
        <v>131</v>
      </c>
      <c r="F1156">
        <v>6</v>
      </c>
      <c r="G1156" t="s">
        <v>137</v>
      </c>
      <c r="H1156">
        <v>630</v>
      </c>
      <c r="I1156" t="s">
        <v>455</v>
      </c>
      <c r="J1156" t="s">
        <v>157</v>
      </c>
      <c r="K1156" t="s">
        <v>145</v>
      </c>
      <c r="L1156">
        <v>700</v>
      </c>
      <c r="M1156" t="s">
        <v>138</v>
      </c>
      <c r="N1156">
        <v>1</v>
      </c>
      <c r="O1156">
        <v>722.48</v>
      </c>
      <c r="P1156">
        <v>3636</v>
      </c>
      <c r="Q1156" t="str">
        <f>VLOOKUP(J1156,S:T,2,FALSE)</f>
        <v>E6 - OTHER</v>
      </c>
    </row>
    <row r="1157" spans="1:17" x14ac:dyDescent="0.35">
      <c r="A1157">
        <v>49</v>
      </c>
      <c r="B1157" t="s">
        <v>420</v>
      </c>
      <c r="C1157">
        <v>2019</v>
      </c>
      <c r="D1157">
        <v>10</v>
      </c>
      <c r="E1157" t="s">
        <v>131</v>
      </c>
      <c r="F1157">
        <v>3</v>
      </c>
      <c r="G1157" t="s">
        <v>135</v>
      </c>
      <c r="H1157">
        <v>53</v>
      </c>
      <c r="I1157" t="s">
        <v>435</v>
      </c>
      <c r="J1157" t="s">
        <v>433</v>
      </c>
      <c r="K1157" t="s">
        <v>434</v>
      </c>
      <c r="L1157">
        <v>300</v>
      </c>
      <c r="M1157" t="s">
        <v>136</v>
      </c>
      <c r="N1157">
        <v>168</v>
      </c>
      <c r="O1157">
        <v>422554.5</v>
      </c>
      <c r="P1157">
        <v>2275630</v>
      </c>
      <c r="Q1157" t="str">
        <f>VLOOKUP(J1157,S:T,2,FALSE)</f>
        <v>E4 - Medium C&amp;I</v>
      </c>
    </row>
    <row r="1158" spans="1:17" x14ac:dyDescent="0.35">
      <c r="A1158">
        <v>49</v>
      </c>
      <c r="B1158" t="s">
        <v>420</v>
      </c>
      <c r="C1158">
        <v>2019</v>
      </c>
      <c r="D1158">
        <v>10</v>
      </c>
      <c r="E1158" t="s">
        <v>131</v>
      </c>
      <c r="F1158">
        <v>3</v>
      </c>
      <c r="G1158" t="s">
        <v>135</v>
      </c>
      <c r="H1158">
        <v>6</v>
      </c>
      <c r="I1158" t="s">
        <v>421</v>
      </c>
      <c r="J1158" t="s">
        <v>422</v>
      </c>
      <c r="K1158" t="s">
        <v>423</v>
      </c>
      <c r="L1158">
        <v>300</v>
      </c>
      <c r="M1158" t="s">
        <v>136</v>
      </c>
      <c r="N1158">
        <v>3</v>
      </c>
      <c r="O1158">
        <v>134.78</v>
      </c>
      <c r="P1158">
        <v>808</v>
      </c>
      <c r="Q1158" t="str">
        <f>VLOOKUP(J1158,S:T,2,FALSE)</f>
        <v>E2 - Low Income Residential</v>
      </c>
    </row>
    <row r="1159" spans="1:17" x14ac:dyDescent="0.35">
      <c r="A1159">
        <v>49</v>
      </c>
      <c r="B1159" t="s">
        <v>420</v>
      </c>
      <c r="C1159">
        <v>2019</v>
      </c>
      <c r="D1159">
        <v>10</v>
      </c>
      <c r="E1159" t="s">
        <v>131</v>
      </c>
      <c r="F1159">
        <v>3</v>
      </c>
      <c r="G1159" t="s">
        <v>135</v>
      </c>
      <c r="H1159">
        <v>950</v>
      </c>
      <c r="I1159" t="s">
        <v>428</v>
      </c>
      <c r="J1159" t="s">
        <v>425</v>
      </c>
      <c r="K1159" t="s">
        <v>426</v>
      </c>
      <c r="L1159">
        <v>4532</v>
      </c>
      <c r="M1159" t="s">
        <v>142</v>
      </c>
      <c r="N1159">
        <v>10219</v>
      </c>
      <c r="O1159">
        <v>1278275.6499999999</v>
      </c>
      <c r="P1159">
        <v>11664611</v>
      </c>
      <c r="Q1159" t="str">
        <f>VLOOKUP(J1159,S:T,2,FALSE)</f>
        <v>E3 - Small C&amp;I</v>
      </c>
    </row>
    <row r="1160" spans="1:17" x14ac:dyDescent="0.35">
      <c r="A1160">
        <v>49</v>
      </c>
      <c r="B1160" t="s">
        <v>420</v>
      </c>
      <c r="C1160">
        <v>2019</v>
      </c>
      <c r="D1160">
        <v>10</v>
      </c>
      <c r="E1160" t="s">
        <v>131</v>
      </c>
      <c r="F1160">
        <v>1</v>
      </c>
      <c r="G1160" t="s">
        <v>132</v>
      </c>
      <c r="H1160">
        <v>628</v>
      </c>
      <c r="I1160" t="s">
        <v>440</v>
      </c>
      <c r="J1160" t="s">
        <v>441</v>
      </c>
      <c r="K1160" t="s">
        <v>442</v>
      </c>
      <c r="L1160">
        <v>200</v>
      </c>
      <c r="M1160" t="s">
        <v>143</v>
      </c>
      <c r="N1160">
        <v>247</v>
      </c>
      <c r="O1160">
        <v>14115.01</v>
      </c>
      <c r="P1160">
        <v>33980</v>
      </c>
      <c r="Q1160" t="str">
        <f>VLOOKUP(J1160,S:T,2,FALSE)</f>
        <v>E6 - OTHER</v>
      </c>
    </row>
    <row r="1161" spans="1:17" x14ac:dyDescent="0.35">
      <c r="A1161">
        <v>49</v>
      </c>
      <c r="B1161" t="s">
        <v>420</v>
      </c>
      <c r="C1161">
        <v>2019</v>
      </c>
      <c r="D1161">
        <v>10</v>
      </c>
      <c r="E1161" t="s">
        <v>131</v>
      </c>
      <c r="F1161">
        <v>6</v>
      </c>
      <c r="G1161" t="s">
        <v>137</v>
      </c>
      <c r="H1161">
        <v>626</v>
      </c>
      <c r="I1161" t="s">
        <v>456</v>
      </c>
      <c r="J1161" t="s">
        <v>84</v>
      </c>
      <c r="K1161" t="s">
        <v>145</v>
      </c>
      <c r="L1161">
        <v>700</v>
      </c>
      <c r="M1161" t="s">
        <v>138</v>
      </c>
      <c r="N1161">
        <v>1</v>
      </c>
      <c r="O1161">
        <v>466.59</v>
      </c>
      <c r="P1161">
        <v>296</v>
      </c>
      <c r="Q1161" t="str">
        <f>VLOOKUP(J1161,S:T,2,FALSE)</f>
        <v>E6 - OTHER</v>
      </c>
    </row>
    <row r="1162" spans="1:17" x14ac:dyDescent="0.35">
      <c r="A1162">
        <v>49</v>
      </c>
      <c r="B1162" t="s">
        <v>420</v>
      </c>
      <c r="C1162">
        <v>2019</v>
      </c>
      <c r="D1162">
        <v>10</v>
      </c>
      <c r="E1162" t="s">
        <v>131</v>
      </c>
      <c r="F1162">
        <v>6</v>
      </c>
      <c r="G1162" t="s">
        <v>137</v>
      </c>
      <c r="H1162">
        <v>605</v>
      </c>
      <c r="I1162" t="s">
        <v>467</v>
      </c>
      <c r="J1162" t="s">
        <v>441</v>
      </c>
      <c r="K1162" t="s">
        <v>442</v>
      </c>
      <c r="L1162">
        <v>700</v>
      </c>
      <c r="M1162" t="s">
        <v>138</v>
      </c>
      <c r="N1162">
        <v>16</v>
      </c>
      <c r="O1162">
        <v>1161.27</v>
      </c>
      <c r="P1162">
        <v>4355</v>
      </c>
      <c r="Q1162" t="str">
        <f>VLOOKUP(J1162,S:T,2,FALSE)</f>
        <v>E6 - OTHER</v>
      </c>
    </row>
    <row r="1163" spans="1:17" x14ac:dyDescent="0.35">
      <c r="A1163">
        <v>49</v>
      </c>
      <c r="B1163" t="s">
        <v>420</v>
      </c>
      <c r="C1163">
        <v>2019</v>
      </c>
      <c r="D1163">
        <v>10</v>
      </c>
      <c r="E1163" t="s">
        <v>131</v>
      </c>
      <c r="F1163">
        <v>5</v>
      </c>
      <c r="G1163" t="s">
        <v>140</v>
      </c>
      <c r="H1163">
        <v>53</v>
      </c>
      <c r="I1163" t="s">
        <v>435</v>
      </c>
      <c r="J1163" t="s">
        <v>433</v>
      </c>
      <c r="K1163" t="s">
        <v>434</v>
      </c>
      <c r="L1163">
        <v>460</v>
      </c>
      <c r="M1163" t="s">
        <v>141</v>
      </c>
      <c r="N1163">
        <v>9</v>
      </c>
      <c r="O1163">
        <v>16425.71</v>
      </c>
      <c r="P1163">
        <v>73567</v>
      </c>
      <c r="Q1163" t="str">
        <f>VLOOKUP(J1163,S:T,2,FALSE)</f>
        <v>E4 - Medium C&amp;I</v>
      </c>
    </row>
    <row r="1164" spans="1:17" x14ac:dyDescent="0.35">
      <c r="A1164">
        <v>49</v>
      </c>
      <c r="B1164" t="s">
        <v>420</v>
      </c>
      <c r="C1164">
        <v>2019</v>
      </c>
      <c r="D1164">
        <v>10</v>
      </c>
      <c r="E1164" t="s">
        <v>131</v>
      </c>
      <c r="F1164">
        <v>3</v>
      </c>
      <c r="G1164" t="s">
        <v>135</v>
      </c>
      <c r="H1164">
        <v>924</v>
      </c>
      <c r="I1164" t="s">
        <v>443</v>
      </c>
      <c r="J1164" t="s">
        <v>444</v>
      </c>
      <c r="K1164" t="s">
        <v>445</v>
      </c>
      <c r="L1164">
        <v>4532</v>
      </c>
      <c r="M1164" t="s">
        <v>142</v>
      </c>
      <c r="N1164">
        <v>1</v>
      </c>
      <c r="O1164">
        <v>178604.28</v>
      </c>
      <c r="P1164">
        <v>2058508</v>
      </c>
      <c r="Q1164" t="str">
        <f>VLOOKUP(J1164,S:T,2,FALSE)</f>
        <v>E5 - Large C&amp;I</v>
      </c>
    </row>
    <row r="1165" spans="1:17" x14ac:dyDescent="0.35">
      <c r="A1165">
        <v>49</v>
      </c>
      <c r="B1165" t="s">
        <v>420</v>
      </c>
      <c r="C1165">
        <v>2019</v>
      </c>
      <c r="D1165">
        <v>10</v>
      </c>
      <c r="E1165" t="s">
        <v>131</v>
      </c>
      <c r="F1165">
        <v>3</v>
      </c>
      <c r="G1165" t="s">
        <v>135</v>
      </c>
      <c r="H1165">
        <v>700</v>
      </c>
      <c r="I1165" t="s">
        <v>447</v>
      </c>
      <c r="J1165" t="s">
        <v>438</v>
      </c>
      <c r="K1165" t="s">
        <v>439</v>
      </c>
      <c r="L1165">
        <v>300</v>
      </c>
      <c r="M1165" t="s">
        <v>136</v>
      </c>
      <c r="N1165">
        <v>74</v>
      </c>
      <c r="O1165">
        <v>1104411.78</v>
      </c>
      <c r="P1165">
        <v>6933931</v>
      </c>
      <c r="Q1165" t="str">
        <f>VLOOKUP(J1165,S:T,2,FALSE)</f>
        <v>E5 - Large C&amp;I</v>
      </c>
    </row>
    <row r="1166" spans="1:17" x14ac:dyDescent="0.35">
      <c r="A1166">
        <v>49</v>
      </c>
      <c r="B1166" t="s">
        <v>420</v>
      </c>
      <c r="C1166">
        <v>2019</v>
      </c>
      <c r="D1166">
        <v>10</v>
      </c>
      <c r="E1166" t="s">
        <v>131</v>
      </c>
      <c r="F1166">
        <v>5</v>
      </c>
      <c r="G1166" t="s">
        <v>140</v>
      </c>
      <c r="H1166">
        <v>710</v>
      </c>
      <c r="I1166" t="s">
        <v>448</v>
      </c>
      <c r="J1166" t="s">
        <v>438</v>
      </c>
      <c r="K1166" t="s">
        <v>439</v>
      </c>
      <c r="L1166">
        <v>4552</v>
      </c>
      <c r="M1166" t="s">
        <v>156</v>
      </c>
      <c r="N1166">
        <v>93</v>
      </c>
      <c r="O1166">
        <v>1676979.22</v>
      </c>
      <c r="P1166">
        <v>24639085</v>
      </c>
      <c r="Q1166" t="str">
        <f>VLOOKUP(J1166,S:T,2,FALSE)</f>
        <v>E5 - Large C&amp;I</v>
      </c>
    </row>
    <row r="1167" spans="1:17" x14ac:dyDescent="0.35">
      <c r="A1167">
        <v>49</v>
      </c>
      <c r="B1167" t="s">
        <v>420</v>
      </c>
      <c r="C1167">
        <v>2019</v>
      </c>
      <c r="D1167">
        <v>10</v>
      </c>
      <c r="E1167" t="s">
        <v>131</v>
      </c>
      <c r="F1167">
        <v>5</v>
      </c>
      <c r="G1167" t="s">
        <v>140</v>
      </c>
      <c r="H1167">
        <v>711</v>
      </c>
      <c r="I1167" t="s">
        <v>452</v>
      </c>
      <c r="J1167" t="s">
        <v>438</v>
      </c>
      <c r="K1167" t="s">
        <v>439</v>
      </c>
      <c r="L1167">
        <v>4552</v>
      </c>
      <c r="M1167" t="s">
        <v>156</v>
      </c>
      <c r="N1167">
        <v>74</v>
      </c>
      <c r="O1167">
        <v>889835.91</v>
      </c>
      <c r="P1167">
        <v>12577609</v>
      </c>
      <c r="Q1167" t="str">
        <f>VLOOKUP(J1167,S:T,2,FALSE)</f>
        <v>E5 - Large C&amp;I</v>
      </c>
    </row>
    <row r="1168" spans="1:17" x14ac:dyDescent="0.35">
      <c r="A1168">
        <v>49</v>
      </c>
      <c r="B1168" t="s">
        <v>420</v>
      </c>
      <c r="C1168">
        <v>2019</v>
      </c>
      <c r="D1168">
        <v>10</v>
      </c>
      <c r="E1168" t="s">
        <v>131</v>
      </c>
      <c r="F1168">
        <v>3</v>
      </c>
      <c r="G1168" t="s">
        <v>135</v>
      </c>
      <c r="H1168">
        <v>122</v>
      </c>
      <c r="I1168" t="s">
        <v>460</v>
      </c>
      <c r="J1168" t="s">
        <v>461</v>
      </c>
      <c r="K1168" t="s">
        <v>462</v>
      </c>
      <c r="L1168">
        <v>300</v>
      </c>
      <c r="M1168" t="s">
        <v>136</v>
      </c>
      <c r="N1168">
        <v>1</v>
      </c>
      <c r="O1168">
        <v>40569.19</v>
      </c>
      <c r="P1168">
        <v>451548</v>
      </c>
      <c r="Q1168" t="str">
        <f>VLOOKUP(J1168,S:T,2,FALSE)</f>
        <v>E5 - Large C&amp;I</v>
      </c>
    </row>
    <row r="1169" spans="1:17" x14ac:dyDescent="0.35">
      <c r="A1169">
        <v>49</v>
      </c>
      <c r="B1169" t="s">
        <v>420</v>
      </c>
      <c r="C1169">
        <v>2019</v>
      </c>
      <c r="D1169">
        <v>10</v>
      </c>
      <c r="E1169" t="s">
        <v>131</v>
      </c>
      <c r="F1169">
        <v>10</v>
      </c>
      <c r="G1169" t="s">
        <v>149</v>
      </c>
      <c r="H1169">
        <v>1</v>
      </c>
      <c r="I1169" t="s">
        <v>449</v>
      </c>
      <c r="J1169" t="s">
        <v>450</v>
      </c>
      <c r="K1169" t="s">
        <v>451</v>
      </c>
      <c r="L1169">
        <v>207</v>
      </c>
      <c r="M1169" t="s">
        <v>151</v>
      </c>
      <c r="N1169">
        <v>14931</v>
      </c>
      <c r="O1169">
        <v>1659702.68</v>
      </c>
      <c r="P1169">
        <v>7557347</v>
      </c>
      <c r="Q1169" t="str">
        <f>VLOOKUP(J1169,S:T,2,FALSE)</f>
        <v>E1 - Residential</v>
      </c>
    </row>
    <row r="1170" spans="1:17" x14ac:dyDescent="0.35">
      <c r="A1170">
        <v>49</v>
      </c>
      <c r="B1170" t="s">
        <v>420</v>
      </c>
      <c r="C1170">
        <v>2019</v>
      </c>
      <c r="D1170">
        <v>10</v>
      </c>
      <c r="E1170" t="s">
        <v>131</v>
      </c>
      <c r="F1170">
        <v>10</v>
      </c>
      <c r="G1170" t="s">
        <v>149</v>
      </c>
      <c r="H1170">
        <v>903</v>
      </c>
      <c r="I1170" t="s">
        <v>453</v>
      </c>
      <c r="J1170" t="s">
        <v>450</v>
      </c>
      <c r="K1170" t="s">
        <v>451</v>
      </c>
      <c r="L1170">
        <v>4513</v>
      </c>
      <c r="M1170" t="s">
        <v>150</v>
      </c>
      <c r="N1170">
        <v>1738</v>
      </c>
      <c r="O1170">
        <v>113815.6</v>
      </c>
      <c r="P1170">
        <v>995762</v>
      </c>
      <c r="Q1170" t="str">
        <f>VLOOKUP(J1170,S:T,2,FALSE)</f>
        <v>E1 - Residential</v>
      </c>
    </row>
    <row r="1171" spans="1:17" x14ac:dyDescent="0.35">
      <c r="A1171">
        <v>49</v>
      </c>
      <c r="B1171" t="s">
        <v>420</v>
      </c>
      <c r="C1171">
        <v>2019</v>
      </c>
      <c r="D1171">
        <v>10</v>
      </c>
      <c r="E1171" t="s">
        <v>131</v>
      </c>
      <c r="F1171">
        <v>3</v>
      </c>
      <c r="G1171" t="s">
        <v>135</v>
      </c>
      <c r="H1171">
        <v>951</v>
      </c>
      <c r="I1171" t="s">
        <v>457</v>
      </c>
      <c r="J1171" t="s">
        <v>458</v>
      </c>
      <c r="K1171" t="s">
        <v>459</v>
      </c>
      <c r="L1171">
        <v>4532</v>
      </c>
      <c r="M1171" t="s">
        <v>142</v>
      </c>
      <c r="N1171">
        <v>114</v>
      </c>
      <c r="O1171">
        <v>9245.7199999999993</v>
      </c>
      <c r="P1171">
        <v>75930</v>
      </c>
      <c r="Q1171" t="str">
        <f>VLOOKUP(J1171,S:T,2,FALSE)</f>
        <v>E3 - Small C&amp;I</v>
      </c>
    </row>
    <row r="1172" spans="1:17" x14ac:dyDescent="0.35">
      <c r="A1172">
        <v>49</v>
      </c>
      <c r="B1172" t="s">
        <v>420</v>
      </c>
      <c r="C1172">
        <v>2019</v>
      </c>
      <c r="D1172">
        <v>10</v>
      </c>
      <c r="E1172" t="s">
        <v>131</v>
      </c>
      <c r="F1172">
        <v>3</v>
      </c>
      <c r="G1172" t="s">
        <v>135</v>
      </c>
      <c r="H1172">
        <v>605</v>
      </c>
      <c r="I1172" t="s">
        <v>467</v>
      </c>
      <c r="J1172" t="s">
        <v>441</v>
      </c>
      <c r="K1172" t="s">
        <v>442</v>
      </c>
      <c r="L1172">
        <v>300</v>
      </c>
      <c r="M1172" t="s">
        <v>136</v>
      </c>
      <c r="N1172">
        <v>14</v>
      </c>
      <c r="O1172">
        <v>707.53</v>
      </c>
      <c r="P1172">
        <v>2657</v>
      </c>
      <c r="Q1172" t="str">
        <f>VLOOKUP(J1172,S:T,2,FALSE)</f>
        <v>E6 - OTHER</v>
      </c>
    </row>
    <row r="1173" spans="1:17" x14ac:dyDescent="0.35">
      <c r="A1173">
        <v>49</v>
      </c>
      <c r="B1173" t="s">
        <v>420</v>
      </c>
      <c r="C1173">
        <v>2019</v>
      </c>
      <c r="D1173">
        <v>10</v>
      </c>
      <c r="E1173" t="s">
        <v>131</v>
      </c>
      <c r="F1173">
        <v>6</v>
      </c>
      <c r="G1173" t="s">
        <v>137</v>
      </c>
      <c r="H1173">
        <v>627</v>
      </c>
      <c r="I1173" t="s">
        <v>468</v>
      </c>
      <c r="J1173" t="s">
        <v>84</v>
      </c>
      <c r="K1173" t="s">
        <v>145</v>
      </c>
      <c r="L1173">
        <v>700</v>
      </c>
      <c r="M1173" t="s">
        <v>138</v>
      </c>
      <c r="N1173">
        <v>1</v>
      </c>
      <c r="O1173">
        <v>296.11</v>
      </c>
      <c r="P1173">
        <v>109</v>
      </c>
      <c r="Q1173" t="str">
        <f>VLOOKUP(J1173,S:T,2,FALSE)</f>
        <v>E6 - OTHER</v>
      </c>
    </row>
    <row r="1174" spans="1:17" x14ac:dyDescent="0.35">
      <c r="A1174">
        <v>49</v>
      </c>
      <c r="B1174" t="s">
        <v>420</v>
      </c>
      <c r="C1174">
        <v>2019</v>
      </c>
      <c r="D1174">
        <v>10</v>
      </c>
      <c r="E1174" t="s">
        <v>131</v>
      </c>
      <c r="F1174">
        <v>1</v>
      </c>
      <c r="G1174" t="s">
        <v>132</v>
      </c>
      <c r="H1174">
        <v>13</v>
      </c>
      <c r="I1174" t="s">
        <v>432</v>
      </c>
      <c r="J1174" t="s">
        <v>433</v>
      </c>
      <c r="K1174" t="s">
        <v>434</v>
      </c>
      <c r="L1174">
        <v>200</v>
      </c>
      <c r="M1174" t="s">
        <v>143</v>
      </c>
      <c r="N1174">
        <v>5</v>
      </c>
      <c r="O1174">
        <v>3339.21</v>
      </c>
      <c r="P1174">
        <v>16418</v>
      </c>
      <c r="Q1174" t="str">
        <f>VLOOKUP(J1174,S:T,2,FALSE)</f>
        <v>E4 - Medium C&amp;I</v>
      </c>
    </row>
    <row r="1175" spans="1:17" x14ac:dyDescent="0.35">
      <c r="A1175">
        <v>49</v>
      </c>
      <c r="B1175" t="s">
        <v>420</v>
      </c>
      <c r="C1175">
        <v>2019</v>
      </c>
      <c r="D1175">
        <v>10</v>
      </c>
      <c r="E1175" t="s">
        <v>131</v>
      </c>
      <c r="F1175">
        <v>5</v>
      </c>
      <c r="G1175" t="s">
        <v>140</v>
      </c>
      <c r="H1175">
        <v>13</v>
      </c>
      <c r="I1175" t="s">
        <v>432</v>
      </c>
      <c r="J1175" t="s">
        <v>433</v>
      </c>
      <c r="K1175" t="s">
        <v>434</v>
      </c>
      <c r="L1175">
        <v>460</v>
      </c>
      <c r="M1175" t="s">
        <v>141</v>
      </c>
      <c r="N1175">
        <v>308</v>
      </c>
      <c r="O1175">
        <v>566433.38</v>
      </c>
      <c r="P1175">
        <v>3033650</v>
      </c>
      <c r="Q1175" t="str">
        <f>VLOOKUP(J1175,S:T,2,FALSE)</f>
        <v>E4 - Medium C&amp;I</v>
      </c>
    </row>
    <row r="1176" spans="1:17" x14ac:dyDescent="0.35">
      <c r="A1176">
        <v>49</v>
      </c>
      <c r="B1176" t="s">
        <v>420</v>
      </c>
      <c r="C1176">
        <v>2019</v>
      </c>
      <c r="D1176">
        <v>10</v>
      </c>
      <c r="E1176" t="s">
        <v>131</v>
      </c>
      <c r="F1176">
        <v>1</v>
      </c>
      <c r="G1176" t="s">
        <v>132</v>
      </c>
      <c r="H1176">
        <v>5</v>
      </c>
      <c r="I1176" t="s">
        <v>424</v>
      </c>
      <c r="J1176" t="s">
        <v>425</v>
      </c>
      <c r="K1176" t="s">
        <v>426</v>
      </c>
      <c r="L1176">
        <v>200</v>
      </c>
      <c r="M1176" t="s">
        <v>143</v>
      </c>
      <c r="N1176">
        <v>700</v>
      </c>
      <c r="O1176">
        <v>57016.18</v>
      </c>
      <c r="P1176">
        <v>243160</v>
      </c>
      <c r="Q1176" t="str">
        <f>VLOOKUP(J1176,S:T,2,FALSE)</f>
        <v>E3 - Small C&amp;I</v>
      </c>
    </row>
    <row r="1177" spans="1:17" x14ac:dyDescent="0.35">
      <c r="A1177">
        <v>49</v>
      </c>
      <c r="B1177" t="s">
        <v>420</v>
      </c>
      <c r="C1177">
        <v>2019</v>
      </c>
      <c r="D1177">
        <v>10</v>
      </c>
      <c r="E1177" t="s">
        <v>131</v>
      </c>
      <c r="F1177">
        <v>1</v>
      </c>
      <c r="G1177" t="s">
        <v>132</v>
      </c>
      <c r="H1177">
        <v>55</v>
      </c>
      <c r="I1177" t="s">
        <v>427</v>
      </c>
      <c r="J1177" t="s">
        <v>425</v>
      </c>
      <c r="K1177" t="s">
        <v>426</v>
      </c>
      <c r="L1177">
        <v>200</v>
      </c>
      <c r="M1177" t="s">
        <v>143</v>
      </c>
      <c r="N1177">
        <v>1</v>
      </c>
      <c r="O1177">
        <v>18.48</v>
      </c>
      <c r="P1177">
        <v>30</v>
      </c>
      <c r="Q1177" t="str">
        <f>VLOOKUP(J1177,S:T,2,FALSE)</f>
        <v>E3 - Small C&amp;I</v>
      </c>
    </row>
    <row r="1178" spans="1:17" x14ac:dyDescent="0.35">
      <c r="A1178">
        <v>49</v>
      </c>
      <c r="B1178" t="s">
        <v>420</v>
      </c>
      <c r="C1178">
        <v>2019</v>
      </c>
      <c r="D1178">
        <v>10</v>
      </c>
      <c r="E1178" t="s">
        <v>131</v>
      </c>
      <c r="F1178">
        <v>5</v>
      </c>
      <c r="G1178" t="s">
        <v>140</v>
      </c>
      <c r="H1178">
        <v>122</v>
      </c>
      <c r="I1178" t="s">
        <v>460</v>
      </c>
      <c r="J1178" t="s">
        <v>461</v>
      </c>
      <c r="K1178" t="s">
        <v>462</v>
      </c>
      <c r="L1178">
        <v>460</v>
      </c>
      <c r="M1178" t="s">
        <v>141</v>
      </c>
      <c r="N1178">
        <v>1</v>
      </c>
      <c r="O1178">
        <v>26718.06</v>
      </c>
      <c r="P1178">
        <v>424966</v>
      </c>
      <c r="Q1178" t="str">
        <f>VLOOKUP(J1178,S:T,2,FALSE)</f>
        <v>E5 - Large C&amp;I</v>
      </c>
    </row>
    <row r="1179" spans="1:17" x14ac:dyDescent="0.35">
      <c r="A1179">
        <v>49</v>
      </c>
      <c r="B1179" t="s">
        <v>420</v>
      </c>
      <c r="C1179">
        <v>2019</v>
      </c>
      <c r="D1179">
        <v>10</v>
      </c>
      <c r="E1179" t="s">
        <v>131</v>
      </c>
      <c r="F1179">
        <v>1</v>
      </c>
      <c r="G1179" t="s">
        <v>132</v>
      </c>
      <c r="H1179">
        <v>1</v>
      </c>
      <c r="I1179" t="s">
        <v>449</v>
      </c>
      <c r="J1179" t="s">
        <v>450</v>
      </c>
      <c r="K1179" t="s">
        <v>451</v>
      </c>
      <c r="L1179">
        <v>200</v>
      </c>
      <c r="M1179" t="s">
        <v>143</v>
      </c>
      <c r="N1179">
        <v>352985</v>
      </c>
      <c r="O1179">
        <v>35359698.43</v>
      </c>
      <c r="P1179">
        <v>158900137</v>
      </c>
      <c r="Q1179" t="str">
        <f>VLOOKUP(J1179,S:T,2,FALSE)</f>
        <v>E1 - Residential</v>
      </c>
    </row>
    <row r="1180" spans="1:17" x14ac:dyDescent="0.35">
      <c r="A1180">
        <v>49</v>
      </c>
      <c r="B1180" t="s">
        <v>420</v>
      </c>
      <c r="C1180">
        <v>2019</v>
      </c>
      <c r="D1180">
        <v>10</v>
      </c>
      <c r="E1180" t="s">
        <v>131</v>
      </c>
      <c r="F1180">
        <v>3</v>
      </c>
      <c r="G1180" t="s">
        <v>135</v>
      </c>
      <c r="H1180">
        <v>34</v>
      </c>
      <c r="I1180" t="s">
        <v>463</v>
      </c>
      <c r="J1180" t="s">
        <v>458</v>
      </c>
      <c r="K1180" t="s">
        <v>459</v>
      </c>
      <c r="L1180">
        <v>300</v>
      </c>
      <c r="M1180" t="s">
        <v>136</v>
      </c>
      <c r="N1180">
        <v>135</v>
      </c>
      <c r="O1180">
        <v>14645.05</v>
      </c>
      <c r="P1180">
        <v>66602</v>
      </c>
      <c r="Q1180" t="str">
        <f>VLOOKUP(J1180,S:T,2,FALSE)</f>
        <v>E3 - Small C&amp;I</v>
      </c>
    </row>
    <row r="1181" spans="1:17" x14ac:dyDescent="0.35">
      <c r="A1181">
        <v>49</v>
      </c>
      <c r="B1181" t="s">
        <v>420</v>
      </c>
      <c r="C1181">
        <v>2019</v>
      </c>
      <c r="D1181">
        <v>10</v>
      </c>
      <c r="E1181" t="s">
        <v>131</v>
      </c>
      <c r="F1181">
        <v>5</v>
      </c>
      <c r="G1181" t="s">
        <v>140</v>
      </c>
      <c r="H1181">
        <v>5</v>
      </c>
      <c r="I1181" t="s">
        <v>424</v>
      </c>
      <c r="J1181" t="s">
        <v>425</v>
      </c>
      <c r="K1181" t="s">
        <v>426</v>
      </c>
      <c r="L1181">
        <v>460</v>
      </c>
      <c r="M1181" t="s">
        <v>141</v>
      </c>
      <c r="N1181">
        <v>813</v>
      </c>
      <c r="O1181">
        <v>238644.49</v>
      </c>
      <c r="P1181">
        <v>1164993</v>
      </c>
      <c r="Q1181" t="str">
        <f>VLOOKUP(J1181,S:T,2,FALSE)</f>
        <v>E3 - Small C&amp;I</v>
      </c>
    </row>
    <row r="1182" spans="1:17" x14ac:dyDescent="0.35">
      <c r="A1182">
        <v>49</v>
      </c>
      <c r="B1182" t="s">
        <v>420</v>
      </c>
      <c r="C1182">
        <v>2019</v>
      </c>
      <c r="D1182">
        <v>10</v>
      </c>
      <c r="E1182" t="s">
        <v>131</v>
      </c>
      <c r="F1182">
        <v>10</v>
      </c>
      <c r="G1182" t="s">
        <v>149</v>
      </c>
      <c r="H1182">
        <v>628</v>
      </c>
      <c r="I1182" t="s">
        <v>440</v>
      </c>
      <c r="J1182" t="s">
        <v>441</v>
      </c>
      <c r="K1182" t="s">
        <v>442</v>
      </c>
      <c r="L1182">
        <v>207</v>
      </c>
      <c r="M1182" t="s">
        <v>151</v>
      </c>
      <c r="N1182">
        <v>7</v>
      </c>
      <c r="O1182">
        <v>162.59</v>
      </c>
      <c r="P1182">
        <v>609</v>
      </c>
      <c r="Q1182" t="str">
        <f>VLOOKUP(J1182,S:T,2,FALSE)</f>
        <v>E6 - OTHER</v>
      </c>
    </row>
    <row r="1183" spans="1:17" x14ac:dyDescent="0.35">
      <c r="A1183">
        <v>49</v>
      </c>
      <c r="B1183" t="s">
        <v>420</v>
      </c>
      <c r="C1183">
        <v>2019</v>
      </c>
      <c r="D1183">
        <v>10</v>
      </c>
      <c r="E1183" t="s">
        <v>131</v>
      </c>
      <c r="F1183">
        <v>5</v>
      </c>
      <c r="G1183" t="s">
        <v>140</v>
      </c>
      <c r="H1183">
        <v>628</v>
      </c>
      <c r="I1183" t="s">
        <v>440</v>
      </c>
      <c r="J1183" t="s">
        <v>441</v>
      </c>
      <c r="K1183" t="s">
        <v>442</v>
      </c>
      <c r="L1183">
        <v>460</v>
      </c>
      <c r="M1183" t="s">
        <v>141</v>
      </c>
      <c r="N1183">
        <v>55</v>
      </c>
      <c r="O1183">
        <v>7984.62</v>
      </c>
      <c r="P1183">
        <v>33451</v>
      </c>
      <c r="Q1183" t="str">
        <f>VLOOKUP(J1183,S:T,2,FALSE)</f>
        <v>E6 - OTHER</v>
      </c>
    </row>
    <row r="1184" spans="1:17" x14ac:dyDescent="0.35">
      <c r="A1184">
        <v>49</v>
      </c>
      <c r="B1184" t="s">
        <v>420</v>
      </c>
      <c r="C1184">
        <v>2019</v>
      </c>
      <c r="D1184">
        <v>10</v>
      </c>
      <c r="E1184" t="s">
        <v>131</v>
      </c>
      <c r="F1184">
        <v>6</v>
      </c>
      <c r="G1184" t="s">
        <v>137</v>
      </c>
      <c r="H1184">
        <v>631</v>
      </c>
      <c r="I1184" t="s">
        <v>475</v>
      </c>
      <c r="J1184" t="s">
        <v>157</v>
      </c>
      <c r="K1184" t="s">
        <v>145</v>
      </c>
      <c r="L1184">
        <v>700</v>
      </c>
      <c r="M1184" t="s">
        <v>138</v>
      </c>
      <c r="N1184">
        <v>9</v>
      </c>
      <c r="O1184">
        <v>1879.24</v>
      </c>
      <c r="P1184">
        <v>10817</v>
      </c>
      <c r="Q1184" t="str">
        <f>VLOOKUP(J1184,S:T,2,FALSE)</f>
        <v>E6 - OTHER</v>
      </c>
    </row>
    <row r="1185" spans="1:17" x14ac:dyDescent="0.35">
      <c r="A1185">
        <v>49</v>
      </c>
      <c r="B1185" t="s">
        <v>420</v>
      </c>
      <c r="C1185">
        <v>2019</v>
      </c>
      <c r="D1185">
        <v>10</v>
      </c>
      <c r="E1185" t="s">
        <v>131</v>
      </c>
      <c r="F1185">
        <v>3</v>
      </c>
      <c r="G1185" t="s">
        <v>135</v>
      </c>
      <c r="H1185">
        <v>13</v>
      </c>
      <c r="I1185" t="s">
        <v>432</v>
      </c>
      <c r="J1185" t="s">
        <v>433</v>
      </c>
      <c r="K1185" t="s">
        <v>434</v>
      </c>
      <c r="L1185">
        <v>300</v>
      </c>
      <c r="M1185" t="s">
        <v>136</v>
      </c>
      <c r="N1185">
        <v>4006</v>
      </c>
      <c r="O1185">
        <v>6169940.5499999998</v>
      </c>
      <c r="P1185">
        <v>35192394</v>
      </c>
      <c r="Q1185" t="str">
        <f>VLOOKUP(J1185,S:T,2,FALSE)</f>
        <v>E4 - Medium C&amp;I</v>
      </c>
    </row>
    <row r="1186" spans="1:17" x14ac:dyDescent="0.35">
      <c r="A1186">
        <v>49</v>
      </c>
      <c r="B1186" t="s">
        <v>420</v>
      </c>
      <c r="C1186">
        <v>2019</v>
      </c>
      <c r="D1186">
        <v>10</v>
      </c>
      <c r="E1186" t="s">
        <v>131</v>
      </c>
      <c r="F1186">
        <v>3</v>
      </c>
      <c r="G1186" t="s">
        <v>135</v>
      </c>
      <c r="H1186">
        <v>954</v>
      </c>
      <c r="I1186" t="s">
        <v>436</v>
      </c>
      <c r="J1186" t="s">
        <v>433</v>
      </c>
      <c r="K1186" t="s">
        <v>434</v>
      </c>
      <c r="L1186">
        <v>4532</v>
      </c>
      <c r="M1186" t="s">
        <v>142</v>
      </c>
      <c r="N1186">
        <v>3544</v>
      </c>
      <c r="O1186">
        <v>4733696.05</v>
      </c>
      <c r="P1186">
        <v>55310505</v>
      </c>
      <c r="Q1186" t="str">
        <f>VLOOKUP(J1186,S:T,2,FALSE)</f>
        <v>E4 - Medium C&amp;I</v>
      </c>
    </row>
    <row r="1187" spans="1:17" x14ac:dyDescent="0.35">
      <c r="A1187">
        <v>49</v>
      </c>
      <c r="B1187" t="s">
        <v>420</v>
      </c>
      <c r="C1187">
        <v>2019</v>
      </c>
      <c r="D1187">
        <v>10</v>
      </c>
      <c r="E1187" t="s">
        <v>131</v>
      </c>
      <c r="F1187">
        <v>3</v>
      </c>
      <c r="G1187" t="s">
        <v>135</v>
      </c>
      <c r="H1187">
        <v>415</v>
      </c>
      <c r="I1187" t="s">
        <v>501</v>
      </c>
      <c r="J1187" t="s">
        <v>502</v>
      </c>
      <c r="K1187" t="s">
        <v>145</v>
      </c>
      <c r="L1187">
        <v>1670</v>
      </c>
      <c r="M1187" t="s">
        <v>491</v>
      </c>
      <c r="N1187">
        <v>23</v>
      </c>
      <c r="O1187">
        <v>128207.9</v>
      </c>
      <c r="P1187">
        <v>212560.22</v>
      </c>
      <c r="Q1187" t="str">
        <f>VLOOKUP(J1187,S:T,2,FALSE)</f>
        <v>G5 - Large C&amp;I</v>
      </c>
    </row>
    <row r="1188" spans="1:17" x14ac:dyDescent="0.35">
      <c r="A1188">
        <v>49</v>
      </c>
      <c r="B1188" t="s">
        <v>420</v>
      </c>
      <c r="C1188">
        <v>2019</v>
      </c>
      <c r="D1188">
        <v>10</v>
      </c>
      <c r="E1188" t="s">
        <v>131</v>
      </c>
      <c r="F1188">
        <v>3</v>
      </c>
      <c r="G1188" t="s">
        <v>135</v>
      </c>
      <c r="H1188">
        <v>413</v>
      </c>
      <c r="I1188" t="s">
        <v>511</v>
      </c>
      <c r="J1188">
        <v>3496</v>
      </c>
      <c r="K1188" t="s">
        <v>145</v>
      </c>
      <c r="L1188">
        <v>300</v>
      </c>
      <c r="M1188" t="s">
        <v>136</v>
      </c>
      <c r="N1188">
        <v>5</v>
      </c>
      <c r="O1188">
        <v>21312.54</v>
      </c>
      <c r="P1188">
        <v>14363.18</v>
      </c>
      <c r="Q1188" t="str">
        <f>VLOOKUP(J1188,S:T,2,FALSE)</f>
        <v>G5 - Large C&amp;I</v>
      </c>
    </row>
    <row r="1189" spans="1:17" x14ac:dyDescent="0.35">
      <c r="A1189">
        <v>49</v>
      </c>
      <c r="B1189" t="s">
        <v>420</v>
      </c>
      <c r="C1189">
        <v>2019</v>
      </c>
      <c r="D1189">
        <v>10</v>
      </c>
      <c r="E1189" t="s">
        <v>131</v>
      </c>
      <c r="F1189">
        <v>1</v>
      </c>
      <c r="G1189" t="s">
        <v>132</v>
      </c>
      <c r="H1189">
        <v>403</v>
      </c>
      <c r="I1189" t="s">
        <v>512</v>
      </c>
      <c r="J1189">
        <v>1101</v>
      </c>
      <c r="K1189" t="s">
        <v>145</v>
      </c>
      <c r="L1189">
        <v>200</v>
      </c>
      <c r="M1189" t="s">
        <v>143</v>
      </c>
      <c r="N1189">
        <v>500</v>
      </c>
      <c r="O1189">
        <v>11118.04</v>
      </c>
      <c r="P1189">
        <v>6038.66</v>
      </c>
      <c r="Q1189" t="str">
        <f>VLOOKUP(J1189,S:T,2,FALSE)</f>
        <v>G2 - Low Income Residential</v>
      </c>
    </row>
    <row r="1190" spans="1:17" x14ac:dyDescent="0.35">
      <c r="A1190">
        <v>49</v>
      </c>
      <c r="B1190" t="s">
        <v>420</v>
      </c>
      <c r="C1190">
        <v>2019</v>
      </c>
      <c r="D1190">
        <v>10</v>
      </c>
      <c r="E1190" t="s">
        <v>131</v>
      </c>
      <c r="F1190">
        <v>3</v>
      </c>
      <c r="G1190" t="s">
        <v>135</v>
      </c>
      <c r="H1190">
        <v>443</v>
      </c>
      <c r="I1190" t="s">
        <v>494</v>
      </c>
      <c r="J1190">
        <v>2121</v>
      </c>
      <c r="K1190" t="s">
        <v>145</v>
      </c>
      <c r="L1190">
        <v>1670</v>
      </c>
      <c r="M1190" t="s">
        <v>491</v>
      </c>
      <c r="N1190">
        <v>772</v>
      </c>
      <c r="O1190">
        <v>43486.96</v>
      </c>
      <c r="P1190">
        <v>46838.97</v>
      </c>
      <c r="Q1190" t="str">
        <f>VLOOKUP(J1190,S:T,2,FALSE)</f>
        <v>G3 - Small C&amp;I</v>
      </c>
    </row>
    <row r="1191" spans="1:17" x14ac:dyDescent="0.35">
      <c r="A1191">
        <v>49</v>
      </c>
      <c r="B1191" t="s">
        <v>420</v>
      </c>
      <c r="C1191">
        <v>2019</v>
      </c>
      <c r="D1191">
        <v>10</v>
      </c>
      <c r="E1191" t="s">
        <v>131</v>
      </c>
      <c r="F1191">
        <v>5</v>
      </c>
      <c r="G1191" t="s">
        <v>140</v>
      </c>
      <c r="H1191">
        <v>443</v>
      </c>
      <c r="I1191" t="s">
        <v>494</v>
      </c>
      <c r="J1191">
        <v>2121</v>
      </c>
      <c r="K1191" t="s">
        <v>145</v>
      </c>
      <c r="L1191">
        <v>1670</v>
      </c>
      <c r="M1191" t="s">
        <v>491</v>
      </c>
      <c r="N1191">
        <v>2</v>
      </c>
      <c r="O1191">
        <v>91.19</v>
      </c>
      <c r="P1191">
        <v>80.099999999999994</v>
      </c>
      <c r="Q1191" t="str">
        <f>VLOOKUP(J1191,S:T,2,FALSE)</f>
        <v>G3 - Small C&amp;I</v>
      </c>
    </row>
    <row r="1192" spans="1:17" x14ac:dyDescent="0.35">
      <c r="A1192">
        <v>49</v>
      </c>
      <c r="B1192" t="s">
        <v>420</v>
      </c>
      <c r="C1192">
        <v>2019</v>
      </c>
      <c r="D1192">
        <v>10</v>
      </c>
      <c r="E1192" t="s">
        <v>131</v>
      </c>
      <c r="F1192">
        <v>3</v>
      </c>
      <c r="G1192" t="s">
        <v>135</v>
      </c>
      <c r="H1192">
        <v>404</v>
      </c>
      <c r="I1192" t="s">
        <v>506</v>
      </c>
      <c r="J1192">
        <v>2107</v>
      </c>
      <c r="K1192" t="s">
        <v>145</v>
      </c>
      <c r="L1192">
        <v>300</v>
      </c>
      <c r="M1192" t="s">
        <v>136</v>
      </c>
      <c r="N1192">
        <v>18212</v>
      </c>
      <c r="O1192">
        <v>1128963.1299999999</v>
      </c>
      <c r="P1192">
        <v>529868.28</v>
      </c>
      <c r="Q1192" t="str">
        <f>VLOOKUP(J1192,S:T,2,FALSE)</f>
        <v>G3 - Small C&amp;I</v>
      </c>
    </row>
    <row r="1193" spans="1:17" x14ac:dyDescent="0.35">
      <c r="A1193">
        <v>49</v>
      </c>
      <c r="B1193" t="s">
        <v>420</v>
      </c>
      <c r="C1193">
        <v>2019</v>
      </c>
      <c r="D1193">
        <v>10</v>
      </c>
      <c r="E1193" t="s">
        <v>131</v>
      </c>
      <c r="F1193">
        <v>5</v>
      </c>
      <c r="G1193" t="s">
        <v>140</v>
      </c>
      <c r="H1193">
        <v>417</v>
      </c>
      <c r="I1193" t="s">
        <v>499</v>
      </c>
      <c r="J1193">
        <v>2367</v>
      </c>
      <c r="K1193" t="s">
        <v>145</v>
      </c>
      <c r="L1193">
        <v>400</v>
      </c>
      <c r="M1193" t="s">
        <v>140</v>
      </c>
      <c r="N1193">
        <v>24</v>
      </c>
      <c r="O1193">
        <v>88398.43</v>
      </c>
      <c r="P1193">
        <v>85429.5</v>
      </c>
      <c r="Q1193" t="str">
        <f>VLOOKUP(J1193,S:T,2,FALSE)</f>
        <v>G5 - Large C&amp;I</v>
      </c>
    </row>
    <row r="1194" spans="1:17" x14ac:dyDescent="0.35">
      <c r="A1194">
        <v>49</v>
      </c>
      <c r="B1194" t="s">
        <v>420</v>
      </c>
      <c r="C1194">
        <v>2019</v>
      </c>
      <c r="D1194">
        <v>10</v>
      </c>
      <c r="E1194" t="s">
        <v>131</v>
      </c>
      <c r="F1194">
        <v>5</v>
      </c>
      <c r="G1194" t="s">
        <v>140</v>
      </c>
      <c r="H1194">
        <v>423</v>
      </c>
      <c r="I1194" t="s">
        <v>482</v>
      </c>
      <c r="J1194" t="s">
        <v>483</v>
      </c>
      <c r="K1194" t="s">
        <v>145</v>
      </c>
      <c r="L1194">
        <v>1671</v>
      </c>
      <c r="M1194" t="s">
        <v>484</v>
      </c>
      <c r="N1194">
        <v>51</v>
      </c>
      <c r="O1194">
        <v>578103.78</v>
      </c>
      <c r="P1194">
        <v>3041181.05</v>
      </c>
      <c r="Q1194" t="str">
        <f>VLOOKUP(J1194,S:T,2,FALSE)</f>
        <v>G5 - Large C&amp;I</v>
      </c>
    </row>
    <row r="1195" spans="1:17" x14ac:dyDescent="0.35">
      <c r="A1195">
        <v>49</v>
      </c>
      <c r="B1195" t="s">
        <v>420</v>
      </c>
      <c r="C1195">
        <v>2019</v>
      </c>
      <c r="D1195">
        <v>10</v>
      </c>
      <c r="E1195" t="s">
        <v>131</v>
      </c>
      <c r="F1195">
        <v>3</v>
      </c>
      <c r="G1195" t="s">
        <v>135</v>
      </c>
      <c r="H1195">
        <v>421</v>
      </c>
      <c r="I1195" t="s">
        <v>485</v>
      </c>
      <c r="J1195">
        <v>2496</v>
      </c>
      <c r="K1195" t="s">
        <v>145</v>
      </c>
      <c r="L1195">
        <v>300</v>
      </c>
      <c r="M1195" t="s">
        <v>136</v>
      </c>
      <c r="N1195">
        <v>1</v>
      </c>
      <c r="O1195">
        <v>60634.2</v>
      </c>
      <c r="P1195">
        <v>79982.759999999995</v>
      </c>
      <c r="Q1195" t="str">
        <f>VLOOKUP(J1195,S:T,2,FALSE)</f>
        <v>G5 - Large C&amp;I</v>
      </c>
    </row>
    <row r="1196" spans="1:17" x14ac:dyDescent="0.35">
      <c r="A1196">
        <v>49</v>
      </c>
      <c r="B1196" t="s">
        <v>420</v>
      </c>
      <c r="C1196">
        <v>2019</v>
      </c>
      <c r="D1196">
        <v>10</v>
      </c>
      <c r="E1196" t="s">
        <v>131</v>
      </c>
      <c r="F1196">
        <v>10</v>
      </c>
      <c r="G1196" t="s">
        <v>149</v>
      </c>
      <c r="H1196">
        <v>404</v>
      </c>
      <c r="I1196" t="s">
        <v>506</v>
      </c>
      <c r="J1196">
        <v>0</v>
      </c>
      <c r="K1196" t="s">
        <v>145</v>
      </c>
      <c r="L1196">
        <v>0</v>
      </c>
      <c r="M1196" t="s">
        <v>145</v>
      </c>
      <c r="N1196">
        <v>1</v>
      </c>
      <c r="O1196">
        <v>37.06</v>
      </c>
      <c r="P1196">
        <v>9.24</v>
      </c>
      <c r="Q1196" t="str">
        <f>VLOOKUP(J1196,S:T,2,FALSE)</f>
        <v>G6 - OTHER</v>
      </c>
    </row>
    <row r="1197" spans="1:17" x14ac:dyDescent="0.35">
      <c r="A1197">
        <v>49</v>
      </c>
      <c r="B1197" t="s">
        <v>420</v>
      </c>
      <c r="C1197">
        <v>2019</v>
      </c>
      <c r="D1197">
        <v>10</v>
      </c>
      <c r="E1197" t="s">
        <v>131</v>
      </c>
      <c r="F1197">
        <v>3</v>
      </c>
      <c r="G1197" t="s">
        <v>135</v>
      </c>
      <c r="H1197">
        <v>410</v>
      </c>
      <c r="I1197" t="s">
        <v>513</v>
      </c>
      <c r="J1197">
        <v>3321</v>
      </c>
      <c r="K1197" t="s">
        <v>145</v>
      </c>
      <c r="L1197">
        <v>1670</v>
      </c>
      <c r="M1197" t="s">
        <v>491</v>
      </c>
      <c r="N1197">
        <v>202</v>
      </c>
      <c r="O1197">
        <v>262199.53999999998</v>
      </c>
      <c r="P1197">
        <v>269378.59000000003</v>
      </c>
      <c r="Q1197" t="str">
        <f>VLOOKUP(J1197,S:T,2,FALSE)</f>
        <v>G5 - Large C&amp;I</v>
      </c>
    </row>
    <row r="1198" spans="1:17" x14ac:dyDescent="0.35">
      <c r="A1198">
        <v>49</v>
      </c>
      <c r="B1198" t="s">
        <v>420</v>
      </c>
      <c r="C1198">
        <v>2019</v>
      </c>
      <c r="D1198">
        <v>10</v>
      </c>
      <c r="E1198" t="s">
        <v>131</v>
      </c>
      <c r="F1198">
        <v>3</v>
      </c>
      <c r="G1198" t="s">
        <v>135</v>
      </c>
      <c r="H1198">
        <v>441</v>
      </c>
      <c r="I1198" t="s">
        <v>526</v>
      </c>
      <c r="J1198" t="s">
        <v>527</v>
      </c>
      <c r="K1198" t="s">
        <v>145</v>
      </c>
      <c r="L1198">
        <v>300</v>
      </c>
      <c r="M1198" t="s">
        <v>136</v>
      </c>
      <c r="N1198">
        <v>1</v>
      </c>
      <c r="O1198">
        <v>29719.16</v>
      </c>
      <c r="P1198">
        <v>88796.47</v>
      </c>
      <c r="Q1198" t="str">
        <f>VLOOKUP(J1198,S:T,2,FALSE)</f>
        <v>G5 - Large C&amp;I</v>
      </c>
    </row>
    <row r="1199" spans="1:17" x14ac:dyDescent="0.35">
      <c r="A1199">
        <v>49</v>
      </c>
      <c r="B1199" t="s">
        <v>420</v>
      </c>
      <c r="C1199">
        <v>2019</v>
      </c>
      <c r="D1199">
        <v>10</v>
      </c>
      <c r="E1199" t="s">
        <v>131</v>
      </c>
      <c r="F1199">
        <v>3</v>
      </c>
      <c r="G1199" t="s">
        <v>135</v>
      </c>
      <c r="H1199">
        <v>428</v>
      </c>
      <c r="I1199" t="s">
        <v>529</v>
      </c>
      <c r="J1199" t="s">
        <v>530</v>
      </c>
      <c r="K1199" t="s">
        <v>145</v>
      </c>
      <c r="L1199">
        <v>1675</v>
      </c>
      <c r="M1199" t="s">
        <v>481</v>
      </c>
      <c r="N1199">
        <v>1</v>
      </c>
      <c r="O1199">
        <v>14008.28</v>
      </c>
      <c r="P1199">
        <v>12396.91</v>
      </c>
      <c r="Q1199" t="str">
        <f>VLOOKUP(J1199,S:T,2,FALSE)</f>
        <v>G5 - Large C&amp;I</v>
      </c>
    </row>
    <row r="1200" spans="1:17" x14ac:dyDescent="0.35">
      <c r="A1200">
        <v>49</v>
      </c>
      <c r="B1200" t="s">
        <v>420</v>
      </c>
      <c r="C1200">
        <v>2019</v>
      </c>
      <c r="D1200">
        <v>10</v>
      </c>
      <c r="E1200" t="s">
        <v>131</v>
      </c>
      <c r="F1200">
        <v>5</v>
      </c>
      <c r="G1200" t="s">
        <v>140</v>
      </c>
      <c r="H1200">
        <v>415</v>
      </c>
      <c r="I1200" t="s">
        <v>501</v>
      </c>
      <c r="J1200" t="s">
        <v>502</v>
      </c>
      <c r="K1200" t="s">
        <v>145</v>
      </c>
      <c r="L1200">
        <v>1670</v>
      </c>
      <c r="M1200" t="s">
        <v>491</v>
      </c>
      <c r="N1200">
        <v>3</v>
      </c>
      <c r="O1200">
        <v>8990.43</v>
      </c>
      <c r="P1200">
        <v>21333.86</v>
      </c>
      <c r="Q1200" t="str">
        <f>VLOOKUP(J1200,S:T,2,FALSE)</f>
        <v>G5 - Large C&amp;I</v>
      </c>
    </row>
    <row r="1201" spans="1:17" x14ac:dyDescent="0.35">
      <c r="A1201">
        <v>49</v>
      </c>
      <c r="B1201" t="s">
        <v>420</v>
      </c>
      <c r="C1201">
        <v>2019</v>
      </c>
      <c r="D1201">
        <v>10</v>
      </c>
      <c r="E1201" t="s">
        <v>131</v>
      </c>
      <c r="F1201">
        <v>5</v>
      </c>
      <c r="G1201" t="s">
        <v>140</v>
      </c>
      <c r="H1201">
        <v>414</v>
      </c>
      <c r="I1201" t="s">
        <v>505</v>
      </c>
      <c r="J1201">
        <v>3421</v>
      </c>
      <c r="K1201" t="s">
        <v>145</v>
      </c>
      <c r="L1201">
        <v>1670</v>
      </c>
      <c r="M1201" t="s">
        <v>491</v>
      </c>
      <c r="N1201">
        <v>1</v>
      </c>
      <c r="O1201">
        <v>2471.75</v>
      </c>
      <c r="P1201">
        <v>53.4</v>
      </c>
      <c r="Q1201" t="str">
        <f>VLOOKUP(J1201,S:T,2,FALSE)</f>
        <v>G5 - Large C&amp;I</v>
      </c>
    </row>
    <row r="1202" spans="1:17" x14ac:dyDescent="0.35">
      <c r="A1202">
        <v>49</v>
      </c>
      <c r="B1202" t="s">
        <v>420</v>
      </c>
      <c r="C1202">
        <v>2019</v>
      </c>
      <c r="D1202">
        <v>10</v>
      </c>
      <c r="E1202" t="s">
        <v>131</v>
      </c>
      <c r="F1202">
        <v>3</v>
      </c>
      <c r="G1202" t="s">
        <v>135</v>
      </c>
      <c r="H1202">
        <v>444</v>
      </c>
      <c r="I1202" t="s">
        <v>495</v>
      </c>
      <c r="J1202">
        <v>2131</v>
      </c>
      <c r="K1202" t="s">
        <v>145</v>
      </c>
      <c r="L1202">
        <v>300</v>
      </c>
      <c r="M1202" t="s">
        <v>136</v>
      </c>
      <c r="N1202">
        <v>4</v>
      </c>
      <c r="O1202">
        <v>324.8</v>
      </c>
      <c r="P1202">
        <v>200.26</v>
      </c>
      <c r="Q1202" t="str">
        <f>VLOOKUP(J1202,S:T,2,FALSE)</f>
        <v>G3 - Small C&amp;I</v>
      </c>
    </row>
    <row r="1203" spans="1:17" x14ac:dyDescent="0.35">
      <c r="A1203">
        <v>49</v>
      </c>
      <c r="B1203" t="s">
        <v>420</v>
      </c>
      <c r="C1203">
        <v>2019</v>
      </c>
      <c r="D1203">
        <v>10</v>
      </c>
      <c r="E1203" t="s">
        <v>131</v>
      </c>
      <c r="F1203">
        <v>3</v>
      </c>
      <c r="G1203" t="s">
        <v>135</v>
      </c>
      <c r="H1203">
        <v>423</v>
      </c>
      <c r="I1203" t="s">
        <v>482</v>
      </c>
      <c r="J1203" t="s">
        <v>483</v>
      </c>
      <c r="K1203" t="s">
        <v>145</v>
      </c>
      <c r="L1203">
        <v>1671</v>
      </c>
      <c r="M1203" t="s">
        <v>484</v>
      </c>
      <c r="N1203">
        <v>13</v>
      </c>
      <c r="O1203">
        <v>147438.79</v>
      </c>
      <c r="P1203">
        <v>980343.33</v>
      </c>
      <c r="Q1203" t="str">
        <f>VLOOKUP(J1203,S:T,2,FALSE)</f>
        <v>G5 - Large C&amp;I</v>
      </c>
    </row>
    <row r="1204" spans="1:17" x14ac:dyDescent="0.35">
      <c r="A1204">
        <v>49</v>
      </c>
      <c r="B1204" t="s">
        <v>420</v>
      </c>
      <c r="C1204">
        <v>2019</v>
      </c>
      <c r="D1204">
        <v>10</v>
      </c>
      <c r="E1204" t="s">
        <v>131</v>
      </c>
      <c r="F1204">
        <v>5</v>
      </c>
      <c r="G1204" t="s">
        <v>140</v>
      </c>
      <c r="H1204">
        <v>421</v>
      </c>
      <c r="I1204" t="s">
        <v>485</v>
      </c>
      <c r="J1204">
        <v>2496</v>
      </c>
      <c r="K1204" t="s">
        <v>145</v>
      </c>
      <c r="L1204">
        <v>400</v>
      </c>
      <c r="M1204" t="s">
        <v>140</v>
      </c>
      <c r="N1204">
        <v>1</v>
      </c>
      <c r="O1204">
        <v>11046.38</v>
      </c>
      <c r="P1204">
        <v>12220.27</v>
      </c>
      <c r="Q1204" t="str">
        <f>VLOOKUP(J1204,S:T,2,FALSE)</f>
        <v>G5 - Large C&amp;I</v>
      </c>
    </row>
    <row r="1205" spans="1:17" x14ac:dyDescent="0.35">
      <c r="A1205">
        <v>49</v>
      </c>
      <c r="B1205" t="s">
        <v>420</v>
      </c>
      <c r="C1205">
        <v>2019</v>
      </c>
      <c r="D1205">
        <v>10</v>
      </c>
      <c r="E1205" t="s">
        <v>131</v>
      </c>
      <c r="F1205">
        <v>5</v>
      </c>
      <c r="G1205" t="s">
        <v>140</v>
      </c>
      <c r="H1205">
        <v>405</v>
      </c>
      <c r="I1205" t="s">
        <v>504</v>
      </c>
      <c r="J1205">
        <v>2237</v>
      </c>
      <c r="K1205" t="s">
        <v>145</v>
      </c>
      <c r="L1205">
        <v>400</v>
      </c>
      <c r="M1205" t="s">
        <v>140</v>
      </c>
      <c r="N1205">
        <v>23</v>
      </c>
      <c r="O1205">
        <v>40374.589999999997</v>
      </c>
      <c r="P1205">
        <v>28062.2</v>
      </c>
      <c r="Q1205" t="str">
        <f>VLOOKUP(J1205,S:T,2,FALSE)</f>
        <v>G4 - Medium C&amp;I</v>
      </c>
    </row>
    <row r="1206" spans="1:17" x14ac:dyDescent="0.35">
      <c r="A1206">
        <v>49</v>
      </c>
      <c r="B1206" t="s">
        <v>420</v>
      </c>
      <c r="C1206">
        <v>2019</v>
      </c>
      <c r="D1206">
        <v>10</v>
      </c>
      <c r="E1206" t="s">
        <v>131</v>
      </c>
      <c r="F1206">
        <v>3</v>
      </c>
      <c r="G1206" t="s">
        <v>135</v>
      </c>
      <c r="H1206">
        <v>419</v>
      </c>
      <c r="I1206" t="s">
        <v>519</v>
      </c>
      <c r="J1206" t="s">
        <v>520</v>
      </c>
      <c r="K1206" t="s">
        <v>145</v>
      </c>
      <c r="L1206">
        <v>1671</v>
      </c>
      <c r="M1206" t="s">
        <v>484</v>
      </c>
      <c r="N1206">
        <v>4</v>
      </c>
      <c r="O1206">
        <v>7027.96</v>
      </c>
      <c r="P1206">
        <v>18418.2</v>
      </c>
      <c r="Q1206" t="str">
        <f>VLOOKUP(J1206,S:T,2,FALSE)</f>
        <v>G5 - Large C&amp;I</v>
      </c>
    </row>
    <row r="1207" spans="1:17" x14ac:dyDescent="0.35">
      <c r="A1207">
        <v>49</v>
      </c>
      <c r="B1207" t="s">
        <v>420</v>
      </c>
      <c r="C1207">
        <v>2019</v>
      </c>
      <c r="D1207">
        <v>10</v>
      </c>
      <c r="E1207" t="s">
        <v>131</v>
      </c>
      <c r="F1207">
        <v>3</v>
      </c>
      <c r="G1207" t="s">
        <v>135</v>
      </c>
      <c r="H1207">
        <v>431</v>
      </c>
      <c r="I1207" t="s">
        <v>514</v>
      </c>
      <c r="J1207" t="s">
        <v>515</v>
      </c>
      <c r="K1207" t="s">
        <v>145</v>
      </c>
      <c r="L1207">
        <v>1673</v>
      </c>
      <c r="M1207" t="s">
        <v>516</v>
      </c>
      <c r="N1207">
        <v>3</v>
      </c>
      <c r="O1207">
        <v>-106047.13</v>
      </c>
      <c r="P1207">
        <v>0</v>
      </c>
      <c r="Q1207" t="str">
        <f>VLOOKUP(J1207,S:T,2,FALSE)</f>
        <v>G6 - OTHER</v>
      </c>
    </row>
    <row r="1208" spans="1:17" x14ac:dyDescent="0.35">
      <c r="A1208">
        <v>49</v>
      </c>
      <c r="B1208" t="s">
        <v>420</v>
      </c>
      <c r="C1208">
        <v>2019</v>
      </c>
      <c r="D1208">
        <v>10</v>
      </c>
      <c r="E1208" t="s">
        <v>131</v>
      </c>
      <c r="F1208">
        <v>3</v>
      </c>
      <c r="G1208" t="s">
        <v>135</v>
      </c>
      <c r="H1208">
        <v>425</v>
      </c>
      <c r="I1208" t="s">
        <v>479</v>
      </c>
      <c r="J1208" t="s">
        <v>480</v>
      </c>
      <c r="K1208" t="s">
        <v>145</v>
      </c>
      <c r="L1208">
        <v>1675</v>
      </c>
      <c r="M1208" t="s">
        <v>481</v>
      </c>
      <c r="N1208">
        <v>3</v>
      </c>
      <c r="O1208">
        <v>3826.39</v>
      </c>
      <c r="P1208">
        <v>1335.1</v>
      </c>
      <c r="Q1208" t="str">
        <f>VLOOKUP(J1208,S:T,2,FALSE)</f>
        <v>G5 - Large C&amp;I</v>
      </c>
    </row>
    <row r="1209" spans="1:17" x14ac:dyDescent="0.35">
      <c r="A1209">
        <v>49</v>
      </c>
      <c r="B1209" t="s">
        <v>420</v>
      </c>
      <c r="C1209">
        <v>2019</v>
      </c>
      <c r="D1209">
        <v>10</v>
      </c>
      <c r="E1209" t="s">
        <v>131</v>
      </c>
      <c r="F1209">
        <v>3</v>
      </c>
      <c r="G1209" t="s">
        <v>135</v>
      </c>
      <c r="H1209">
        <v>440</v>
      </c>
      <c r="I1209" t="s">
        <v>522</v>
      </c>
      <c r="J1209" t="s">
        <v>523</v>
      </c>
      <c r="K1209" t="s">
        <v>145</v>
      </c>
      <c r="L1209">
        <v>1672</v>
      </c>
      <c r="M1209" t="s">
        <v>524</v>
      </c>
      <c r="N1209">
        <v>1</v>
      </c>
      <c r="O1209">
        <v>24456.31</v>
      </c>
      <c r="P1209">
        <v>177981.15</v>
      </c>
      <c r="Q1209" t="str">
        <f>VLOOKUP(J1209,S:T,2,FALSE)</f>
        <v>G5 - Large C&amp;I</v>
      </c>
    </row>
    <row r="1210" spans="1:17" x14ac:dyDescent="0.35">
      <c r="A1210">
        <v>49</v>
      </c>
      <c r="B1210" t="s">
        <v>420</v>
      </c>
      <c r="C1210">
        <v>2019</v>
      </c>
      <c r="D1210">
        <v>10</v>
      </c>
      <c r="E1210" t="s">
        <v>131</v>
      </c>
      <c r="F1210">
        <v>10</v>
      </c>
      <c r="G1210" t="s">
        <v>149</v>
      </c>
      <c r="H1210">
        <v>401</v>
      </c>
      <c r="I1210" t="s">
        <v>525</v>
      </c>
      <c r="J1210">
        <v>1012</v>
      </c>
      <c r="K1210" t="s">
        <v>145</v>
      </c>
      <c r="L1210">
        <v>200</v>
      </c>
      <c r="M1210" t="s">
        <v>143</v>
      </c>
      <c r="N1210">
        <v>6</v>
      </c>
      <c r="O1210">
        <v>358.76</v>
      </c>
      <c r="P1210">
        <v>194.07</v>
      </c>
      <c r="Q1210" t="str">
        <f>VLOOKUP(J1210,S:T,2,FALSE)</f>
        <v>G1 - Residential</v>
      </c>
    </row>
    <row r="1211" spans="1:17" x14ac:dyDescent="0.35">
      <c r="A1211">
        <v>49</v>
      </c>
      <c r="B1211" t="s">
        <v>420</v>
      </c>
      <c r="C1211">
        <v>2019</v>
      </c>
      <c r="D1211">
        <v>10</v>
      </c>
      <c r="E1211" t="s">
        <v>131</v>
      </c>
      <c r="F1211">
        <v>10</v>
      </c>
      <c r="G1211" t="s">
        <v>149</v>
      </c>
      <c r="H1211">
        <v>402</v>
      </c>
      <c r="I1211" t="s">
        <v>486</v>
      </c>
      <c r="J1211">
        <v>1301</v>
      </c>
      <c r="K1211" t="s">
        <v>145</v>
      </c>
      <c r="L1211">
        <v>207</v>
      </c>
      <c r="M1211" t="s">
        <v>151</v>
      </c>
      <c r="N1211">
        <v>20928</v>
      </c>
      <c r="O1211">
        <v>736293.87</v>
      </c>
      <c r="P1211">
        <v>522157.31</v>
      </c>
      <c r="Q1211" t="str">
        <f>VLOOKUP(J1211,S:T,2,FALSE)</f>
        <v>G2 - Low Income Residential</v>
      </c>
    </row>
    <row r="1212" spans="1:17" x14ac:dyDescent="0.35">
      <c r="A1212">
        <v>49</v>
      </c>
      <c r="B1212" t="s">
        <v>420</v>
      </c>
      <c r="C1212">
        <v>2019</v>
      </c>
      <c r="D1212">
        <v>10</v>
      </c>
      <c r="E1212" t="s">
        <v>131</v>
      </c>
      <c r="F1212">
        <v>3</v>
      </c>
      <c r="G1212" t="s">
        <v>135</v>
      </c>
      <c r="H1212">
        <v>406</v>
      </c>
      <c r="I1212" t="s">
        <v>503</v>
      </c>
      <c r="J1212">
        <v>2221</v>
      </c>
      <c r="K1212" t="s">
        <v>145</v>
      </c>
      <c r="L1212">
        <v>1670</v>
      </c>
      <c r="M1212" t="s">
        <v>491</v>
      </c>
      <c r="N1212">
        <v>1491</v>
      </c>
      <c r="O1212">
        <v>525758.47</v>
      </c>
      <c r="P1212">
        <v>670821.03</v>
      </c>
      <c r="Q1212" t="str">
        <f>VLOOKUP(J1212,S:T,2,FALSE)</f>
        <v>G4 - Medium C&amp;I</v>
      </c>
    </row>
    <row r="1213" spans="1:17" x14ac:dyDescent="0.35">
      <c r="A1213">
        <v>49</v>
      </c>
      <c r="B1213" t="s">
        <v>420</v>
      </c>
      <c r="C1213">
        <v>2019</v>
      </c>
      <c r="D1213">
        <v>10</v>
      </c>
      <c r="E1213" t="s">
        <v>131</v>
      </c>
      <c r="F1213">
        <v>5</v>
      </c>
      <c r="G1213" t="s">
        <v>140</v>
      </c>
      <c r="H1213">
        <v>406</v>
      </c>
      <c r="I1213" t="s">
        <v>503</v>
      </c>
      <c r="J1213">
        <v>2221</v>
      </c>
      <c r="K1213" t="s">
        <v>145</v>
      </c>
      <c r="L1213">
        <v>1670</v>
      </c>
      <c r="M1213" t="s">
        <v>491</v>
      </c>
      <c r="N1213">
        <v>22</v>
      </c>
      <c r="O1213">
        <v>15422.33</v>
      </c>
      <c r="P1213">
        <v>26513.02</v>
      </c>
      <c r="Q1213" t="str">
        <f>VLOOKUP(J1213,S:T,2,FALSE)</f>
        <v>G4 - Medium C&amp;I</v>
      </c>
    </row>
    <row r="1214" spans="1:17" x14ac:dyDescent="0.35">
      <c r="A1214">
        <v>49</v>
      </c>
      <c r="B1214" t="s">
        <v>420</v>
      </c>
      <c r="C1214">
        <v>2019</v>
      </c>
      <c r="D1214">
        <v>10</v>
      </c>
      <c r="E1214" t="s">
        <v>131</v>
      </c>
      <c r="F1214">
        <v>1</v>
      </c>
      <c r="G1214" t="s">
        <v>132</v>
      </c>
      <c r="H1214">
        <v>401</v>
      </c>
      <c r="I1214" t="s">
        <v>525</v>
      </c>
      <c r="J1214">
        <v>1012</v>
      </c>
      <c r="K1214" t="s">
        <v>145</v>
      </c>
      <c r="L1214">
        <v>200</v>
      </c>
      <c r="M1214" t="s">
        <v>143</v>
      </c>
      <c r="N1214">
        <v>16645</v>
      </c>
      <c r="O1214">
        <v>454739.20000000001</v>
      </c>
      <c r="P1214">
        <v>159057.97</v>
      </c>
      <c r="Q1214" t="str">
        <f>VLOOKUP(J1214,S:T,2,FALSE)</f>
        <v>G1 - Residential</v>
      </c>
    </row>
    <row r="1215" spans="1:17" x14ac:dyDescent="0.35">
      <c r="A1215">
        <v>49</v>
      </c>
      <c r="B1215" t="s">
        <v>420</v>
      </c>
      <c r="C1215">
        <v>2019</v>
      </c>
      <c r="D1215">
        <v>10</v>
      </c>
      <c r="E1215" t="s">
        <v>131</v>
      </c>
      <c r="F1215">
        <v>1</v>
      </c>
      <c r="G1215" t="s">
        <v>132</v>
      </c>
      <c r="H1215">
        <v>400</v>
      </c>
      <c r="I1215" t="s">
        <v>510</v>
      </c>
      <c r="J1215">
        <v>1247</v>
      </c>
      <c r="K1215" t="s">
        <v>145</v>
      </c>
      <c r="L1215">
        <v>207</v>
      </c>
      <c r="M1215" t="s">
        <v>151</v>
      </c>
      <c r="N1215">
        <v>11</v>
      </c>
      <c r="O1215">
        <v>360.55</v>
      </c>
      <c r="P1215">
        <v>151.96</v>
      </c>
      <c r="Q1215" t="str">
        <f>VLOOKUP(J1215,S:T,2,FALSE)</f>
        <v>G1 - Residential</v>
      </c>
    </row>
    <row r="1216" spans="1:17" x14ac:dyDescent="0.35">
      <c r="A1216">
        <v>49</v>
      </c>
      <c r="B1216" t="s">
        <v>420</v>
      </c>
      <c r="C1216">
        <v>2019</v>
      </c>
      <c r="D1216">
        <v>10</v>
      </c>
      <c r="E1216" t="s">
        <v>131</v>
      </c>
      <c r="F1216">
        <v>3</v>
      </c>
      <c r="G1216" t="s">
        <v>135</v>
      </c>
      <c r="H1216">
        <v>407</v>
      </c>
      <c r="I1216" t="s">
        <v>496</v>
      </c>
      <c r="J1216" t="s">
        <v>497</v>
      </c>
      <c r="K1216" t="s">
        <v>145</v>
      </c>
      <c r="L1216">
        <v>1670</v>
      </c>
      <c r="M1216" t="s">
        <v>491</v>
      </c>
      <c r="N1216">
        <v>328</v>
      </c>
      <c r="O1216">
        <v>145484.19</v>
      </c>
      <c r="P1216">
        <v>219490.15</v>
      </c>
      <c r="Q1216" t="str">
        <f>VLOOKUP(J1216,S:T,2,FALSE)</f>
        <v>G4 - Medium C&amp;I</v>
      </c>
    </row>
    <row r="1217" spans="1:17" x14ac:dyDescent="0.35">
      <c r="A1217">
        <v>49</v>
      </c>
      <c r="B1217" t="s">
        <v>420</v>
      </c>
      <c r="C1217">
        <v>2019</v>
      </c>
      <c r="D1217">
        <v>10</v>
      </c>
      <c r="E1217" t="s">
        <v>131</v>
      </c>
      <c r="F1217">
        <v>5</v>
      </c>
      <c r="G1217" t="s">
        <v>140</v>
      </c>
      <c r="H1217">
        <v>407</v>
      </c>
      <c r="I1217" t="s">
        <v>496</v>
      </c>
      <c r="J1217" t="s">
        <v>497</v>
      </c>
      <c r="K1217" t="s">
        <v>145</v>
      </c>
      <c r="L1217">
        <v>1670</v>
      </c>
      <c r="M1217" t="s">
        <v>491</v>
      </c>
      <c r="N1217">
        <v>8</v>
      </c>
      <c r="O1217">
        <v>6043.31</v>
      </c>
      <c r="P1217">
        <v>12460.57</v>
      </c>
      <c r="Q1217" t="str">
        <f>VLOOKUP(J1217,S:T,2,FALSE)</f>
        <v>G4 - Medium C&amp;I</v>
      </c>
    </row>
    <row r="1218" spans="1:17" x14ac:dyDescent="0.35">
      <c r="A1218">
        <v>49</v>
      </c>
      <c r="B1218" t="s">
        <v>420</v>
      </c>
      <c r="C1218">
        <v>2019</v>
      </c>
      <c r="D1218">
        <v>10</v>
      </c>
      <c r="E1218" t="s">
        <v>131</v>
      </c>
      <c r="F1218">
        <v>5</v>
      </c>
      <c r="G1218" t="s">
        <v>140</v>
      </c>
      <c r="H1218">
        <v>404</v>
      </c>
      <c r="I1218" t="s">
        <v>506</v>
      </c>
      <c r="J1218">
        <v>2107</v>
      </c>
      <c r="K1218" t="s">
        <v>145</v>
      </c>
      <c r="L1218">
        <v>400</v>
      </c>
      <c r="M1218" t="s">
        <v>140</v>
      </c>
      <c r="N1218">
        <v>7</v>
      </c>
      <c r="O1218">
        <v>219.04</v>
      </c>
      <c r="P1218">
        <v>12.31</v>
      </c>
      <c r="Q1218" t="str">
        <f>VLOOKUP(J1218,S:T,2,FALSE)</f>
        <v>G3 - Small C&amp;I</v>
      </c>
    </row>
    <row r="1219" spans="1:17" x14ac:dyDescent="0.35">
      <c r="A1219">
        <v>49</v>
      </c>
      <c r="B1219" t="s">
        <v>420</v>
      </c>
      <c r="C1219">
        <v>2019</v>
      </c>
      <c r="D1219">
        <v>10</v>
      </c>
      <c r="E1219" t="s">
        <v>131</v>
      </c>
      <c r="F1219">
        <v>3</v>
      </c>
      <c r="G1219" t="s">
        <v>135</v>
      </c>
      <c r="H1219">
        <v>408</v>
      </c>
      <c r="I1219" t="s">
        <v>478</v>
      </c>
      <c r="J1219">
        <v>2231</v>
      </c>
      <c r="K1219" t="s">
        <v>145</v>
      </c>
      <c r="L1219">
        <v>300</v>
      </c>
      <c r="M1219" t="s">
        <v>136</v>
      </c>
      <c r="N1219">
        <v>22</v>
      </c>
      <c r="O1219">
        <v>10339.85</v>
      </c>
      <c r="P1219">
        <v>6623.92</v>
      </c>
      <c r="Q1219" t="str">
        <f>VLOOKUP(J1219,S:T,2,FALSE)</f>
        <v>G4 - Medium C&amp;I</v>
      </c>
    </row>
    <row r="1220" spans="1:17" x14ac:dyDescent="0.35">
      <c r="A1220">
        <v>49</v>
      </c>
      <c r="B1220" t="s">
        <v>420</v>
      </c>
      <c r="C1220">
        <v>2019</v>
      </c>
      <c r="D1220">
        <v>10</v>
      </c>
      <c r="E1220" t="s">
        <v>131</v>
      </c>
      <c r="F1220">
        <v>5</v>
      </c>
      <c r="G1220" t="s">
        <v>140</v>
      </c>
      <c r="H1220">
        <v>419</v>
      </c>
      <c r="I1220" t="s">
        <v>519</v>
      </c>
      <c r="J1220" t="s">
        <v>520</v>
      </c>
      <c r="K1220" t="s">
        <v>145</v>
      </c>
      <c r="L1220">
        <v>1671</v>
      </c>
      <c r="M1220" t="s">
        <v>484</v>
      </c>
      <c r="N1220">
        <v>51</v>
      </c>
      <c r="O1220">
        <v>110394.14</v>
      </c>
      <c r="P1220">
        <v>288997.71999999997</v>
      </c>
      <c r="Q1220" t="str">
        <f>VLOOKUP(J1220,S:T,2,FALSE)</f>
        <v>G5 - Large C&amp;I</v>
      </c>
    </row>
    <row r="1221" spans="1:17" x14ac:dyDescent="0.35">
      <c r="A1221">
        <v>49</v>
      </c>
      <c r="B1221" t="s">
        <v>420</v>
      </c>
      <c r="C1221">
        <v>2019</v>
      </c>
      <c r="D1221">
        <v>10</v>
      </c>
      <c r="E1221" t="s">
        <v>131</v>
      </c>
      <c r="F1221">
        <v>3</v>
      </c>
      <c r="G1221" t="s">
        <v>135</v>
      </c>
      <c r="H1221">
        <v>418</v>
      </c>
      <c r="I1221" t="s">
        <v>528</v>
      </c>
      <c r="J1221">
        <v>2321</v>
      </c>
      <c r="K1221" t="s">
        <v>145</v>
      </c>
      <c r="L1221">
        <v>1671</v>
      </c>
      <c r="M1221" t="s">
        <v>484</v>
      </c>
      <c r="N1221">
        <v>40</v>
      </c>
      <c r="O1221">
        <v>73162.64</v>
      </c>
      <c r="P1221">
        <v>168670.47</v>
      </c>
      <c r="Q1221" t="str">
        <f>VLOOKUP(J1221,S:T,2,FALSE)</f>
        <v>G5 - Large C&amp;I</v>
      </c>
    </row>
    <row r="1222" spans="1:17" x14ac:dyDescent="0.35">
      <c r="A1222">
        <v>49</v>
      </c>
      <c r="B1222" t="s">
        <v>420</v>
      </c>
      <c r="C1222">
        <v>2019</v>
      </c>
      <c r="D1222">
        <v>10</v>
      </c>
      <c r="E1222" t="s">
        <v>131</v>
      </c>
      <c r="F1222">
        <v>3</v>
      </c>
      <c r="G1222" t="s">
        <v>135</v>
      </c>
      <c r="H1222">
        <v>411</v>
      </c>
      <c r="I1222" t="s">
        <v>489</v>
      </c>
      <c r="J1222" t="s">
        <v>490</v>
      </c>
      <c r="K1222" t="s">
        <v>145</v>
      </c>
      <c r="L1222">
        <v>1670</v>
      </c>
      <c r="M1222" t="s">
        <v>491</v>
      </c>
      <c r="N1222">
        <v>108</v>
      </c>
      <c r="O1222">
        <v>146082.76999999999</v>
      </c>
      <c r="P1222">
        <v>157440.13</v>
      </c>
      <c r="Q1222" t="str">
        <f>VLOOKUP(J1222,S:T,2,FALSE)</f>
        <v>G5 - Large C&amp;I</v>
      </c>
    </row>
    <row r="1223" spans="1:17" x14ac:dyDescent="0.35">
      <c r="A1223">
        <v>49</v>
      </c>
      <c r="B1223" t="s">
        <v>420</v>
      </c>
      <c r="C1223">
        <v>2019</v>
      </c>
      <c r="D1223">
        <v>10</v>
      </c>
      <c r="E1223" t="s">
        <v>131</v>
      </c>
      <c r="F1223">
        <v>3</v>
      </c>
      <c r="G1223" t="s">
        <v>135</v>
      </c>
      <c r="H1223">
        <v>442</v>
      </c>
      <c r="I1223" t="s">
        <v>531</v>
      </c>
      <c r="J1223" t="s">
        <v>532</v>
      </c>
      <c r="K1223" t="s">
        <v>145</v>
      </c>
      <c r="L1223">
        <v>1672</v>
      </c>
      <c r="M1223" t="s">
        <v>524</v>
      </c>
      <c r="N1223">
        <v>8</v>
      </c>
      <c r="O1223">
        <v>161066.49</v>
      </c>
      <c r="P1223">
        <v>1319892.1599999999</v>
      </c>
      <c r="Q1223" t="str">
        <f>VLOOKUP(J1223,S:T,2,FALSE)</f>
        <v>G5 - Large C&amp;I</v>
      </c>
    </row>
    <row r="1224" spans="1:17" x14ac:dyDescent="0.35">
      <c r="A1224">
        <v>49</v>
      </c>
      <c r="B1224" t="s">
        <v>420</v>
      </c>
      <c r="C1224">
        <v>2019</v>
      </c>
      <c r="D1224">
        <v>10</v>
      </c>
      <c r="E1224" t="s">
        <v>131</v>
      </c>
      <c r="F1224">
        <v>3</v>
      </c>
      <c r="G1224" t="s">
        <v>135</v>
      </c>
      <c r="H1224">
        <v>439</v>
      </c>
      <c r="I1224" t="s">
        <v>487</v>
      </c>
      <c r="J1224" t="s">
        <v>488</v>
      </c>
      <c r="K1224" t="s">
        <v>145</v>
      </c>
      <c r="L1224">
        <v>300</v>
      </c>
      <c r="M1224" t="s">
        <v>136</v>
      </c>
      <c r="N1224">
        <v>1</v>
      </c>
      <c r="O1224">
        <v>644.35</v>
      </c>
      <c r="P1224">
        <v>0</v>
      </c>
      <c r="Q1224" t="str">
        <f>VLOOKUP(J1224,S:T,2,FALSE)</f>
        <v>G5 - Large C&amp;I</v>
      </c>
    </row>
    <row r="1225" spans="1:17" x14ac:dyDescent="0.35">
      <c r="A1225">
        <v>49</v>
      </c>
      <c r="B1225" t="s">
        <v>420</v>
      </c>
      <c r="C1225">
        <v>2019</v>
      </c>
      <c r="D1225">
        <v>10</v>
      </c>
      <c r="E1225" t="s">
        <v>131</v>
      </c>
      <c r="F1225">
        <v>5</v>
      </c>
      <c r="G1225" t="s">
        <v>140</v>
      </c>
      <c r="H1225">
        <v>418</v>
      </c>
      <c r="I1225" t="s">
        <v>528</v>
      </c>
      <c r="J1225">
        <v>2321</v>
      </c>
      <c r="K1225" t="s">
        <v>145</v>
      </c>
      <c r="L1225">
        <v>1671</v>
      </c>
      <c r="M1225" t="s">
        <v>484</v>
      </c>
      <c r="N1225">
        <v>51</v>
      </c>
      <c r="O1225">
        <v>91133.79</v>
      </c>
      <c r="P1225">
        <v>213759.71</v>
      </c>
      <c r="Q1225" t="str">
        <f>VLOOKUP(J1225,S:T,2,FALSE)</f>
        <v>G5 - Large C&amp;I</v>
      </c>
    </row>
    <row r="1226" spans="1:17" x14ac:dyDescent="0.35">
      <c r="A1226">
        <v>49</v>
      </c>
      <c r="B1226" t="s">
        <v>420</v>
      </c>
      <c r="C1226">
        <v>2019</v>
      </c>
      <c r="D1226">
        <v>10</v>
      </c>
      <c r="E1226" t="s">
        <v>131</v>
      </c>
      <c r="F1226">
        <v>5</v>
      </c>
      <c r="G1226" t="s">
        <v>140</v>
      </c>
      <c r="H1226">
        <v>422</v>
      </c>
      <c r="I1226" t="s">
        <v>500</v>
      </c>
      <c r="J1226">
        <v>2421</v>
      </c>
      <c r="K1226" t="s">
        <v>145</v>
      </c>
      <c r="L1226">
        <v>1671</v>
      </c>
      <c r="M1226" t="s">
        <v>484</v>
      </c>
      <c r="N1226">
        <v>13</v>
      </c>
      <c r="O1226">
        <v>79063.7</v>
      </c>
      <c r="P1226">
        <v>401916.01</v>
      </c>
      <c r="Q1226" t="str">
        <f>VLOOKUP(J1226,S:T,2,FALSE)</f>
        <v>G5 - Large C&amp;I</v>
      </c>
    </row>
    <row r="1227" spans="1:17" x14ac:dyDescent="0.35">
      <c r="A1227">
        <v>49</v>
      </c>
      <c r="B1227" t="s">
        <v>420</v>
      </c>
      <c r="C1227">
        <v>2019</v>
      </c>
      <c r="D1227">
        <v>10</v>
      </c>
      <c r="E1227" t="s">
        <v>131</v>
      </c>
      <c r="F1227">
        <v>3</v>
      </c>
      <c r="G1227" t="s">
        <v>135</v>
      </c>
      <c r="H1227">
        <v>446</v>
      </c>
      <c r="I1227" t="s">
        <v>521</v>
      </c>
      <c r="J1227">
        <v>8011</v>
      </c>
      <c r="K1227" t="s">
        <v>145</v>
      </c>
      <c r="L1227">
        <v>300</v>
      </c>
      <c r="M1227" t="s">
        <v>136</v>
      </c>
      <c r="N1227">
        <v>23</v>
      </c>
      <c r="O1227">
        <v>1845.69</v>
      </c>
      <c r="P1227">
        <v>0</v>
      </c>
      <c r="Q1227" t="str">
        <f>VLOOKUP(J1227,S:T,2,FALSE)</f>
        <v>G6 - OTHER</v>
      </c>
    </row>
    <row r="1228" spans="1:17" x14ac:dyDescent="0.35">
      <c r="A1228">
        <v>49</v>
      </c>
      <c r="B1228" t="s">
        <v>420</v>
      </c>
      <c r="C1228">
        <v>2019</v>
      </c>
      <c r="D1228">
        <v>10</v>
      </c>
      <c r="E1228" t="s">
        <v>131</v>
      </c>
      <c r="F1228">
        <v>5</v>
      </c>
      <c r="G1228" t="s">
        <v>140</v>
      </c>
      <c r="H1228">
        <v>410</v>
      </c>
      <c r="I1228" t="s">
        <v>513</v>
      </c>
      <c r="J1228">
        <v>3321</v>
      </c>
      <c r="K1228" t="s">
        <v>145</v>
      </c>
      <c r="L1228">
        <v>1670</v>
      </c>
      <c r="M1228" t="s">
        <v>491</v>
      </c>
      <c r="N1228">
        <v>22</v>
      </c>
      <c r="O1228">
        <v>36352.85</v>
      </c>
      <c r="P1228">
        <v>46687.75</v>
      </c>
      <c r="Q1228" t="str">
        <f>VLOOKUP(J1228,S:T,2,FALSE)</f>
        <v>G5 - Large C&amp;I</v>
      </c>
    </row>
    <row r="1229" spans="1:17" x14ac:dyDescent="0.35">
      <c r="A1229">
        <v>49</v>
      </c>
      <c r="B1229" t="s">
        <v>420</v>
      </c>
      <c r="C1229">
        <v>2019</v>
      </c>
      <c r="D1229">
        <v>10</v>
      </c>
      <c r="E1229" t="s">
        <v>131</v>
      </c>
      <c r="F1229">
        <v>3</v>
      </c>
      <c r="G1229" t="s">
        <v>135</v>
      </c>
      <c r="H1229">
        <v>414</v>
      </c>
      <c r="I1229" t="s">
        <v>505</v>
      </c>
      <c r="J1229">
        <v>3421</v>
      </c>
      <c r="K1229" t="s">
        <v>145</v>
      </c>
      <c r="L1229">
        <v>1670</v>
      </c>
      <c r="M1229" t="s">
        <v>491</v>
      </c>
      <c r="N1229">
        <v>1</v>
      </c>
      <c r="O1229">
        <v>1639.49</v>
      </c>
      <c r="P1229">
        <v>3040.94</v>
      </c>
      <c r="Q1229" t="str">
        <f>VLOOKUP(J1229,S:T,2,FALSE)</f>
        <v>G5 - Large C&amp;I</v>
      </c>
    </row>
    <row r="1230" spans="1:17" x14ac:dyDescent="0.35">
      <c r="A1230">
        <v>49</v>
      </c>
      <c r="B1230" t="s">
        <v>420</v>
      </c>
      <c r="C1230">
        <v>2019</v>
      </c>
      <c r="D1230">
        <v>10</v>
      </c>
      <c r="E1230" t="s">
        <v>131</v>
      </c>
      <c r="F1230">
        <v>10</v>
      </c>
      <c r="G1230" t="s">
        <v>149</v>
      </c>
      <c r="H1230">
        <v>400</v>
      </c>
      <c r="I1230" t="s">
        <v>510</v>
      </c>
      <c r="J1230">
        <v>1247</v>
      </c>
      <c r="K1230" t="s">
        <v>145</v>
      </c>
      <c r="L1230">
        <v>207</v>
      </c>
      <c r="M1230" t="s">
        <v>151</v>
      </c>
      <c r="N1230">
        <v>209378</v>
      </c>
      <c r="O1230">
        <v>9736573.6300000008</v>
      </c>
      <c r="P1230">
        <v>5041005.7699999996</v>
      </c>
      <c r="Q1230" t="str">
        <f>VLOOKUP(J1230,S:T,2,FALSE)</f>
        <v>G1 - Residential</v>
      </c>
    </row>
    <row r="1231" spans="1:17" x14ac:dyDescent="0.35">
      <c r="A1231">
        <v>49</v>
      </c>
      <c r="B1231" t="s">
        <v>420</v>
      </c>
      <c r="C1231">
        <v>2019</v>
      </c>
      <c r="D1231">
        <v>10</v>
      </c>
      <c r="E1231" t="s">
        <v>131</v>
      </c>
      <c r="F1231">
        <v>3</v>
      </c>
      <c r="G1231" t="s">
        <v>135</v>
      </c>
      <c r="H1231">
        <v>417</v>
      </c>
      <c r="I1231" t="s">
        <v>499</v>
      </c>
      <c r="J1231">
        <v>2367</v>
      </c>
      <c r="K1231" t="s">
        <v>145</v>
      </c>
      <c r="L1231">
        <v>300</v>
      </c>
      <c r="M1231" t="s">
        <v>136</v>
      </c>
      <c r="N1231">
        <v>27</v>
      </c>
      <c r="O1231">
        <v>93371.32</v>
      </c>
      <c r="P1231">
        <v>89571.88</v>
      </c>
      <c r="Q1231" t="str">
        <f>VLOOKUP(J1231,S:T,2,FALSE)</f>
        <v>G5 - Large C&amp;I</v>
      </c>
    </row>
    <row r="1232" spans="1:17" x14ac:dyDescent="0.35">
      <c r="A1232">
        <v>49</v>
      </c>
      <c r="B1232" t="s">
        <v>420</v>
      </c>
      <c r="C1232">
        <v>2019</v>
      </c>
      <c r="D1232">
        <v>10</v>
      </c>
      <c r="E1232" t="s">
        <v>131</v>
      </c>
      <c r="F1232">
        <v>3</v>
      </c>
      <c r="G1232" t="s">
        <v>135</v>
      </c>
      <c r="H1232">
        <v>430</v>
      </c>
      <c r="I1232" t="s">
        <v>492</v>
      </c>
      <c r="J1232" t="s">
        <v>493</v>
      </c>
      <c r="K1232" t="s">
        <v>145</v>
      </c>
      <c r="L1232">
        <v>300</v>
      </c>
      <c r="M1232" t="s">
        <v>136</v>
      </c>
      <c r="N1232">
        <v>1</v>
      </c>
      <c r="O1232">
        <v>18749.63</v>
      </c>
      <c r="P1232">
        <v>1</v>
      </c>
      <c r="Q1232" t="str">
        <f>VLOOKUP(J1232,S:T,2,FALSE)</f>
        <v>E6 - OTHER</v>
      </c>
    </row>
    <row r="1233" spans="1:17" x14ac:dyDescent="0.35">
      <c r="A1233">
        <v>49</v>
      </c>
      <c r="B1233" t="s">
        <v>420</v>
      </c>
      <c r="C1233">
        <v>2019</v>
      </c>
      <c r="D1233">
        <v>10</v>
      </c>
      <c r="E1233" t="s">
        <v>131</v>
      </c>
      <c r="F1233">
        <v>3</v>
      </c>
      <c r="G1233" t="s">
        <v>135</v>
      </c>
      <c r="H1233">
        <v>412</v>
      </c>
      <c r="I1233" t="s">
        <v>533</v>
      </c>
      <c r="J1233">
        <v>3331</v>
      </c>
      <c r="K1233" t="s">
        <v>145</v>
      </c>
      <c r="L1233">
        <v>300</v>
      </c>
      <c r="M1233" t="s">
        <v>136</v>
      </c>
      <c r="N1233">
        <v>1</v>
      </c>
      <c r="O1233">
        <v>1726.14</v>
      </c>
      <c r="P1233">
        <v>886.3</v>
      </c>
      <c r="Q1233" t="str">
        <f>VLOOKUP(J1233,S:T,2,FALSE)</f>
        <v>G5 - Large C&amp;I</v>
      </c>
    </row>
    <row r="1234" spans="1:17" x14ac:dyDescent="0.35">
      <c r="A1234">
        <v>49</v>
      </c>
      <c r="B1234" t="s">
        <v>420</v>
      </c>
      <c r="C1234">
        <v>2019</v>
      </c>
      <c r="D1234">
        <v>10</v>
      </c>
      <c r="E1234" t="s">
        <v>131</v>
      </c>
      <c r="F1234">
        <v>3</v>
      </c>
      <c r="G1234" t="s">
        <v>135</v>
      </c>
      <c r="H1234">
        <v>409</v>
      </c>
      <c r="I1234" t="s">
        <v>517</v>
      </c>
      <c r="J1234">
        <v>3367</v>
      </c>
      <c r="K1234" t="s">
        <v>145</v>
      </c>
      <c r="L1234">
        <v>300</v>
      </c>
      <c r="M1234" t="s">
        <v>136</v>
      </c>
      <c r="N1234">
        <v>97</v>
      </c>
      <c r="O1234">
        <v>167476.81</v>
      </c>
      <c r="P1234">
        <v>85112.61</v>
      </c>
      <c r="Q1234" t="str">
        <f>VLOOKUP(J1234,S:T,2,FALSE)</f>
        <v>G5 - Large C&amp;I</v>
      </c>
    </row>
    <row r="1235" spans="1:17" x14ac:dyDescent="0.35">
      <c r="A1235">
        <v>49</v>
      </c>
      <c r="B1235" t="s">
        <v>420</v>
      </c>
      <c r="C1235">
        <v>2019</v>
      </c>
      <c r="D1235">
        <v>10</v>
      </c>
      <c r="E1235" t="s">
        <v>131</v>
      </c>
      <c r="F1235">
        <v>5</v>
      </c>
      <c r="G1235" t="s">
        <v>140</v>
      </c>
      <c r="H1235">
        <v>409</v>
      </c>
      <c r="I1235" t="s">
        <v>517</v>
      </c>
      <c r="J1235">
        <v>3367</v>
      </c>
      <c r="K1235" t="s">
        <v>145</v>
      </c>
      <c r="L1235">
        <v>400</v>
      </c>
      <c r="M1235" t="s">
        <v>140</v>
      </c>
      <c r="N1235">
        <v>7</v>
      </c>
      <c r="O1235">
        <v>20123.189999999999</v>
      </c>
      <c r="P1235">
        <v>15118.46</v>
      </c>
      <c r="Q1235" t="str">
        <f>VLOOKUP(J1235,S:T,2,FALSE)</f>
        <v>G5 - Large C&amp;I</v>
      </c>
    </row>
    <row r="1236" spans="1:17" x14ac:dyDescent="0.35">
      <c r="A1236">
        <v>49</v>
      </c>
      <c r="B1236" t="s">
        <v>420</v>
      </c>
      <c r="C1236">
        <v>2019</v>
      </c>
      <c r="D1236">
        <v>10</v>
      </c>
      <c r="E1236" t="s">
        <v>131</v>
      </c>
      <c r="F1236">
        <v>3</v>
      </c>
      <c r="G1236" t="s">
        <v>135</v>
      </c>
      <c r="H1236">
        <v>432</v>
      </c>
      <c r="I1236" t="s">
        <v>507</v>
      </c>
      <c r="J1236" t="s">
        <v>508</v>
      </c>
      <c r="K1236" t="s">
        <v>145</v>
      </c>
      <c r="L1236">
        <v>1674</v>
      </c>
      <c r="M1236" t="s">
        <v>509</v>
      </c>
      <c r="N1236">
        <v>4</v>
      </c>
      <c r="O1236">
        <v>432182.65</v>
      </c>
      <c r="P1236">
        <v>0</v>
      </c>
      <c r="Q1236" t="str">
        <f>VLOOKUP(J1236,S:T,2,FALSE)</f>
        <v>G6 - OTHER</v>
      </c>
    </row>
    <row r="1237" spans="1:17" x14ac:dyDescent="0.35">
      <c r="A1237">
        <v>49</v>
      </c>
      <c r="B1237" t="s">
        <v>420</v>
      </c>
      <c r="C1237">
        <v>2019</v>
      </c>
      <c r="D1237">
        <v>10</v>
      </c>
      <c r="E1237" t="s">
        <v>131</v>
      </c>
      <c r="F1237">
        <v>3</v>
      </c>
      <c r="G1237" t="s">
        <v>135</v>
      </c>
      <c r="H1237">
        <v>422</v>
      </c>
      <c r="I1237" t="s">
        <v>500</v>
      </c>
      <c r="J1237">
        <v>2421</v>
      </c>
      <c r="K1237" t="s">
        <v>145</v>
      </c>
      <c r="L1237">
        <v>1671</v>
      </c>
      <c r="M1237" t="s">
        <v>484</v>
      </c>
      <c r="N1237">
        <v>2</v>
      </c>
      <c r="O1237">
        <v>5615.62</v>
      </c>
      <c r="P1237">
        <v>19301.43</v>
      </c>
      <c r="Q1237" t="str">
        <f>VLOOKUP(J1237,S:T,2,FALSE)</f>
        <v>G5 - Large C&amp;I</v>
      </c>
    </row>
    <row r="1238" spans="1:17" x14ac:dyDescent="0.35">
      <c r="A1238">
        <v>49</v>
      </c>
      <c r="B1238" t="s">
        <v>420</v>
      </c>
      <c r="C1238">
        <v>2019</v>
      </c>
      <c r="D1238">
        <v>10</v>
      </c>
      <c r="E1238" t="s">
        <v>131</v>
      </c>
      <c r="F1238">
        <v>5</v>
      </c>
      <c r="G1238" t="s">
        <v>140</v>
      </c>
      <c r="H1238">
        <v>411</v>
      </c>
      <c r="I1238" t="s">
        <v>489</v>
      </c>
      <c r="J1238" t="s">
        <v>490</v>
      </c>
      <c r="K1238" t="s">
        <v>145</v>
      </c>
      <c r="L1238">
        <v>1670</v>
      </c>
      <c r="M1238" t="s">
        <v>491</v>
      </c>
      <c r="N1238">
        <v>9</v>
      </c>
      <c r="O1238">
        <v>13260.85</v>
      </c>
      <c r="P1238">
        <v>16433</v>
      </c>
      <c r="Q1238" t="str">
        <f>VLOOKUP(J1238,S:T,2,FALSE)</f>
        <v>G5 - Large C&amp;I</v>
      </c>
    </row>
    <row r="1239" spans="1:17" x14ac:dyDescent="0.35">
      <c r="A1239">
        <v>49</v>
      </c>
      <c r="B1239" t="s">
        <v>420</v>
      </c>
      <c r="C1239">
        <v>2019</v>
      </c>
      <c r="D1239">
        <v>10</v>
      </c>
      <c r="E1239" t="s">
        <v>131</v>
      </c>
      <c r="F1239">
        <v>3</v>
      </c>
      <c r="G1239" t="s">
        <v>135</v>
      </c>
      <c r="H1239">
        <v>405</v>
      </c>
      <c r="I1239" t="s">
        <v>504</v>
      </c>
      <c r="J1239">
        <v>2237</v>
      </c>
      <c r="K1239" t="s">
        <v>145</v>
      </c>
      <c r="L1239">
        <v>300</v>
      </c>
      <c r="M1239" t="s">
        <v>136</v>
      </c>
      <c r="N1239">
        <v>3255</v>
      </c>
      <c r="O1239">
        <v>1746369.96</v>
      </c>
      <c r="P1239">
        <v>1065146.76</v>
      </c>
      <c r="Q1239" t="str">
        <f>VLOOKUP(J1239,S:T,2,FALSE)</f>
        <v>G4 - Medium C&amp;I</v>
      </c>
    </row>
    <row r="1240" spans="1:17" x14ac:dyDescent="0.35">
      <c r="A1240">
        <v>49</v>
      </c>
      <c r="B1240" t="s">
        <v>420</v>
      </c>
      <c r="C1240">
        <v>2019</v>
      </c>
      <c r="D1240">
        <v>10</v>
      </c>
      <c r="E1240" t="s">
        <v>131</v>
      </c>
      <c r="F1240">
        <v>3</v>
      </c>
      <c r="G1240" t="s">
        <v>135</v>
      </c>
      <c r="H1240">
        <v>400</v>
      </c>
      <c r="I1240" t="s">
        <v>510</v>
      </c>
      <c r="J1240">
        <v>0</v>
      </c>
      <c r="K1240" t="s">
        <v>145</v>
      </c>
      <c r="L1240">
        <v>0</v>
      </c>
      <c r="M1240" t="s">
        <v>145</v>
      </c>
      <c r="N1240">
        <v>1</v>
      </c>
      <c r="O1240">
        <v>1072.42</v>
      </c>
      <c r="P1240">
        <v>794.89</v>
      </c>
      <c r="Q1240" t="str">
        <f>VLOOKUP(J1240,S:T,2,FALSE)</f>
        <v>G6 - OTHER</v>
      </c>
    </row>
    <row r="1241" spans="1:17" x14ac:dyDescent="0.35">
      <c r="A1241">
        <v>49</v>
      </c>
      <c r="B1241" t="s">
        <v>420</v>
      </c>
      <c r="C1241">
        <v>2019</v>
      </c>
      <c r="D1241">
        <v>11</v>
      </c>
      <c r="E1241" t="s">
        <v>155</v>
      </c>
      <c r="F1241">
        <v>3</v>
      </c>
      <c r="G1241" t="s">
        <v>135</v>
      </c>
      <c r="H1241">
        <v>616</v>
      </c>
      <c r="I1241" t="s">
        <v>446</v>
      </c>
      <c r="J1241" t="s">
        <v>441</v>
      </c>
      <c r="K1241" t="s">
        <v>442</v>
      </c>
      <c r="L1241">
        <v>4532</v>
      </c>
      <c r="M1241" t="s">
        <v>142</v>
      </c>
      <c r="N1241">
        <v>306</v>
      </c>
      <c r="O1241">
        <v>17774.78</v>
      </c>
      <c r="P1241">
        <v>114990</v>
      </c>
      <c r="Q1241" t="str">
        <f>VLOOKUP(J1241,S:T,2,FALSE)</f>
        <v>E6 - OTHER</v>
      </c>
    </row>
    <row r="1242" spans="1:17" x14ac:dyDescent="0.35">
      <c r="A1242">
        <v>49</v>
      </c>
      <c r="B1242" t="s">
        <v>420</v>
      </c>
      <c r="C1242">
        <v>2019</v>
      </c>
      <c r="D1242">
        <v>11</v>
      </c>
      <c r="E1242" t="s">
        <v>155</v>
      </c>
      <c r="F1242">
        <v>1</v>
      </c>
      <c r="G1242" t="s">
        <v>132</v>
      </c>
      <c r="H1242">
        <v>950</v>
      </c>
      <c r="I1242" t="s">
        <v>428</v>
      </c>
      <c r="J1242" t="s">
        <v>425</v>
      </c>
      <c r="K1242" t="s">
        <v>426</v>
      </c>
      <c r="L1242">
        <v>4512</v>
      </c>
      <c r="M1242" t="s">
        <v>133</v>
      </c>
      <c r="N1242">
        <v>81</v>
      </c>
      <c r="O1242">
        <v>7153.94</v>
      </c>
      <c r="P1242">
        <v>61982</v>
      </c>
      <c r="Q1242" t="str">
        <f>VLOOKUP(J1242,S:T,2,FALSE)</f>
        <v>E3 - Small C&amp;I</v>
      </c>
    </row>
    <row r="1243" spans="1:17" x14ac:dyDescent="0.35">
      <c r="A1243">
        <v>49</v>
      </c>
      <c r="B1243" t="s">
        <v>420</v>
      </c>
      <c r="C1243">
        <v>2019</v>
      </c>
      <c r="D1243">
        <v>11</v>
      </c>
      <c r="E1243" t="s">
        <v>155</v>
      </c>
      <c r="F1243">
        <v>3</v>
      </c>
      <c r="G1243" t="s">
        <v>135</v>
      </c>
      <c r="H1243">
        <v>6</v>
      </c>
      <c r="I1243" t="s">
        <v>421</v>
      </c>
      <c r="J1243" t="s">
        <v>422</v>
      </c>
      <c r="K1243" t="s">
        <v>423</v>
      </c>
      <c r="L1243">
        <v>300</v>
      </c>
      <c r="M1243" t="s">
        <v>136</v>
      </c>
      <c r="N1243">
        <v>4</v>
      </c>
      <c r="O1243">
        <v>162.22</v>
      </c>
      <c r="P1243">
        <v>894</v>
      </c>
      <c r="Q1243" t="str">
        <f>VLOOKUP(J1243,S:T,2,FALSE)</f>
        <v>E2 - Low Income Residential</v>
      </c>
    </row>
    <row r="1244" spans="1:17" x14ac:dyDescent="0.35">
      <c r="A1244">
        <v>49</v>
      </c>
      <c r="B1244" t="s">
        <v>420</v>
      </c>
      <c r="C1244">
        <v>2019</v>
      </c>
      <c r="D1244">
        <v>11</v>
      </c>
      <c r="E1244" t="s">
        <v>155</v>
      </c>
      <c r="F1244">
        <v>5</v>
      </c>
      <c r="G1244" t="s">
        <v>140</v>
      </c>
      <c r="H1244">
        <v>6</v>
      </c>
      <c r="I1244" t="s">
        <v>421</v>
      </c>
      <c r="J1244" t="s">
        <v>422</v>
      </c>
      <c r="K1244" t="s">
        <v>423</v>
      </c>
      <c r="L1244">
        <v>460</v>
      </c>
      <c r="M1244" t="s">
        <v>141</v>
      </c>
      <c r="N1244">
        <v>1</v>
      </c>
      <c r="O1244">
        <v>32</v>
      </c>
      <c r="P1244">
        <v>190</v>
      </c>
      <c r="Q1244" t="str">
        <f>VLOOKUP(J1244,S:T,2,FALSE)</f>
        <v>E2 - Low Income Residential</v>
      </c>
    </row>
    <row r="1245" spans="1:17" x14ac:dyDescent="0.35">
      <c r="A1245">
        <v>49</v>
      </c>
      <c r="B1245" t="s">
        <v>420</v>
      </c>
      <c r="C1245">
        <v>2019</v>
      </c>
      <c r="D1245">
        <v>11</v>
      </c>
      <c r="E1245" t="s">
        <v>155</v>
      </c>
      <c r="F1245">
        <v>10</v>
      </c>
      <c r="G1245" t="s">
        <v>149</v>
      </c>
      <c r="H1245">
        <v>905</v>
      </c>
      <c r="I1245" t="s">
        <v>454</v>
      </c>
      <c r="J1245" t="s">
        <v>422</v>
      </c>
      <c r="K1245" t="s">
        <v>423</v>
      </c>
      <c r="L1245">
        <v>4513</v>
      </c>
      <c r="M1245" t="s">
        <v>150</v>
      </c>
      <c r="N1245">
        <v>134</v>
      </c>
      <c r="O1245">
        <v>3032.88</v>
      </c>
      <c r="P1245">
        <v>60669</v>
      </c>
      <c r="Q1245" t="str">
        <f>VLOOKUP(J1245,S:T,2,FALSE)</f>
        <v>E2 - Low Income Residential</v>
      </c>
    </row>
    <row r="1246" spans="1:17" x14ac:dyDescent="0.35">
      <c r="A1246">
        <v>49</v>
      </c>
      <c r="B1246" t="s">
        <v>420</v>
      </c>
      <c r="C1246">
        <v>2019</v>
      </c>
      <c r="D1246">
        <v>11</v>
      </c>
      <c r="E1246" t="s">
        <v>155</v>
      </c>
      <c r="F1246">
        <v>3</v>
      </c>
      <c r="G1246" t="s">
        <v>135</v>
      </c>
      <c r="H1246">
        <v>705</v>
      </c>
      <c r="I1246" t="s">
        <v>437</v>
      </c>
      <c r="J1246" t="s">
        <v>438</v>
      </c>
      <c r="K1246" t="s">
        <v>439</v>
      </c>
      <c r="L1246">
        <v>300</v>
      </c>
      <c r="M1246" t="s">
        <v>136</v>
      </c>
      <c r="N1246">
        <v>89</v>
      </c>
      <c r="O1246">
        <v>1363740.68</v>
      </c>
      <c r="P1246">
        <v>7872902</v>
      </c>
      <c r="Q1246" t="str">
        <f>VLOOKUP(J1246,S:T,2,FALSE)</f>
        <v>E5 - Large C&amp;I</v>
      </c>
    </row>
    <row r="1247" spans="1:17" x14ac:dyDescent="0.35">
      <c r="A1247">
        <v>49</v>
      </c>
      <c r="B1247" t="s">
        <v>420</v>
      </c>
      <c r="C1247">
        <v>2019</v>
      </c>
      <c r="D1247">
        <v>11</v>
      </c>
      <c r="E1247" t="s">
        <v>155</v>
      </c>
      <c r="F1247">
        <v>5</v>
      </c>
      <c r="G1247" t="s">
        <v>140</v>
      </c>
      <c r="H1247">
        <v>710</v>
      </c>
      <c r="I1247" t="s">
        <v>448</v>
      </c>
      <c r="J1247" t="s">
        <v>438</v>
      </c>
      <c r="K1247" t="s">
        <v>439</v>
      </c>
      <c r="L1247">
        <v>4552</v>
      </c>
      <c r="M1247" t="s">
        <v>156</v>
      </c>
      <c r="N1247">
        <v>96</v>
      </c>
      <c r="O1247">
        <v>1851621.33</v>
      </c>
      <c r="P1247">
        <v>27937746</v>
      </c>
      <c r="Q1247" t="str">
        <f>VLOOKUP(J1247,S:T,2,FALSE)</f>
        <v>E5 - Large C&amp;I</v>
      </c>
    </row>
    <row r="1248" spans="1:17" x14ac:dyDescent="0.35">
      <c r="A1248">
        <v>49</v>
      </c>
      <c r="B1248" t="s">
        <v>420</v>
      </c>
      <c r="C1248">
        <v>2019</v>
      </c>
      <c r="D1248">
        <v>11</v>
      </c>
      <c r="E1248" t="s">
        <v>155</v>
      </c>
      <c r="F1248">
        <v>5</v>
      </c>
      <c r="G1248" t="s">
        <v>140</v>
      </c>
      <c r="H1248">
        <v>711</v>
      </c>
      <c r="I1248" t="s">
        <v>452</v>
      </c>
      <c r="J1248" t="s">
        <v>438</v>
      </c>
      <c r="K1248" t="s">
        <v>439</v>
      </c>
      <c r="L1248">
        <v>4552</v>
      </c>
      <c r="M1248" t="s">
        <v>156</v>
      </c>
      <c r="N1248">
        <v>76</v>
      </c>
      <c r="O1248">
        <v>973602.71</v>
      </c>
      <c r="P1248">
        <v>14124258</v>
      </c>
      <c r="Q1248" t="str">
        <f>VLOOKUP(J1248,S:T,2,FALSE)</f>
        <v>E5 - Large C&amp;I</v>
      </c>
    </row>
    <row r="1249" spans="1:17" x14ac:dyDescent="0.35">
      <c r="A1249">
        <v>49</v>
      </c>
      <c r="B1249" t="s">
        <v>420</v>
      </c>
      <c r="C1249">
        <v>2019</v>
      </c>
      <c r="D1249">
        <v>11</v>
      </c>
      <c r="E1249" t="s">
        <v>155</v>
      </c>
      <c r="F1249">
        <v>10</v>
      </c>
      <c r="G1249" t="s">
        <v>149</v>
      </c>
      <c r="H1249">
        <v>1</v>
      </c>
      <c r="I1249" t="s">
        <v>449</v>
      </c>
      <c r="J1249" t="s">
        <v>450</v>
      </c>
      <c r="K1249" t="s">
        <v>451</v>
      </c>
      <c r="L1249">
        <v>207</v>
      </c>
      <c r="M1249" t="s">
        <v>151</v>
      </c>
      <c r="N1249">
        <v>14857</v>
      </c>
      <c r="O1249">
        <v>2059520.36</v>
      </c>
      <c r="P1249">
        <v>8993079</v>
      </c>
      <c r="Q1249" t="str">
        <f>VLOOKUP(J1249,S:T,2,FALSE)</f>
        <v>E1 - Residential</v>
      </c>
    </row>
    <row r="1250" spans="1:17" x14ac:dyDescent="0.35">
      <c r="A1250">
        <v>49</v>
      </c>
      <c r="B1250" t="s">
        <v>420</v>
      </c>
      <c r="C1250">
        <v>2019</v>
      </c>
      <c r="D1250">
        <v>11</v>
      </c>
      <c r="E1250" t="s">
        <v>155</v>
      </c>
      <c r="F1250">
        <v>6</v>
      </c>
      <c r="G1250" t="s">
        <v>137</v>
      </c>
      <c r="H1250">
        <v>627</v>
      </c>
      <c r="I1250" t="s">
        <v>468</v>
      </c>
      <c r="J1250" t="s">
        <v>84</v>
      </c>
      <c r="K1250" t="s">
        <v>145</v>
      </c>
      <c r="L1250">
        <v>700</v>
      </c>
      <c r="M1250" t="s">
        <v>138</v>
      </c>
      <c r="N1250">
        <v>1</v>
      </c>
      <c r="O1250">
        <v>297.01</v>
      </c>
      <c r="P1250">
        <v>120</v>
      </c>
      <c r="Q1250" t="str">
        <f>VLOOKUP(J1250,S:T,2,FALSE)</f>
        <v>E6 - OTHER</v>
      </c>
    </row>
    <row r="1251" spans="1:17" x14ac:dyDescent="0.35">
      <c r="A1251">
        <v>49</v>
      </c>
      <c r="B1251" t="s">
        <v>420</v>
      </c>
      <c r="C1251">
        <v>2019</v>
      </c>
      <c r="D1251">
        <v>11</v>
      </c>
      <c r="E1251" t="s">
        <v>155</v>
      </c>
      <c r="F1251">
        <v>6</v>
      </c>
      <c r="G1251" t="s">
        <v>137</v>
      </c>
      <c r="H1251">
        <v>629</v>
      </c>
      <c r="I1251" t="s">
        <v>469</v>
      </c>
      <c r="J1251" t="s">
        <v>430</v>
      </c>
      <c r="K1251" t="s">
        <v>431</v>
      </c>
      <c r="L1251">
        <v>700</v>
      </c>
      <c r="M1251" t="s">
        <v>138</v>
      </c>
      <c r="N1251">
        <v>140</v>
      </c>
      <c r="O1251">
        <v>67649.83</v>
      </c>
      <c r="P1251">
        <v>179638</v>
      </c>
      <c r="Q1251" t="str">
        <f>VLOOKUP(J1251,S:T,2,FALSE)</f>
        <v>E6 - OTHER</v>
      </c>
    </row>
    <row r="1252" spans="1:17" x14ac:dyDescent="0.35">
      <c r="A1252">
        <v>49</v>
      </c>
      <c r="B1252" t="s">
        <v>420</v>
      </c>
      <c r="C1252">
        <v>2019</v>
      </c>
      <c r="D1252">
        <v>11</v>
      </c>
      <c r="E1252" t="s">
        <v>155</v>
      </c>
      <c r="F1252">
        <v>6</v>
      </c>
      <c r="G1252" t="s">
        <v>137</v>
      </c>
      <c r="H1252">
        <v>605</v>
      </c>
      <c r="I1252" t="s">
        <v>467</v>
      </c>
      <c r="J1252" t="s">
        <v>441</v>
      </c>
      <c r="K1252" t="s">
        <v>442</v>
      </c>
      <c r="L1252">
        <v>700</v>
      </c>
      <c r="M1252" t="s">
        <v>138</v>
      </c>
      <c r="N1252">
        <v>16</v>
      </c>
      <c r="O1252">
        <v>1238.47</v>
      </c>
      <c r="P1252">
        <v>4698</v>
      </c>
      <c r="Q1252" t="str">
        <f>VLOOKUP(J1252,S:T,2,FALSE)</f>
        <v>E6 - OTHER</v>
      </c>
    </row>
    <row r="1253" spans="1:17" x14ac:dyDescent="0.35">
      <c r="A1253">
        <v>49</v>
      </c>
      <c r="B1253" t="s">
        <v>420</v>
      </c>
      <c r="C1253">
        <v>2019</v>
      </c>
      <c r="D1253">
        <v>11</v>
      </c>
      <c r="E1253" t="s">
        <v>155</v>
      </c>
      <c r="F1253">
        <v>6</v>
      </c>
      <c r="G1253" t="s">
        <v>137</v>
      </c>
      <c r="H1253">
        <v>617</v>
      </c>
      <c r="I1253" t="s">
        <v>470</v>
      </c>
      <c r="J1253" t="s">
        <v>430</v>
      </c>
      <c r="K1253" t="s">
        <v>431</v>
      </c>
      <c r="L1253">
        <v>4562</v>
      </c>
      <c r="M1253" t="s">
        <v>144</v>
      </c>
      <c r="N1253">
        <v>131</v>
      </c>
      <c r="O1253">
        <v>477333.45</v>
      </c>
      <c r="P1253">
        <v>1632703</v>
      </c>
      <c r="Q1253" t="str">
        <f>VLOOKUP(J1253,S:T,2,FALSE)</f>
        <v>E6 - OTHER</v>
      </c>
    </row>
    <row r="1254" spans="1:17" x14ac:dyDescent="0.35">
      <c r="A1254">
        <v>49</v>
      </c>
      <c r="B1254" t="s">
        <v>420</v>
      </c>
      <c r="C1254">
        <v>2019</v>
      </c>
      <c r="D1254">
        <v>11</v>
      </c>
      <c r="E1254" t="s">
        <v>155</v>
      </c>
      <c r="F1254">
        <v>1</v>
      </c>
      <c r="G1254" t="s">
        <v>132</v>
      </c>
      <c r="H1254">
        <v>628</v>
      </c>
      <c r="I1254" t="s">
        <v>440</v>
      </c>
      <c r="J1254" t="s">
        <v>441</v>
      </c>
      <c r="K1254" t="s">
        <v>442</v>
      </c>
      <c r="L1254">
        <v>200</v>
      </c>
      <c r="M1254" t="s">
        <v>143</v>
      </c>
      <c r="N1254">
        <v>246</v>
      </c>
      <c r="O1254">
        <v>14878.69</v>
      </c>
      <c r="P1254">
        <v>37029</v>
      </c>
      <c r="Q1254" t="str">
        <f>VLOOKUP(J1254,S:T,2,FALSE)</f>
        <v>E6 - OTHER</v>
      </c>
    </row>
    <row r="1255" spans="1:17" x14ac:dyDescent="0.35">
      <c r="A1255">
        <v>49</v>
      </c>
      <c r="B1255" t="s">
        <v>420</v>
      </c>
      <c r="C1255">
        <v>2019</v>
      </c>
      <c r="D1255">
        <v>11</v>
      </c>
      <c r="E1255" t="s">
        <v>155</v>
      </c>
      <c r="F1255">
        <v>3</v>
      </c>
      <c r="G1255" t="s">
        <v>135</v>
      </c>
      <c r="H1255">
        <v>53</v>
      </c>
      <c r="I1255" t="s">
        <v>435</v>
      </c>
      <c r="J1255" t="s">
        <v>433</v>
      </c>
      <c r="K1255" t="s">
        <v>434</v>
      </c>
      <c r="L1255">
        <v>300</v>
      </c>
      <c r="M1255" t="s">
        <v>136</v>
      </c>
      <c r="N1255">
        <v>162</v>
      </c>
      <c r="O1255">
        <v>384100.72</v>
      </c>
      <c r="P1255">
        <v>1902696</v>
      </c>
      <c r="Q1255" t="str">
        <f>VLOOKUP(J1255,S:T,2,FALSE)</f>
        <v>E4 - Medium C&amp;I</v>
      </c>
    </row>
    <row r="1256" spans="1:17" x14ac:dyDescent="0.35">
      <c r="A1256">
        <v>49</v>
      </c>
      <c r="B1256" t="s">
        <v>420</v>
      </c>
      <c r="C1256">
        <v>2019</v>
      </c>
      <c r="D1256">
        <v>11</v>
      </c>
      <c r="E1256" t="s">
        <v>155</v>
      </c>
      <c r="F1256">
        <v>3</v>
      </c>
      <c r="G1256" t="s">
        <v>135</v>
      </c>
      <c r="H1256">
        <v>122</v>
      </c>
      <c r="I1256" t="s">
        <v>460</v>
      </c>
      <c r="J1256" t="s">
        <v>461</v>
      </c>
      <c r="K1256" t="s">
        <v>462</v>
      </c>
      <c r="L1256">
        <v>300</v>
      </c>
      <c r="M1256" t="s">
        <v>136</v>
      </c>
      <c r="N1256">
        <v>1</v>
      </c>
      <c r="O1256">
        <v>41424.559999999998</v>
      </c>
      <c r="P1256">
        <v>470629</v>
      </c>
      <c r="Q1256" t="str">
        <f>VLOOKUP(J1256,S:T,2,FALSE)</f>
        <v>E5 - Large C&amp;I</v>
      </c>
    </row>
    <row r="1257" spans="1:17" x14ac:dyDescent="0.35">
      <c r="A1257">
        <v>49</v>
      </c>
      <c r="B1257" t="s">
        <v>420</v>
      </c>
      <c r="C1257">
        <v>2019</v>
      </c>
      <c r="D1257">
        <v>11</v>
      </c>
      <c r="E1257" t="s">
        <v>155</v>
      </c>
      <c r="F1257">
        <v>5</v>
      </c>
      <c r="G1257" t="s">
        <v>140</v>
      </c>
      <c r="H1257">
        <v>122</v>
      </c>
      <c r="I1257" t="s">
        <v>460</v>
      </c>
      <c r="J1257" t="s">
        <v>461</v>
      </c>
      <c r="K1257" t="s">
        <v>462</v>
      </c>
      <c r="L1257">
        <v>460</v>
      </c>
      <c r="M1257" t="s">
        <v>141</v>
      </c>
      <c r="N1257">
        <v>1</v>
      </c>
      <c r="O1257">
        <v>23179.97</v>
      </c>
      <c r="P1257">
        <v>370341</v>
      </c>
      <c r="Q1257" t="str">
        <f>VLOOKUP(J1257,S:T,2,FALSE)</f>
        <v>E5 - Large C&amp;I</v>
      </c>
    </row>
    <row r="1258" spans="1:17" x14ac:dyDescent="0.35">
      <c r="A1258">
        <v>49</v>
      </c>
      <c r="B1258" t="s">
        <v>420</v>
      </c>
      <c r="C1258">
        <v>2019</v>
      </c>
      <c r="D1258">
        <v>11</v>
      </c>
      <c r="E1258" t="s">
        <v>155</v>
      </c>
      <c r="F1258">
        <v>5</v>
      </c>
      <c r="G1258" t="s">
        <v>140</v>
      </c>
      <c r="H1258">
        <v>944</v>
      </c>
      <c r="I1258" t="s">
        <v>471</v>
      </c>
      <c r="J1258" t="s">
        <v>472</v>
      </c>
      <c r="K1258" t="s">
        <v>473</v>
      </c>
      <c r="L1258">
        <v>4552</v>
      </c>
      <c r="M1258" t="s">
        <v>156</v>
      </c>
      <c r="N1258">
        <v>1</v>
      </c>
      <c r="O1258">
        <v>7010.93</v>
      </c>
      <c r="P1258">
        <v>275925</v>
      </c>
      <c r="Q1258" t="str">
        <f>VLOOKUP(J1258,S:T,2,FALSE)</f>
        <v>E6 - OTHER</v>
      </c>
    </row>
    <row r="1259" spans="1:17" x14ac:dyDescent="0.35">
      <c r="A1259">
        <v>49</v>
      </c>
      <c r="B1259" t="s">
        <v>420</v>
      </c>
      <c r="C1259">
        <v>2019</v>
      </c>
      <c r="D1259">
        <v>11</v>
      </c>
      <c r="E1259" t="s">
        <v>155</v>
      </c>
      <c r="F1259">
        <v>6</v>
      </c>
      <c r="G1259" t="s">
        <v>137</v>
      </c>
      <c r="H1259">
        <v>631</v>
      </c>
      <c r="I1259" t="s">
        <v>475</v>
      </c>
      <c r="J1259" t="s">
        <v>157</v>
      </c>
      <c r="K1259" t="s">
        <v>145</v>
      </c>
      <c r="L1259">
        <v>700</v>
      </c>
      <c r="M1259" t="s">
        <v>138</v>
      </c>
      <c r="N1259">
        <v>14</v>
      </c>
      <c r="O1259">
        <v>25163.200000000001</v>
      </c>
      <c r="P1259">
        <v>167257</v>
      </c>
      <c r="Q1259" t="str">
        <f>VLOOKUP(J1259,S:T,2,FALSE)</f>
        <v>E6 - OTHER</v>
      </c>
    </row>
    <row r="1260" spans="1:17" x14ac:dyDescent="0.35">
      <c r="A1260">
        <v>49</v>
      </c>
      <c r="B1260" t="s">
        <v>420</v>
      </c>
      <c r="C1260">
        <v>2019</v>
      </c>
      <c r="D1260">
        <v>11</v>
      </c>
      <c r="E1260" t="s">
        <v>155</v>
      </c>
      <c r="F1260">
        <v>10</v>
      </c>
      <c r="G1260" t="s">
        <v>149</v>
      </c>
      <c r="H1260">
        <v>903</v>
      </c>
      <c r="I1260" t="s">
        <v>453</v>
      </c>
      <c r="J1260" t="s">
        <v>450</v>
      </c>
      <c r="K1260" t="s">
        <v>451</v>
      </c>
      <c r="L1260">
        <v>4513</v>
      </c>
      <c r="M1260" t="s">
        <v>150</v>
      </c>
      <c r="N1260">
        <v>1710</v>
      </c>
      <c r="O1260">
        <v>134479.29999999999</v>
      </c>
      <c r="P1260">
        <v>1189253</v>
      </c>
      <c r="Q1260" t="str">
        <f>VLOOKUP(J1260,S:T,2,FALSE)</f>
        <v>E1 - Residential</v>
      </c>
    </row>
    <row r="1261" spans="1:17" x14ac:dyDescent="0.35">
      <c r="A1261">
        <v>49</v>
      </c>
      <c r="B1261" t="s">
        <v>420</v>
      </c>
      <c r="C1261">
        <v>2019</v>
      </c>
      <c r="D1261">
        <v>11</v>
      </c>
      <c r="E1261" t="s">
        <v>155</v>
      </c>
      <c r="F1261">
        <v>3</v>
      </c>
      <c r="G1261" t="s">
        <v>135</v>
      </c>
      <c r="H1261">
        <v>629</v>
      </c>
      <c r="I1261" t="s">
        <v>469</v>
      </c>
      <c r="J1261" t="s">
        <v>430</v>
      </c>
      <c r="K1261" t="s">
        <v>431</v>
      </c>
      <c r="L1261">
        <v>300</v>
      </c>
      <c r="M1261" t="s">
        <v>136</v>
      </c>
      <c r="N1261">
        <v>8</v>
      </c>
      <c r="O1261">
        <v>298.62</v>
      </c>
      <c r="P1261">
        <v>1216</v>
      </c>
      <c r="Q1261" t="str">
        <f>VLOOKUP(J1261,S:T,2,FALSE)</f>
        <v>E6 - OTHER</v>
      </c>
    </row>
    <row r="1262" spans="1:17" x14ac:dyDescent="0.35">
      <c r="A1262">
        <v>49</v>
      </c>
      <c r="B1262" t="s">
        <v>420</v>
      </c>
      <c r="C1262">
        <v>2019</v>
      </c>
      <c r="D1262">
        <v>11</v>
      </c>
      <c r="E1262" t="s">
        <v>155</v>
      </c>
      <c r="F1262">
        <v>1</v>
      </c>
      <c r="G1262" t="s">
        <v>132</v>
      </c>
      <c r="H1262">
        <v>34</v>
      </c>
      <c r="I1262" t="s">
        <v>463</v>
      </c>
      <c r="J1262" t="s">
        <v>458</v>
      </c>
      <c r="K1262" t="s">
        <v>459</v>
      </c>
      <c r="L1262">
        <v>200</v>
      </c>
      <c r="M1262" t="s">
        <v>143</v>
      </c>
      <c r="N1262">
        <v>1</v>
      </c>
      <c r="O1262">
        <v>12.24</v>
      </c>
      <c r="P1262">
        <v>2</v>
      </c>
      <c r="Q1262" t="str">
        <f>VLOOKUP(J1262,S:T,2,FALSE)</f>
        <v>E3 - Small C&amp;I</v>
      </c>
    </row>
    <row r="1263" spans="1:17" x14ac:dyDescent="0.35">
      <c r="A1263">
        <v>49</v>
      </c>
      <c r="B1263" t="s">
        <v>420</v>
      </c>
      <c r="C1263">
        <v>2019</v>
      </c>
      <c r="D1263">
        <v>11</v>
      </c>
      <c r="E1263" t="s">
        <v>155</v>
      </c>
      <c r="F1263">
        <v>3</v>
      </c>
      <c r="G1263" t="s">
        <v>135</v>
      </c>
      <c r="H1263">
        <v>13</v>
      </c>
      <c r="I1263" t="s">
        <v>432</v>
      </c>
      <c r="J1263" t="s">
        <v>433</v>
      </c>
      <c r="K1263" t="s">
        <v>434</v>
      </c>
      <c r="L1263">
        <v>300</v>
      </c>
      <c r="M1263" t="s">
        <v>136</v>
      </c>
      <c r="N1263">
        <v>3949</v>
      </c>
      <c r="O1263">
        <v>5705053.6100000003</v>
      </c>
      <c r="P1263">
        <v>30999551</v>
      </c>
      <c r="Q1263" t="str">
        <f>VLOOKUP(J1263,S:T,2,FALSE)</f>
        <v>E4 - Medium C&amp;I</v>
      </c>
    </row>
    <row r="1264" spans="1:17" x14ac:dyDescent="0.35">
      <c r="A1264">
        <v>49</v>
      </c>
      <c r="B1264" t="s">
        <v>420</v>
      </c>
      <c r="C1264">
        <v>2019</v>
      </c>
      <c r="D1264">
        <v>11</v>
      </c>
      <c r="E1264" t="s">
        <v>155</v>
      </c>
      <c r="F1264">
        <v>3</v>
      </c>
      <c r="G1264" t="s">
        <v>135</v>
      </c>
      <c r="H1264">
        <v>954</v>
      </c>
      <c r="I1264" t="s">
        <v>436</v>
      </c>
      <c r="J1264" t="s">
        <v>433</v>
      </c>
      <c r="K1264" t="s">
        <v>434</v>
      </c>
      <c r="L1264">
        <v>4532</v>
      </c>
      <c r="M1264" t="s">
        <v>142</v>
      </c>
      <c r="N1264">
        <v>3531</v>
      </c>
      <c r="O1264">
        <v>4482849.3499999996</v>
      </c>
      <c r="P1264">
        <v>51624277</v>
      </c>
      <c r="Q1264" t="str">
        <f>VLOOKUP(J1264,S:T,2,FALSE)</f>
        <v>E4 - Medium C&amp;I</v>
      </c>
    </row>
    <row r="1265" spans="1:17" x14ac:dyDescent="0.35">
      <c r="A1265">
        <v>49</v>
      </c>
      <c r="B1265" t="s">
        <v>420</v>
      </c>
      <c r="C1265">
        <v>2019</v>
      </c>
      <c r="D1265">
        <v>11</v>
      </c>
      <c r="E1265" t="s">
        <v>155</v>
      </c>
      <c r="F1265">
        <v>3</v>
      </c>
      <c r="G1265" t="s">
        <v>135</v>
      </c>
      <c r="H1265">
        <v>951</v>
      </c>
      <c r="I1265" t="s">
        <v>457</v>
      </c>
      <c r="J1265" t="s">
        <v>458</v>
      </c>
      <c r="K1265" t="s">
        <v>459</v>
      </c>
      <c r="L1265">
        <v>4532</v>
      </c>
      <c r="M1265" t="s">
        <v>142</v>
      </c>
      <c r="N1265">
        <v>114</v>
      </c>
      <c r="O1265">
        <v>9269.42</v>
      </c>
      <c r="P1265">
        <v>74919</v>
      </c>
      <c r="Q1265" t="str">
        <f>VLOOKUP(J1265,S:T,2,FALSE)</f>
        <v>E3 - Small C&amp;I</v>
      </c>
    </row>
    <row r="1266" spans="1:17" x14ac:dyDescent="0.35">
      <c r="A1266">
        <v>49</v>
      </c>
      <c r="B1266" t="s">
        <v>420</v>
      </c>
      <c r="C1266">
        <v>2019</v>
      </c>
      <c r="D1266">
        <v>11</v>
      </c>
      <c r="E1266" t="s">
        <v>155</v>
      </c>
      <c r="F1266">
        <v>3</v>
      </c>
      <c r="G1266" t="s">
        <v>135</v>
      </c>
      <c r="H1266">
        <v>950</v>
      </c>
      <c r="I1266" t="s">
        <v>428</v>
      </c>
      <c r="J1266" t="s">
        <v>425</v>
      </c>
      <c r="K1266" t="s">
        <v>426</v>
      </c>
      <c r="L1266">
        <v>4532</v>
      </c>
      <c r="M1266" t="s">
        <v>142</v>
      </c>
      <c r="N1266">
        <v>10246</v>
      </c>
      <c r="O1266">
        <v>1215588.99</v>
      </c>
      <c r="P1266">
        <v>10967442</v>
      </c>
      <c r="Q1266" t="str">
        <f>VLOOKUP(J1266,S:T,2,FALSE)</f>
        <v>E3 - Small C&amp;I</v>
      </c>
    </row>
    <row r="1267" spans="1:17" x14ac:dyDescent="0.35">
      <c r="A1267">
        <v>49</v>
      </c>
      <c r="B1267" t="s">
        <v>420</v>
      </c>
      <c r="C1267">
        <v>2019</v>
      </c>
      <c r="D1267">
        <v>11</v>
      </c>
      <c r="E1267" t="s">
        <v>155</v>
      </c>
      <c r="F1267">
        <v>3</v>
      </c>
      <c r="G1267" t="s">
        <v>135</v>
      </c>
      <c r="H1267">
        <v>34</v>
      </c>
      <c r="I1267" t="s">
        <v>463</v>
      </c>
      <c r="J1267" t="s">
        <v>458</v>
      </c>
      <c r="K1267" t="s">
        <v>459</v>
      </c>
      <c r="L1267">
        <v>300</v>
      </c>
      <c r="M1267" t="s">
        <v>136</v>
      </c>
      <c r="N1267">
        <v>136</v>
      </c>
      <c r="O1267">
        <v>15277.57</v>
      </c>
      <c r="P1267">
        <v>66503</v>
      </c>
      <c r="Q1267" t="str">
        <f>VLOOKUP(J1267,S:T,2,FALSE)</f>
        <v>E3 - Small C&amp;I</v>
      </c>
    </row>
    <row r="1268" spans="1:17" x14ac:dyDescent="0.35">
      <c r="A1268">
        <v>49</v>
      </c>
      <c r="B1268" t="s">
        <v>420</v>
      </c>
      <c r="C1268">
        <v>2019</v>
      </c>
      <c r="D1268">
        <v>11</v>
      </c>
      <c r="E1268" t="s">
        <v>155</v>
      </c>
      <c r="F1268">
        <v>6</v>
      </c>
      <c r="G1268" t="s">
        <v>137</v>
      </c>
      <c r="H1268">
        <v>34</v>
      </c>
      <c r="I1268" t="s">
        <v>463</v>
      </c>
      <c r="J1268" t="s">
        <v>458</v>
      </c>
      <c r="K1268" t="s">
        <v>459</v>
      </c>
      <c r="L1268">
        <v>700</v>
      </c>
      <c r="M1268" t="s">
        <v>138</v>
      </c>
      <c r="N1268">
        <v>152</v>
      </c>
      <c r="O1268">
        <v>20639.009999999998</v>
      </c>
      <c r="P1268">
        <v>91709</v>
      </c>
      <c r="Q1268" t="str">
        <f>VLOOKUP(J1268,S:T,2,FALSE)</f>
        <v>E3 - Small C&amp;I</v>
      </c>
    </row>
    <row r="1269" spans="1:17" x14ac:dyDescent="0.35">
      <c r="A1269">
        <v>49</v>
      </c>
      <c r="B1269" t="s">
        <v>420</v>
      </c>
      <c r="C1269">
        <v>2019</v>
      </c>
      <c r="D1269">
        <v>11</v>
      </c>
      <c r="E1269" t="s">
        <v>155</v>
      </c>
      <c r="F1269">
        <v>3</v>
      </c>
      <c r="G1269" t="s">
        <v>135</v>
      </c>
      <c r="H1269">
        <v>617</v>
      </c>
      <c r="I1269" t="s">
        <v>470</v>
      </c>
      <c r="J1269" t="s">
        <v>430</v>
      </c>
      <c r="K1269" t="s">
        <v>431</v>
      </c>
      <c r="L1269">
        <v>4532</v>
      </c>
      <c r="M1269" t="s">
        <v>142</v>
      </c>
      <c r="N1269">
        <v>1</v>
      </c>
      <c r="O1269">
        <v>852.62</v>
      </c>
      <c r="P1269">
        <v>5219</v>
      </c>
      <c r="Q1269" t="str">
        <f>VLOOKUP(J1269,S:T,2,FALSE)</f>
        <v>E6 - OTHER</v>
      </c>
    </row>
    <row r="1270" spans="1:17" x14ac:dyDescent="0.35">
      <c r="A1270">
        <v>49</v>
      </c>
      <c r="B1270" t="s">
        <v>420</v>
      </c>
      <c r="C1270">
        <v>2019</v>
      </c>
      <c r="D1270">
        <v>11</v>
      </c>
      <c r="E1270" t="s">
        <v>155</v>
      </c>
      <c r="F1270">
        <v>1</v>
      </c>
      <c r="G1270" t="s">
        <v>132</v>
      </c>
      <c r="H1270">
        <v>55</v>
      </c>
      <c r="I1270" t="s">
        <v>427</v>
      </c>
      <c r="J1270" t="s">
        <v>425</v>
      </c>
      <c r="K1270" t="s">
        <v>426</v>
      </c>
      <c r="L1270">
        <v>200</v>
      </c>
      <c r="M1270" t="s">
        <v>143</v>
      </c>
      <c r="N1270">
        <v>1</v>
      </c>
      <c r="O1270">
        <v>19.600000000000001</v>
      </c>
      <c r="P1270">
        <v>35</v>
      </c>
      <c r="Q1270" t="str">
        <f>VLOOKUP(J1270,S:T,2,FALSE)</f>
        <v>E3 - Small C&amp;I</v>
      </c>
    </row>
    <row r="1271" spans="1:17" x14ac:dyDescent="0.35">
      <c r="A1271">
        <v>49</v>
      </c>
      <c r="B1271" t="s">
        <v>420</v>
      </c>
      <c r="C1271">
        <v>2019</v>
      </c>
      <c r="D1271">
        <v>11</v>
      </c>
      <c r="E1271" t="s">
        <v>155</v>
      </c>
      <c r="F1271">
        <v>3</v>
      </c>
      <c r="G1271" t="s">
        <v>135</v>
      </c>
      <c r="H1271">
        <v>1</v>
      </c>
      <c r="I1271" t="s">
        <v>449</v>
      </c>
      <c r="J1271" t="s">
        <v>450</v>
      </c>
      <c r="K1271" t="s">
        <v>451</v>
      </c>
      <c r="L1271">
        <v>300</v>
      </c>
      <c r="M1271" t="s">
        <v>136</v>
      </c>
      <c r="N1271">
        <v>770</v>
      </c>
      <c r="O1271">
        <v>165208.82999999999</v>
      </c>
      <c r="P1271">
        <v>731118</v>
      </c>
      <c r="Q1271" t="str">
        <f>VLOOKUP(J1271,S:T,2,FALSE)</f>
        <v>E1 - Residential</v>
      </c>
    </row>
    <row r="1272" spans="1:17" x14ac:dyDescent="0.35">
      <c r="A1272">
        <v>49</v>
      </c>
      <c r="B1272" t="s">
        <v>420</v>
      </c>
      <c r="C1272">
        <v>2019</v>
      </c>
      <c r="D1272">
        <v>11</v>
      </c>
      <c r="E1272" t="s">
        <v>155</v>
      </c>
      <c r="F1272">
        <v>5</v>
      </c>
      <c r="G1272" t="s">
        <v>140</v>
      </c>
      <c r="H1272">
        <v>954</v>
      </c>
      <c r="I1272" t="s">
        <v>436</v>
      </c>
      <c r="J1272" t="s">
        <v>433</v>
      </c>
      <c r="K1272" t="s">
        <v>434</v>
      </c>
      <c r="L1272">
        <v>4552</v>
      </c>
      <c r="M1272" t="s">
        <v>156</v>
      </c>
      <c r="N1272">
        <v>175</v>
      </c>
      <c r="O1272">
        <v>296692.84000000003</v>
      </c>
      <c r="P1272">
        <v>3225848</v>
      </c>
      <c r="Q1272" t="str">
        <f>VLOOKUP(J1272,S:T,2,FALSE)</f>
        <v>E4 - Medium C&amp;I</v>
      </c>
    </row>
    <row r="1273" spans="1:17" x14ac:dyDescent="0.35">
      <c r="A1273">
        <v>49</v>
      </c>
      <c r="B1273" t="s">
        <v>420</v>
      </c>
      <c r="C1273">
        <v>2019</v>
      </c>
      <c r="D1273">
        <v>11</v>
      </c>
      <c r="E1273" t="s">
        <v>155</v>
      </c>
      <c r="F1273">
        <v>6</v>
      </c>
      <c r="G1273" t="s">
        <v>137</v>
      </c>
      <c r="H1273">
        <v>626</v>
      </c>
      <c r="I1273" t="s">
        <v>456</v>
      </c>
      <c r="J1273" t="s">
        <v>84</v>
      </c>
      <c r="K1273" t="s">
        <v>145</v>
      </c>
      <c r="L1273">
        <v>700</v>
      </c>
      <c r="M1273" t="s">
        <v>138</v>
      </c>
      <c r="N1273">
        <v>1</v>
      </c>
      <c r="O1273">
        <v>473.33</v>
      </c>
      <c r="P1273">
        <v>325</v>
      </c>
      <c r="Q1273" t="str">
        <f>VLOOKUP(J1273,S:T,2,FALSE)</f>
        <v>E6 - OTHER</v>
      </c>
    </row>
    <row r="1274" spans="1:17" x14ac:dyDescent="0.35">
      <c r="A1274">
        <v>49</v>
      </c>
      <c r="B1274" t="s">
        <v>420</v>
      </c>
      <c r="C1274">
        <v>2019</v>
      </c>
      <c r="D1274">
        <v>11</v>
      </c>
      <c r="E1274" t="s">
        <v>155</v>
      </c>
      <c r="F1274">
        <v>3</v>
      </c>
      <c r="G1274" t="s">
        <v>135</v>
      </c>
      <c r="H1274">
        <v>903</v>
      </c>
      <c r="I1274" t="s">
        <v>453</v>
      </c>
      <c r="J1274" t="s">
        <v>450</v>
      </c>
      <c r="K1274" t="s">
        <v>451</v>
      </c>
      <c r="L1274">
        <v>4532</v>
      </c>
      <c r="M1274" t="s">
        <v>142</v>
      </c>
      <c r="N1274">
        <v>96</v>
      </c>
      <c r="O1274">
        <v>19318.77</v>
      </c>
      <c r="P1274">
        <v>180012</v>
      </c>
      <c r="Q1274" t="str">
        <f>VLOOKUP(J1274,S:T,2,FALSE)</f>
        <v>E1 - Residential</v>
      </c>
    </row>
    <row r="1275" spans="1:17" x14ac:dyDescent="0.35">
      <c r="A1275">
        <v>49</v>
      </c>
      <c r="B1275" t="s">
        <v>420</v>
      </c>
      <c r="C1275">
        <v>2019</v>
      </c>
      <c r="D1275">
        <v>11</v>
      </c>
      <c r="E1275" t="s">
        <v>155</v>
      </c>
      <c r="F1275">
        <v>5</v>
      </c>
      <c r="G1275" t="s">
        <v>140</v>
      </c>
      <c r="H1275">
        <v>616</v>
      </c>
      <c r="I1275" t="s">
        <v>446</v>
      </c>
      <c r="J1275" t="s">
        <v>441</v>
      </c>
      <c r="K1275" t="s">
        <v>442</v>
      </c>
      <c r="L1275">
        <v>4552</v>
      </c>
      <c r="M1275" t="s">
        <v>156</v>
      </c>
      <c r="N1275">
        <v>21</v>
      </c>
      <c r="O1275">
        <v>2512.4699999999998</v>
      </c>
      <c r="P1275">
        <v>15571</v>
      </c>
      <c r="Q1275" t="str">
        <f>VLOOKUP(J1275,S:T,2,FALSE)</f>
        <v>E6 - OTHER</v>
      </c>
    </row>
    <row r="1276" spans="1:17" x14ac:dyDescent="0.35">
      <c r="A1276">
        <v>49</v>
      </c>
      <c r="B1276" t="s">
        <v>420</v>
      </c>
      <c r="C1276">
        <v>2019</v>
      </c>
      <c r="D1276">
        <v>11</v>
      </c>
      <c r="E1276" t="s">
        <v>155</v>
      </c>
      <c r="F1276">
        <v>1</v>
      </c>
      <c r="G1276" t="s">
        <v>132</v>
      </c>
      <c r="H1276">
        <v>616</v>
      </c>
      <c r="I1276" t="s">
        <v>446</v>
      </c>
      <c r="J1276" t="s">
        <v>441</v>
      </c>
      <c r="K1276" t="s">
        <v>442</v>
      </c>
      <c r="L1276">
        <v>4512</v>
      </c>
      <c r="M1276" t="s">
        <v>133</v>
      </c>
      <c r="N1276">
        <v>44</v>
      </c>
      <c r="O1276">
        <v>3990.64</v>
      </c>
      <c r="P1276">
        <v>18613</v>
      </c>
      <c r="Q1276" t="str">
        <f>VLOOKUP(J1276,S:T,2,FALSE)</f>
        <v>E6 - OTHER</v>
      </c>
    </row>
    <row r="1277" spans="1:17" x14ac:dyDescent="0.35">
      <c r="A1277">
        <v>49</v>
      </c>
      <c r="B1277" t="s">
        <v>420</v>
      </c>
      <c r="C1277">
        <v>2019</v>
      </c>
      <c r="D1277">
        <v>11</v>
      </c>
      <c r="E1277" t="s">
        <v>155</v>
      </c>
      <c r="F1277">
        <v>3</v>
      </c>
      <c r="G1277" t="s">
        <v>135</v>
      </c>
      <c r="H1277">
        <v>605</v>
      </c>
      <c r="I1277" t="s">
        <v>467</v>
      </c>
      <c r="J1277" t="s">
        <v>441</v>
      </c>
      <c r="K1277" t="s">
        <v>442</v>
      </c>
      <c r="L1277">
        <v>300</v>
      </c>
      <c r="M1277" t="s">
        <v>136</v>
      </c>
      <c r="N1277">
        <v>15</v>
      </c>
      <c r="O1277">
        <v>771.8</v>
      </c>
      <c r="P1277">
        <v>2936</v>
      </c>
      <c r="Q1277" t="str">
        <f>VLOOKUP(J1277,S:T,2,FALSE)</f>
        <v>E6 - OTHER</v>
      </c>
    </row>
    <row r="1278" spans="1:17" x14ac:dyDescent="0.35">
      <c r="A1278">
        <v>49</v>
      </c>
      <c r="B1278" t="s">
        <v>420</v>
      </c>
      <c r="C1278">
        <v>2019</v>
      </c>
      <c r="D1278">
        <v>11</v>
      </c>
      <c r="E1278" t="s">
        <v>155</v>
      </c>
      <c r="F1278">
        <v>1</v>
      </c>
      <c r="G1278" t="s">
        <v>132</v>
      </c>
      <c r="H1278">
        <v>13</v>
      </c>
      <c r="I1278" t="s">
        <v>432</v>
      </c>
      <c r="J1278" t="s">
        <v>433</v>
      </c>
      <c r="K1278" t="s">
        <v>434</v>
      </c>
      <c r="L1278">
        <v>200</v>
      </c>
      <c r="M1278" t="s">
        <v>143</v>
      </c>
      <c r="N1278">
        <v>5</v>
      </c>
      <c r="O1278">
        <v>3139.86</v>
      </c>
      <c r="P1278">
        <v>14356</v>
      </c>
      <c r="Q1278" t="str">
        <f>VLOOKUP(J1278,S:T,2,FALSE)</f>
        <v>E4 - Medium C&amp;I</v>
      </c>
    </row>
    <row r="1279" spans="1:17" x14ac:dyDescent="0.35">
      <c r="A1279">
        <v>49</v>
      </c>
      <c r="B1279" t="s">
        <v>420</v>
      </c>
      <c r="C1279">
        <v>2019</v>
      </c>
      <c r="D1279">
        <v>11</v>
      </c>
      <c r="E1279" t="s">
        <v>155</v>
      </c>
      <c r="F1279">
        <v>5</v>
      </c>
      <c r="G1279" t="s">
        <v>140</v>
      </c>
      <c r="H1279">
        <v>5</v>
      </c>
      <c r="I1279" t="s">
        <v>424</v>
      </c>
      <c r="J1279" t="s">
        <v>425</v>
      </c>
      <c r="K1279" t="s">
        <v>426</v>
      </c>
      <c r="L1279">
        <v>460</v>
      </c>
      <c r="M1279" t="s">
        <v>141</v>
      </c>
      <c r="N1279">
        <v>821</v>
      </c>
      <c r="O1279">
        <v>236175.24</v>
      </c>
      <c r="P1279">
        <v>1106244</v>
      </c>
      <c r="Q1279" t="str">
        <f>VLOOKUP(J1279,S:T,2,FALSE)</f>
        <v>E3 - Small C&amp;I</v>
      </c>
    </row>
    <row r="1280" spans="1:17" x14ac:dyDescent="0.35">
      <c r="A1280">
        <v>49</v>
      </c>
      <c r="B1280" t="s">
        <v>420</v>
      </c>
      <c r="C1280">
        <v>2019</v>
      </c>
      <c r="D1280">
        <v>11</v>
      </c>
      <c r="E1280" t="s">
        <v>155</v>
      </c>
      <c r="F1280">
        <v>1</v>
      </c>
      <c r="G1280" t="s">
        <v>132</v>
      </c>
      <c r="H1280">
        <v>905</v>
      </c>
      <c r="I1280" t="s">
        <v>454</v>
      </c>
      <c r="J1280" t="s">
        <v>422</v>
      </c>
      <c r="K1280" t="s">
        <v>423</v>
      </c>
      <c r="L1280">
        <v>4512</v>
      </c>
      <c r="M1280" t="s">
        <v>133</v>
      </c>
      <c r="N1280">
        <v>4860</v>
      </c>
      <c r="O1280">
        <v>87204.35</v>
      </c>
      <c r="P1280">
        <v>1639292</v>
      </c>
      <c r="Q1280" t="str">
        <f>VLOOKUP(J1280,S:T,2,FALSE)</f>
        <v>E2 - Low Income Residential</v>
      </c>
    </row>
    <row r="1281" spans="1:17" x14ac:dyDescent="0.35">
      <c r="A1281">
        <v>49</v>
      </c>
      <c r="B1281" t="s">
        <v>420</v>
      </c>
      <c r="C1281">
        <v>2019</v>
      </c>
      <c r="D1281">
        <v>11</v>
      </c>
      <c r="E1281" t="s">
        <v>155</v>
      </c>
      <c r="F1281">
        <v>3</v>
      </c>
      <c r="G1281" t="s">
        <v>135</v>
      </c>
      <c r="H1281">
        <v>924</v>
      </c>
      <c r="I1281" t="s">
        <v>443</v>
      </c>
      <c r="J1281" t="s">
        <v>444</v>
      </c>
      <c r="K1281" t="s">
        <v>445</v>
      </c>
      <c r="L1281">
        <v>4532</v>
      </c>
      <c r="M1281" t="s">
        <v>142</v>
      </c>
      <c r="N1281">
        <v>1</v>
      </c>
      <c r="O1281">
        <v>168284.77</v>
      </c>
      <c r="P1281">
        <v>1919069</v>
      </c>
      <c r="Q1281" t="str">
        <f>VLOOKUP(J1281,S:T,2,FALSE)</f>
        <v>E5 - Large C&amp;I</v>
      </c>
    </row>
    <row r="1282" spans="1:17" x14ac:dyDescent="0.35">
      <c r="A1282">
        <v>49</v>
      </c>
      <c r="B1282" t="s">
        <v>420</v>
      </c>
      <c r="C1282">
        <v>2019</v>
      </c>
      <c r="D1282">
        <v>11</v>
      </c>
      <c r="E1282" t="s">
        <v>155</v>
      </c>
      <c r="F1282">
        <v>6</v>
      </c>
      <c r="G1282" t="s">
        <v>137</v>
      </c>
      <c r="H1282">
        <v>610</v>
      </c>
      <c r="I1282" t="s">
        <v>429</v>
      </c>
      <c r="J1282" t="s">
        <v>430</v>
      </c>
      <c r="K1282" t="s">
        <v>431</v>
      </c>
      <c r="L1282">
        <v>700</v>
      </c>
      <c r="M1282" t="s">
        <v>138</v>
      </c>
      <c r="N1282">
        <v>7</v>
      </c>
      <c r="O1282">
        <v>2822.57</v>
      </c>
      <c r="P1282">
        <v>5501</v>
      </c>
      <c r="Q1282" t="str">
        <f>VLOOKUP(J1282,S:T,2,FALSE)</f>
        <v>E6 - OTHER</v>
      </c>
    </row>
    <row r="1283" spans="1:17" x14ac:dyDescent="0.35">
      <c r="A1283">
        <v>49</v>
      </c>
      <c r="B1283" t="s">
        <v>420</v>
      </c>
      <c r="C1283">
        <v>2019</v>
      </c>
      <c r="D1283">
        <v>11</v>
      </c>
      <c r="E1283" t="s">
        <v>155</v>
      </c>
      <c r="F1283">
        <v>5</v>
      </c>
      <c r="G1283" t="s">
        <v>140</v>
      </c>
      <c r="H1283">
        <v>628</v>
      </c>
      <c r="I1283" t="s">
        <v>440</v>
      </c>
      <c r="J1283" t="s">
        <v>441</v>
      </c>
      <c r="K1283" t="s">
        <v>442</v>
      </c>
      <c r="L1283">
        <v>460</v>
      </c>
      <c r="M1283" t="s">
        <v>141</v>
      </c>
      <c r="N1283">
        <v>54</v>
      </c>
      <c r="O1283">
        <v>8660.19</v>
      </c>
      <c r="P1283">
        <v>36368</v>
      </c>
      <c r="Q1283" t="str">
        <f>VLOOKUP(J1283,S:T,2,FALSE)</f>
        <v>E6 - OTHER</v>
      </c>
    </row>
    <row r="1284" spans="1:17" x14ac:dyDescent="0.35">
      <c r="A1284">
        <v>49</v>
      </c>
      <c r="B1284" t="s">
        <v>420</v>
      </c>
      <c r="C1284">
        <v>2019</v>
      </c>
      <c r="D1284">
        <v>11</v>
      </c>
      <c r="E1284" t="s">
        <v>155</v>
      </c>
      <c r="F1284">
        <v>1</v>
      </c>
      <c r="G1284" t="s">
        <v>132</v>
      </c>
      <c r="H1284">
        <v>954</v>
      </c>
      <c r="I1284" t="s">
        <v>436</v>
      </c>
      <c r="J1284" t="s">
        <v>433</v>
      </c>
      <c r="K1284" t="s">
        <v>434</v>
      </c>
      <c r="L1284">
        <v>4512</v>
      </c>
      <c r="M1284" t="s">
        <v>133</v>
      </c>
      <c r="N1284">
        <v>1</v>
      </c>
      <c r="O1284">
        <v>1039.96</v>
      </c>
      <c r="P1284">
        <v>11676</v>
      </c>
      <c r="Q1284" t="str">
        <f>VLOOKUP(J1284,S:T,2,FALSE)</f>
        <v>E4 - Medium C&amp;I</v>
      </c>
    </row>
    <row r="1285" spans="1:17" x14ac:dyDescent="0.35">
      <c r="A1285">
        <v>49</v>
      </c>
      <c r="B1285" t="s">
        <v>420</v>
      </c>
      <c r="C1285">
        <v>2019</v>
      </c>
      <c r="D1285">
        <v>11</v>
      </c>
      <c r="E1285" t="s">
        <v>155</v>
      </c>
      <c r="F1285">
        <v>3</v>
      </c>
      <c r="G1285" t="s">
        <v>135</v>
      </c>
      <c r="H1285">
        <v>5</v>
      </c>
      <c r="I1285" t="s">
        <v>424</v>
      </c>
      <c r="J1285" t="s">
        <v>425</v>
      </c>
      <c r="K1285" t="s">
        <v>426</v>
      </c>
      <c r="L1285">
        <v>300</v>
      </c>
      <c r="M1285" t="s">
        <v>136</v>
      </c>
      <c r="N1285">
        <v>39333</v>
      </c>
      <c r="O1285">
        <v>4592318.6399999997</v>
      </c>
      <c r="P1285">
        <v>32574605</v>
      </c>
      <c r="Q1285" t="str">
        <f>VLOOKUP(J1285,S:T,2,FALSE)</f>
        <v>E3 - Small C&amp;I</v>
      </c>
    </row>
    <row r="1286" spans="1:17" x14ac:dyDescent="0.35">
      <c r="A1286">
        <v>49</v>
      </c>
      <c r="B1286" t="s">
        <v>420</v>
      </c>
      <c r="C1286">
        <v>2019</v>
      </c>
      <c r="D1286">
        <v>11</v>
      </c>
      <c r="E1286" t="s">
        <v>155</v>
      </c>
      <c r="F1286">
        <v>3</v>
      </c>
      <c r="G1286" t="s">
        <v>135</v>
      </c>
      <c r="H1286">
        <v>711</v>
      </c>
      <c r="I1286" t="s">
        <v>452</v>
      </c>
      <c r="J1286" t="s">
        <v>438</v>
      </c>
      <c r="K1286" t="s">
        <v>439</v>
      </c>
      <c r="L1286">
        <v>4532</v>
      </c>
      <c r="M1286" t="s">
        <v>142</v>
      </c>
      <c r="N1286">
        <v>329</v>
      </c>
      <c r="O1286">
        <v>4521664.84</v>
      </c>
      <c r="P1286">
        <v>68587501</v>
      </c>
      <c r="Q1286" t="str">
        <f>VLOOKUP(J1286,S:T,2,FALSE)</f>
        <v>E5 - Large C&amp;I</v>
      </c>
    </row>
    <row r="1287" spans="1:17" x14ac:dyDescent="0.35">
      <c r="A1287">
        <v>49</v>
      </c>
      <c r="B1287" t="s">
        <v>420</v>
      </c>
      <c r="C1287">
        <v>2019</v>
      </c>
      <c r="D1287">
        <v>11</v>
      </c>
      <c r="E1287" t="s">
        <v>155</v>
      </c>
      <c r="F1287">
        <v>5</v>
      </c>
      <c r="G1287" t="s">
        <v>140</v>
      </c>
      <c r="H1287">
        <v>1</v>
      </c>
      <c r="I1287" t="s">
        <v>449</v>
      </c>
      <c r="J1287" t="s">
        <v>450</v>
      </c>
      <c r="K1287" t="s">
        <v>451</v>
      </c>
      <c r="L1287">
        <v>460</v>
      </c>
      <c r="M1287" t="s">
        <v>141</v>
      </c>
      <c r="N1287">
        <v>1</v>
      </c>
      <c r="O1287">
        <v>62.01</v>
      </c>
      <c r="P1287">
        <v>247</v>
      </c>
      <c r="Q1287" t="str">
        <f>VLOOKUP(J1287,S:T,2,FALSE)</f>
        <v>E1 - Residential</v>
      </c>
    </row>
    <row r="1288" spans="1:17" x14ac:dyDescent="0.35">
      <c r="A1288">
        <v>49</v>
      </c>
      <c r="B1288" t="s">
        <v>420</v>
      </c>
      <c r="C1288">
        <v>2019</v>
      </c>
      <c r="D1288">
        <v>11</v>
      </c>
      <c r="E1288" t="s">
        <v>155</v>
      </c>
      <c r="F1288">
        <v>6</v>
      </c>
      <c r="G1288" t="s">
        <v>137</v>
      </c>
      <c r="H1288">
        <v>951</v>
      </c>
      <c r="I1288" t="s">
        <v>457</v>
      </c>
      <c r="J1288" t="s">
        <v>458</v>
      </c>
      <c r="K1288" t="s">
        <v>459</v>
      </c>
      <c r="L1288">
        <v>4562</v>
      </c>
      <c r="M1288" t="s">
        <v>144</v>
      </c>
      <c r="N1288">
        <v>215</v>
      </c>
      <c r="O1288">
        <v>9212.1</v>
      </c>
      <c r="P1288">
        <v>67319</v>
      </c>
      <c r="Q1288" t="str">
        <f>VLOOKUP(J1288,S:T,2,FALSE)</f>
        <v>E3 - Small C&amp;I</v>
      </c>
    </row>
    <row r="1289" spans="1:17" x14ac:dyDescent="0.35">
      <c r="A1289">
        <v>49</v>
      </c>
      <c r="B1289" t="s">
        <v>420</v>
      </c>
      <c r="C1289">
        <v>2019</v>
      </c>
      <c r="D1289">
        <v>11</v>
      </c>
      <c r="E1289" t="s">
        <v>155</v>
      </c>
      <c r="F1289">
        <v>3</v>
      </c>
      <c r="G1289" t="s">
        <v>135</v>
      </c>
      <c r="H1289">
        <v>628</v>
      </c>
      <c r="I1289" t="s">
        <v>440</v>
      </c>
      <c r="J1289" t="s">
        <v>441</v>
      </c>
      <c r="K1289" t="s">
        <v>442</v>
      </c>
      <c r="L1289">
        <v>300</v>
      </c>
      <c r="M1289" t="s">
        <v>136</v>
      </c>
      <c r="N1289">
        <v>1127</v>
      </c>
      <c r="O1289">
        <v>85496.27</v>
      </c>
      <c r="P1289">
        <v>345743</v>
      </c>
      <c r="Q1289" t="str">
        <f>VLOOKUP(J1289,S:T,2,FALSE)</f>
        <v>E6 - OTHER</v>
      </c>
    </row>
    <row r="1290" spans="1:17" x14ac:dyDescent="0.35">
      <c r="A1290">
        <v>49</v>
      </c>
      <c r="B1290" t="s">
        <v>420</v>
      </c>
      <c r="C1290">
        <v>2019</v>
      </c>
      <c r="D1290">
        <v>11</v>
      </c>
      <c r="E1290" t="s">
        <v>155</v>
      </c>
      <c r="F1290">
        <v>3</v>
      </c>
      <c r="G1290" t="s">
        <v>135</v>
      </c>
      <c r="H1290">
        <v>54</v>
      </c>
      <c r="I1290" t="s">
        <v>476</v>
      </c>
      <c r="J1290" t="s">
        <v>458</v>
      </c>
      <c r="K1290" t="s">
        <v>459</v>
      </c>
      <c r="L1290">
        <v>300</v>
      </c>
      <c r="M1290" t="s">
        <v>136</v>
      </c>
      <c r="N1290">
        <v>2</v>
      </c>
      <c r="O1290">
        <v>157.61000000000001</v>
      </c>
      <c r="P1290">
        <v>749</v>
      </c>
      <c r="Q1290" t="str">
        <f>VLOOKUP(J1290,S:T,2,FALSE)</f>
        <v>E3 - Small C&amp;I</v>
      </c>
    </row>
    <row r="1291" spans="1:17" x14ac:dyDescent="0.35">
      <c r="A1291">
        <v>49</v>
      </c>
      <c r="B1291" t="s">
        <v>420</v>
      </c>
      <c r="C1291">
        <v>2019</v>
      </c>
      <c r="D1291">
        <v>11</v>
      </c>
      <c r="E1291" t="s">
        <v>155</v>
      </c>
      <c r="F1291">
        <v>5</v>
      </c>
      <c r="G1291" t="s">
        <v>140</v>
      </c>
      <c r="H1291">
        <v>53</v>
      </c>
      <c r="I1291" t="s">
        <v>435</v>
      </c>
      <c r="J1291" t="s">
        <v>433</v>
      </c>
      <c r="K1291" t="s">
        <v>434</v>
      </c>
      <c r="L1291">
        <v>460</v>
      </c>
      <c r="M1291" t="s">
        <v>141</v>
      </c>
      <c r="N1291">
        <v>9</v>
      </c>
      <c r="O1291">
        <v>17361.66</v>
      </c>
      <c r="P1291">
        <v>73318</v>
      </c>
      <c r="Q1291" t="str">
        <f>VLOOKUP(J1291,S:T,2,FALSE)</f>
        <v>E4 - Medium C&amp;I</v>
      </c>
    </row>
    <row r="1292" spans="1:17" x14ac:dyDescent="0.35">
      <c r="A1292">
        <v>49</v>
      </c>
      <c r="B1292" t="s">
        <v>420</v>
      </c>
      <c r="C1292">
        <v>2019</v>
      </c>
      <c r="D1292">
        <v>11</v>
      </c>
      <c r="E1292" t="s">
        <v>155</v>
      </c>
      <c r="F1292">
        <v>10</v>
      </c>
      <c r="G1292" t="s">
        <v>149</v>
      </c>
      <c r="H1292">
        <v>6</v>
      </c>
      <c r="I1292" t="s">
        <v>421</v>
      </c>
      <c r="J1292" t="s">
        <v>422</v>
      </c>
      <c r="K1292" t="s">
        <v>423</v>
      </c>
      <c r="L1292">
        <v>207</v>
      </c>
      <c r="M1292" t="s">
        <v>151</v>
      </c>
      <c r="N1292">
        <v>1023</v>
      </c>
      <c r="O1292">
        <v>106854.84</v>
      </c>
      <c r="P1292">
        <v>637586</v>
      </c>
      <c r="Q1292" t="str">
        <f>VLOOKUP(J1292,S:T,2,FALSE)</f>
        <v>E2 - Low Income Residential</v>
      </c>
    </row>
    <row r="1293" spans="1:17" x14ac:dyDescent="0.35">
      <c r="A1293">
        <v>49</v>
      </c>
      <c r="B1293" t="s">
        <v>420</v>
      </c>
      <c r="C1293">
        <v>2019</v>
      </c>
      <c r="D1293">
        <v>11</v>
      </c>
      <c r="E1293" t="s">
        <v>155</v>
      </c>
      <c r="F1293">
        <v>3</v>
      </c>
      <c r="G1293" t="s">
        <v>135</v>
      </c>
      <c r="H1293">
        <v>55</v>
      </c>
      <c r="I1293" t="s">
        <v>427</v>
      </c>
      <c r="J1293" t="s">
        <v>425</v>
      </c>
      <c r="K1293" t="s">
        <v>426</v>
      </c>
      <c r="L1293">
        <v>300</v>
      </c>
      <c r="M1293" t="s">
        <v>136</v>
      </c>
      <c r="N1293">
        <v>44</v>
      </c>
      <c r="O1293">
        <v>-38837.339999999997</v>
      </c>
      <c r="P1293">
        <v>93082</v>
      </c>
      <c r="Q1293" t="str">
        <f>VLOOKUP(J1293,S:T,2,FALSE)</f>
        <v>E3 - Small C&amp;I</v>
      </c>
    </row>
    <row r="1294" spans="1:17" x14ac:dyDescent="0.35">
      <c r="A1294">
        <v>49</v>
      </c>
      <c r="B1294" t="s">
        <v>420</v>
      </c>
      <c r="C1294">
        <v>2019</v>
      </c>
      <c r="D1294">
        <v>11</v>
      </c>
      <c r="E1294" t="s">
        <v>155</v>
      </c>
      <c r="F1294">
        <v>5</v>
      </c>
      <c r="G1294" t="s">
        <v>140</v>
      </c>
      <c r="H1294">
        <v>700</v>
      </c>
      <c r="I1294" t="s">
        <v>447</v>
      </c>
      <c r="J1294" t="s">
        <v>438</v>
      </c>
      <c r="K1294" t="s">
        <v>439</v>
      </c>
      <c r="L1294">
        <v>460</v>
      </c>
      <c r="M1294" t="s">
        <v>141</v>
      </c>
      <c r="N1294">
        <v>40</v>
      </c>
      <c r="O1294">
        <v>413456.39</v>
      </c>
      <c r="P1294">
        <v>2427336</v>
      </c>
      <c r="Q1294" t="str">
        <f>VLOOKUP(J1294,S:T,2,FALSE)</f>
        <v>E5 - Large C&amp;I</v>
      </c>
    </row>
    <row r="1295" spans="1:17" x14ac:dyDescent="0.35">
      <c r="A1295">
        <v>49</v>
      </c>
      <c r="B1295" t="s">
        <v>420</v>
      </c>
      <c r="C1295">
        <v>2019</v>
      </c>
      <c r="D1295">
        <v>11</v>
      </c>
      <c r="E1295" t="s">
        <v>155</v>
      </c>
      <c r="F1295">
        <v>5</v>
      </c>
      <c r="G1295" t="s">
        <v>140</v>
      </c>
      <c r="H1295">
        <v>943</v>
      </c>
      <c r="I1295" t="s">
        <v>464</v>
      </c>
      <c r="J1295" t="s">
        <v>465</v>
      </c>
      <c r="K1295" t="s">
        <v>466</v>
      </c>
      <c r="L1295">
        <v>4552</v>
      </c>
      <c r="M1295" t="s">
        <v>156</v>
      </c>
      <c r="N1295">
        <v>1</v>
      </c>
      <c r="O1295">
        <v>8786.49</v>
      </c>
      <c r="P1295">
        <v>0</v>
      </c>
      <c r="Q1295" t="str">
        <f>VLOOKUP(J1295,S:T,2,FALSE)</f>
        <v>E6 - OTHER</v>
      </c>
    </row>
    <row r="1296" spans="1:17" x14ac:dyDescent="0.35">
      <c r="A1296">
        <v>49</v>
      </c>
      <c r="B1296" t="s">
        <v>420</v>
      </c>
      <c r="C1296">
        <v>2019</v>
      </c>
      <c r="D1296">
        <v>11</v>
      </c>
      <c r="E1296" t="s">
        <v>155</v>
      </c>
      <c r="F1296">
        <v>1</v>
      </c>
      <c r="G1296" t="s">
        <v>132</v>
      </c>
      <c r="H1296">
        <v>1</v>
      </c>
      <c r="I1296" t="s">
        <v>449</v>
      </c>
      <c r="J1296" t="s">
        <v>450</v>
      </c>
      <c r="K1296" t="s">
        <v>451</v>
      </c>
      <c r="L1296">
        <v>200</v>
      </c>
      <c r="M1296" t="s">
        <v>143</v>
      </c>
      <c r="N1296">
        <v>351436</v>
      </c>
      <c r="O1296">
        <v>34980961.909999996</v>
      </c>
      <c r="P1296">
        <v>148929125</v>
      </c>
      <c r="Q1296" t="str">
        <f>VLOOKUP(J1296,S:T,2,FALSE)</f>
        <v>E1 - Residential</v>
      </c>
    </row>
    <row r="1297" spans="1:17" x14ac:dyDescent="0.35">
      <c r="A1297">
        <v>49</v>
      </c>
      <c r="B1297" t="s">
        <v>420</v>
      </c>
      <c r="C1297">
        <v>2019</v>
      </c>
      <c r="D1297">
        <v>11</v>
      </c>
      <c r="E1297" t="s">
        <v>155</v>
      </c>
      <c r="F1297">
        <v>1</v>
      </c>
      <c r="G1297" t="s">
        <v>132</v>
      </c>
      <c r="H1297">
        <v>903</v>
      </c>
      <c r="I1297" t="s">
        <v>453</v>
      </c>
      <c r="J1297" t="s">
        <v>450</v>
      </c>
      <c r="K1297" t="s">
        <v>451</v>
      </c>
      <c r="L1297">
        <v>4512</v>
      </c>
      <c r="M1297" t="s">
        <v>133</v>
      </c>
      <c r="N1297">
        <v>39919</v>
      </c>
      <c r="O1297">
        <v>1985017.2</v>
      </c>
      <c r="P1297">
        <v>16435105</v>
      </c>
      <c r="Q1297" t="str">
        <f>VLOOKUP(J1297,S:T,2,FALSE)</f>
        <v>E1 - Residential</v>
      </c>
    </row>
    <row r="1298" spans="1:17" x14ac:dyDescent="0.35">
      <c r="A1298">
        <v>49</v>
      </c>
      <c r="B1298" t="s">
        <v>420</v>
      </c>
      <c r="C1298">
        <v>2019</v>
      </c>
      <c r="D1298">
        <v>11</v>
      </c>
      <c r="E1298" t="s">
        <v>155</v>
      </c>
      <c r="F1298">
        <v>6</v>
      </c>
      <c r="G1298" t="s">
        <v>137</v>
      </c>
      <c r="H1298">
        <v>616</v>
      </c>
      <c r="I1298" t="s">
        <v>446</v>
      </c>
      <c r="J1298" t="s">
        <v>441</v>
      </c>
      <c r="K1298" t="s">
        <v>442</v>
      </c>
      <c r="L1298">
        <v>4562</v>
      </c>
      <c r="M1298" t="s">
        <v>144</v>
      </c>
      <c r="N1298">
        <v>71</v>
      </c>
      <c r="O1298">
        <v>4671.16</v>
      </c>
      <c r="P1298">
        <v>31396</v>
      </c>
      <c r="Q1298" t="str">
        <f>VLOOKUP(J1298,S:T,2,FALSE)</f>
        <v>E6 - OTHER</v>
      </c>
    </row>
    <row r="1299" spans="1:17" x14ac:dyDescent="0.35">
      <c r="A1299">
        <v>49</v>
      </c>
      <c r="B1299" t="s">
        <v>420</v>
      </c>
      <c r="C1299">
        <v>2019</v>
      </c>
      <c r="D1299">
        <v>11</v>
      </c>
      <c r="E1299" t="s">
        <v>155</v>
      </c>
      <c r="F1299">
        <v>6</v>
      </c>
      <c r="G1299" t="s">
        <v>137</v>
      </c>
      <c r="H1299">
        <v>628</v>
      </c>
      <c r="I1299" t="s">
        <v>440</v>
      </c>
      <c r="J1299" t="s">
        <v>441</v>
      </c>
      <c r="K1299" t="s">
        <v>442</v>
      </c>
      <c r="L1299">
        <v>700</v>
      </c>
      <c r="M1299" t="s">
        <v>138</v>
      </c>
      <c r="N1299">
        <v>222</v>
      </c>
      <c r="O1299">
        <v>17123.66</v>
      </c>
      <c r="P1299">
        <v>71442</v>
      </c>
      <c r="Q1299" t="str">
        <f>VLOOKUP(J1299,S:T,2,FALSE)</f>
        <v>E6 - OTHER</v>
      </c>
    </row>
    <row r="1300" spans="1:17" x14ac:dyDescent="0.35">
      <c r="A1300">
        <v>49</v>
      </c>
      <c r="B1300" t="s">
        <v>420</v>
      </c>
      <c r="C1300">
        <v>2019</v>
      </c>
      <c r="D1300">
        <v>11</v>
      </c>
      <c r="E1300" t="s">
        <v>155</v>
      </c>
      <c r="F1300">
        <v>5</v>
      </c>
      <c r="G1300" t="s">
        <v>140</v>
      </c>
      <c r="H1300">
        <v>950</v>
      </c>
      <c r="I1300" t="s">
        <v>428</v>
      </c>
      <c r="J1300" t="s">
        <v>425</v>
      </c>
      <c r="K1300" t="s">
        <v>426</v>
      </c>
      <c r="L1300">
        <v>4552</v>
      </c>
      <c r="M1300" t="s">
        <v>156</v>
      </c>
      <c r="N1300">
        <v>135</v>
      </c>
      <c r="O1300">
        <v>31840.33</v>
      </c>
      <c r="P1300">
        <v>307584</v>
      </c>
      <c r="Q1300" t="str">
        <f>VLOOKUP(J1300,S:T,2,FALSE)</f>
        <v>E3 - Small C&amp;I</v>
      </c>
    </row>
    <row r="1301" spans="1:17" x14ac:dyDescent="0.35">
      <c r="A1301">
        <v>49</v>
      </c>
      <c r="B1301" t="s">
        <v>420</v>
      </c>
      <c r="C1301">
        <v>2019</v>
      </c>
      <c r="D1301">
        <v>11</v>
      </c>
      <c r="E1301" t="s">
        <v>155</v>
      </c>
      <c r="F1301">
        <v>10</v>
      </c>
      <c r="G1301" t="s">
        <v>149</v>
      </c>
      <c r="H1301">
        <v>628</v>
      </c>
      <c r="I1301" t="s">
        <v>440</v>
      </c>
      <c r="J1301" t="s">
        <v>441</v>
      </c>
      <c r="K1301" t="s">
        <v>442</v>
      </c>
      <c r="L1301">
        <v>207</v>
      </c>
      <c r="M1301" t="s">
        <v>151</v>
      </c>
      <c r="N1301">
        <v>7</v>
      </c>
      <c r="O1301">
        <v>176.76</v>
      </c>
      <c r="P1301">
        <v>670</v>
      </c>
      <c r="Q1301" t="str">
        <f>VLOOKUP(J1301,S:T,2,FALSE)</f>
        <v>E6 - OTHER</v>
      </c>
    </row>
    <row r="1302" spans="1:17" x14ac:dyDescent="0.35">
      <c r="A1302">
        <v>49</v>
      </c>
      <c r="B1302" t="s">
        <v>420</v>
      </c>
      <c r="C1302">
        <v>2019</v>
      </c>
      <c r="D1302">
        <v>11</v>
      </c>
      <c r="E1302" t="s">
        <v>155</v>
      </c>
      <c r="F1302">
        <v>5</v>
      </c>
      <c r="G1302" t="s">
        <v>140</v>
      </c>
      <c r="H1302">
        <v>13</v>
      </c>
      <c r="I1302" t="s">
        <v>432</v>
      </c>
      <c r="J1302" t="s">
        <v>433</v>
      </c>
      <c r="K1302" t="s">
        <v>434</v>
      </c>
      <c r="L1302">
        <v>460</v>
      </c>
      <c r="M1302" t="s">
        <v>141</v>
      </c>
      <c r="N1302">
        <v>301</v>
      </c>
      <c r="O1302">
        <v>567896.12</v>
      </c>
      <c r="P1302">
        <v>2995885</v>
      </c>
      <c r="Q1302" t="str">
        <f>VLOOKUP(J1302,S:T,2,FALSE)</f>
        <v>E4 - Medium C&amp;I</v>
      </c>
    </row>
    <row r="1303" spans="1:17" x14ac:dyDescent="0.35">
      <c r="A1303">
        <v>49</v>
      </c>
      <c r="B1303" t="s">
        <v>420</v>
      </c>
      <c r="C1303">
        <v>2019</v>
      </c>
      <c r="D1303">
        <v>11</v>
      </c>
      <c r="E1303" t="s">
        <v>155</v>
      </c>
      <c r="F1303">
        <v>1</v>
      </c>
      <c r="G1303" t="s">
        <v>132</v>
      </c>
      <c r="H1303">
        <v>6</v>
      </c>
      <c r="I1303" t="s">
        <v>421</v>
      </c>
      <c r="J1303" t="s">
        <v>422</v>
      </c>
      <c r="K1303" t="s">
        <v>423</v>
      </c>
      <c r="L1303">
        <v>200</v>
      </c>
      <c r="M1303" t="s">
        <v>143</v>
      </c>
      <c r="N1303">
        <v>26816</v>
      </c>
      <c r="O1303">
        <v>1937192.71</v>
      </c>
      <c r="P1303">
        <v>11363349</v>
      </c>
      <c r="Q1303" t="str">
        <f>VLOOKUP(J1303,S:T,2,FALSE)</f>
        <v>E2 - Low Income Residential</v>
      </c>
    </row>
    <row r="1304" spans="1:17" x14ac:dyDescent="0.35">
      <c r="A1304">
        <v>49</v>
      </c>
      <c r="B1304" t="s">
        <v>420</v>
      </c>
      <c r="C1304">
        <v>2019</v>
      </c>
      <c r="D1304">
        <v>11</v>
      </c>
      <c r="E1304" t="s">
        <v>155</v>
      </c>
      <c r="F1304">
        <v>3</v>
      </c>
      <c r="G1304" t="s">
        <v>135</v>
      </c>
      <c r="H1304">
        <v>117</v>
      </c>
      <c r="I1304" t="s">
        <v>477</v>
      </c>
      <c r="J1304" t="s">
        <v>461</v>
      </c>
      <c r="K1304" t="s">
        <v>462</v>
      </c>
      <c r="L1304">
        <v>300</v>
      </c>
      <c r="M1304" t="s">
        <v>136</v>
      </c>
      <c r="N1304">
        <v>3</v>
      </c>
      <c r="O1304">
        <v>14632.91</v>
      </c>
      <c r="P1304">
        <v>69574</v>
      </c>
      <c r="Q1304" t="str">
        <f>VLOOKUP(J1304,S:T,2,FALSE)</f>
        <v>E5 - Large C&amp;I</v>
      </c>
    </row>
    <row r="1305" spans="1:17" x14ac:dyDescent="0.35">
      <c r="A1305">
        <v>49</v>
      </c>
      <c r="B1305" t="s">
        <v>420</v>
      </c>
      <c r="C1305">
        <v>2019</v>
      </c>
      <c r="D1305">
        <v>11</v>
      </c>
      <c r="E1305" t="s">
        <v>155</v>
      </c>
      <c r="F1305">
        <v>1</v>
      </c>
      <c r="G1305" t="s">
        <v>132</v>
      </c>
      <c r="H1305">
        <v>5</v>
      </c>
      <c r="I1305" t="s">
        <v>424</v>
      </c>
      <c r="J1305" t="s">
        <v>425</v>
      </c>
      <c r="K1305" t="s">
        <v>426</v>
      </c>
      <c r="L1305">
        <v>200</v>
      </c>
      <c r="M1305" t="s">
        <v>143</v>
      </c>
      <c r="N1305">
        <v>704</v>
      </c>
      <c r="O1305">
        <v>60679.33</v>
      </c>
      <c r="P1305">
        <v>251439</v>
      </c>
      <c r="Q1305" t="str">
        <f>VLOOKUP(J1305,S:T,2,FALSE)</f>
        <v>E3 - Small C&amp;I</v>
      </c>
    </row>
    <row r="1306" spans="1:17" x14ac:dyDescent="0.35">
      <c r="A1306">
        <v>49</v>
      </c>
      <c r="B1306" t="s">
        <v>420</v>
      </c>
      <c r="C1306">
        <v>2019</v>
      </c>
      <c r="D1306">
        <v>11</v>
      </c>
      <c r="E1306" t="s">
        <v>155</v>
      </c>
      <c r="F1306">
        <v>5</v>
      </c>
      <c r="G1306" t="s">
        <v>140</v>
      </c>
      <c r="H1306">
        <v>705</v>
      </c>
      <c r="I1306" t="s">
        <v>437</v>
      </c>
      <c r="J1306" t="s">
        <v>438</v>
      </c>
      <c r="K1306" t="s">
        <v>439</v>
      </c>
      <c r="L1306">
        <v>460</v>
      </c>
      <c r="M1306" t="s">
        <v>141</v>
      </c>
      <c r="N1306">
        <v>33</v>
      </c>
      <c r="O1306">
        <v>385821.59</v>
      </c>
      <c r="P1306">
        <v>2098081</v>
      </c>
      <c r="Q1306" t="str">
        <f>VLOOKUP(J1306,S:T,2,FALSE)</f>
        <v>E5 - Large C&amp;I</v>
      </c>
    </row>
    <row r="1307" spans="1:17" x14ac:dyDescent="0.35">
      <c r="A1307">
        <v>49</v>
      </c>
      <c r="B1307" t="s">
        <v>420</v>
      </c>
      <c r="C1307">
        <v>2019</v>
      </c>
      <c r="D1307">
        <v>11</v>
      </c>
      <c r="E1307" t="s">
        <v>155</v>
      </c>
      <c r="F1307">
        <v>3</v>
      </c>
      <c r="G1307" t="s">
        <v>135</v>
      </c>
      <c r="H1307">
        <v>710</v>
      </c>
      <c r="I1307" t="s">
        <v>448</v>
      </c>
      <c r="J1307" t="s">
        <v>438</v>
      </c>
      <c r="K1307" t="s">
        <v>439</v>
      </c>
      <c r="L1307">
        <v>4532</v>
      </c>
      <c r="M1307" t="s">
        <v>142</v>
      </c>
      <c r="N1307">
        <v>298</v>
      </c>
      <c r="O1307">
        <v>3765839.47</v>
      </c>
      <c r="P1307">
        <v>55726885</v>
      </c>
      <c r="Q1307" t="str">
        <f>VLOOKUP(J1307,S:T,2,FALSE)</f>
        <v>E5 - Large C&amp;I</v>
      </c>
    </row>
    <row r="1308" spans="1:17" x14ac:dyDescent="0.35">
      <c r="A1308">
        <v>49</v>
      </c>
      <c r="B1308" t="s">
        <v>420</v>
      </c>
      <c r="C1308">
        <v>2019</v>
      </c>
      <c r="D1308">
        <v>11</v>
      </c>
      <c r="E1308" t="s">
        <v>155</v>
      </c>
      <c r="F1308">
        <v>6</v>
      </c>
      <c r="G1308" t="s">
        <v>137</v>
      </c>
      <c r="H1308">
        <v>619</v>
      </c>
      <c r="I1308" t="s">
        <v>474</v>
      </c>
      <c r="J1308" t="s">
        <v>157</v>
      </c>
      <c r="K1308" t="s">
        <v>145</v>
      </c>
      <c r="L1308">
        <v>4562</v>
      </c>
      <c r="M1308" t="s">
        <v>144</v>
      </c>
      <c r="N1308">
        <v>108</v>
      </c>
      <c r="O1308">
        <v>302613.11</v>
      </c>
      <c r="P1308">
        <v>3409748</v>
      </c>
      <c r="Q1308" t="str">
        <f>VLOOKUP(J1308,S:T,2,FALSE)</f>
        <v>E6 - OTHER</v>
      </c>
    </row>
    <row r="1309" spans="1:17" x14ac:dyDescent="0.35">
      <c r="A1309">
        <v>49</v>
      </c>
      <c r="B1309" t="s">
        <v>420</v>
      </c>
      <c r="C1309">
        <v>2019</v>
      </c>
      <c r="D1309">
        <v>11</v>
      </c>
      <c r="E1309" t="s">
        <v>155</v>
      </c>
      <c r="F1309">
        <v>6</v>
      </c>
      <c r="G1309" t="s">
        <v>137</v>
      </c>
      <c r="H1309">
        <v>630</v>
      </c>
      <c r="I1309" t="s">
        <v>455</v>
      </c>
      <c r="J1309" t="s">
        <v>157</v>
      </c>
      <c r="K1309" t="s">
        <v>145</v>
      </c>
      <c r="L1309">
        <v>700</v>
      </c>
      <c r="M1309" t="s">
        <v>138</v>
      </c>
      <c r="N1309">
        <v>1</v>
      </c>
      <c r="O1309">
        <v>819.36</v>
      </c>
      <c r="P1309">
        <v>3995</v>
      </c>
      <c r="Q1309" t="str">
        <f>VLOOKUP(J1309,S:T,2,FALSE)</f>
        <v>E6 - OTHER</v>
      </c>
    </row>
    <row r="1310" spans="1:17" x14ac:dyDescent="0.35">
      <c r="A1310">
        <v>49</v>
      </c>
      <c r="B1310" t="s">
        <v>420</v>
      </c>
      <c r="C1310">
        <v>2019</v>
      </c>
      <c r="D1310">
        <v>11</v>
      </c>
      <c r="E1310" t="s">
        <v>155</v>
      </c>
      <c r="F1310">
        <v>3</v>
      </c>
      <c r="G1310" t="s">
        <v>135</v>
      </c>
      <c r="H1310">
        <v>700</v>
      </c>
      <c r="I1310" t="s">
        <v>447</v>
      </c>
      <c r="J1310" t="s">
        <v>438</v>
      </c>
      <c r="K1310" t="s">
        <v>439</v>
      </c>
      <c r="L1310">
        <v>300</v>
      </c>
      <c r="M1310" t="s">
        <v>136</v>
      </c>
      <c r="N1310">
        <v>67</v>
      </c>
      <c r="O1310">
        <v>894688</v>
      </c>
      <c r="P1310">
        <v>5532168</v>
      </c>
      <c r="Q1310" t="str">
        <f>VLOOKUP(J1310,S:T,2,FALSE)</f>
        <v>E5 - Large C&amp;I</v>
      </c>
    </row>
    <row r="1311" spans="1:17" x14ac:dyDescent="0.35">
      <c r="A1311">
        <v>49</v>
      </c>
      <c r="B1311" t="s">
        <v>420</v>
      </c>
      <c r="C1311">
        <v>2019</v>
      </c>
      <c r="D1311">
        <v>11</v>
      </c>
      <c r="E1311" t="s">
        <v>155</v>
      </c>
      <c r="F1311">
        <v>3</v>
      </c>
      <c r="G1311" t="s">
        <v>135</v>
      </c>
      <c r="H1311">
        <v>443</v>
      </c>
      <c r="I1311" t="s">
        <v>494</v>
      </c>
      <c r="J1311">
        <v>2121</v>
      </c>
      <c r="K1311" t="s">
        <v>145</v>
      </c>
      <c r="L1311">
        <v>1670</v>
      </c>
      <c r="M1311" t="s">
        <v>491</v>
      </c>
      <c r="N1311">
        <v>773</v>
      </c>
      <c r="O1311">
        <v>75318.720000000001</v>
      </c>
      <c r="P1311">
        <v>105789.14</v>
      </c>
      <c r="Q1311" t="str">
        <f>VLOOKUP(J1311,S:T,2,FALSE)</f>
        <v>G3 - Small C&amp;I</v>
      </c>
    </row>
    <row r="1312" spans="1:17" x14ac:dyDescent="0.35">
      <c r="A1312">
        <v>49</v>
      </c>
      <c r="B1312" t="s">
        <v>420</v>
      </c>
      <c r="C1312">
        <v>2019</v>
      </c>
      <c r="D1312">
        <v>11</v>
      </c>
      <c r="E1312" t="s">
        <v>155</v>
      </c>
      <c r="F1312">
        <v>3</v>
      </c>
      <c r="G1312" t="s">
        <v>135</v>
      </c>
      <c r="H1312">
        <v>439</v>
      </c>
      <c r="I1312" t="s">
        <v>487</v>
      </c>
      <c r="J1312" t="s">
        <v>488</v>
      </c>
      <c r="K1312" t="s">
        <v>145</v>
      </c>
      <c r="L1312">
        <v>300</v>
      </c>
      <c r="M1312" t="s">
        <v>136</v>
      </c>
      <c r="N1312">
        <v>1</v>
      </c>
      <c r="O1312">
        <v>24140.28</v>
      </c>
      <c r="P1312">
        <v>62669.59</v>
      </c>
      <c r="Q1312" t="str">
        <f>VLOOKUP(J1312,S:T,2,FALSE)</f>
        <v>G5 - Large C&amp;I</v>
      </c>
    </row>
    <row r="1313" spans="1:17" x14ac:dyDescent="0.35">
      <c r="A1313">
        <v>49</v>
      </c>
      <c r="B1313" t="s">
        <v>420</v>
      </c>
      <c r="C1313">
        <v>2019</v>
      </c>
      <c r="D1313">
        <v>11</v>
      </c>
      <c r="E1313" t="s">
        <v>155</v>
      </c>
      <c r="F1313">
        <v>3</v>
      </c>
      <c r="G1313" t="s">
        <v>135</v>
      </c>
      <c r="H1313">
        <v>432</v>
      </c>
      <c r="I1313" t="s">
        <v>507</v>
      </c>
      <c r="J1313" t="s">
        <v>508</v>
      </c>
      <c r="K1313" t="s">
        <v>145</v>
      </c>
      <c r="L1313">
        <v>1674</v>
      </c>
      <c r="M1313" t="s">
        <v>509</v>
      </c>
      <c r="N1313">
        <v>4</v>
      </c>
      <c r="O1313">
        <v>437362.57</v>
      </c>
      <c r="P1313">
        <v>0</v>
      </c>
      <c r="Q1313" t="str">
        <f>VLOOKUP(J1313,S:T,2,FALSE)</f>
        <v>G6 - OTHER</v>
      </c>
    </row>
    <row r="1314" spans="1:17" x14ac:dyDescent="0.35">
      <c r="A1314">
        <v>49</v>
      </c>
      <c r="B1314" t="s">
        <v>420</v>
      </c>
      <c r="C1314">
        <v>2019</v>
      </c>
      <c r="D1314">
        <v>11</v>
      </c>
      <c r="E1314" t="s">
        <v>155</v>
      </c>
      <c r="F1314">
        <v>3</v>
      </c>
      <c r="G1314" t="s">
        <v>135</v>
      </c>
      <c r="H1314">
        <v>430</v>
      </c>
      <c r="I1314" t="s">
        <v>492</v>
      </c>
      <c r="J1314" t="s">
        <v>493</v>
      </c>
      <c r="K1314" t="s">
        <v>145</v>
      </c>
      <c r="L1314">
        <v>300</v>
      </c>
      <c r="M1314" t="s">
        <v>136</v>
      </c>
      <c r="N1314">
        <v>1</v>
      </c>
      <c r="O1314">
        <v>18749.63</v>
      </c>
      <c r="P1314">
        <v>1</v>
      </c>
      <c r="Q1314" t="str">
        <f>VLOOKUP(J1314,S:T,2,FALSE)</f>
        <v>E6 - OTHER</v>
      </c>
    </row>
    <row r="1315" spans="1:17" x14ac:dyDescent="0.35">
      <c r="A1315">
        <v>49</v>
      </c>
      <c r="B1315" t="s">
        <v>420</v>
      </c>
      <c r="C1315">
        <v>2019</v>
      </c>
      <c r="D1315">
        <v>11</v>
      </c>
      <c r="E1315" t="s">
        <v>155</v>
      </c>
      <c r="F1315">
        <v>5</v>
      </c>
      <c r="G1315" t="s">
        <v>140</v>
      </c>
      <c r="H1315">
        <v>410</v>
      </c>
      <c r="I1315" t="s">
        <v>513</v>
      </c>
      <c r="J1315">
        <v>3321</v>
      </c>
      <c r="K1315" t="s">
        <v>145</v>
      </c>
      <c r="L1315">
        <v>1670</v>
      </c>
      <c r="M1315" t="s">
        <v>491</v>
      </c>
      <c r="N1315">
        <v>22</v>
      </c>
      <c r="O1315">
        <v>50498.65</v>
      </c>
      <c r="P1315">
        <v>99909.49</v>
      </c>
      <c r="Q1315" t="str">
        <f>VLOOKUP(J1315,S:T,2,FALSE)</f>
        <v>G5 - Large C&amp;I</v>
      </c>
    </row>
    <row r="1316" spans="1:17" x14ac:dyDescent="0.35">
      <c r="A1316">
        <v>49</v>
      </c>
      <c r="B1316" t="s">
        <v>420</v>
      </c>
      <c r="C1316">
        <v>2019</v>
      </c>
      <c r="D1316">
        <v>11</v>
      </c>
      <c r="E1316" t="s">
        <v>155</v>
      </c>
      <c r="F1316">
        <v>5</v>
      </c>
      <c r="G1316" t="s">
        <v>140</v>
      </c>
      <c r="H1316">
        <v>415</v>
      </c>
      <c r="I1316" t="s">
        <v>501</v>
      </c>
      <c r="J1316" t="s">
        <v>502</v>
      </c>
      <c r="K1316" t="s">
        <v>145</v>
      </c>
      <c r="L1316">
        <v>1670</v>
      </c>
      <c r="M1316" t="s">
        <v>491</v>
      </c>
      <c r="N1316">
        <v>3</v>
      </c>
      <c r="O1316">
        <v>10847.28</v>
      </c>
      <c r="P1316">
        <v>40763.67</v>
      </c>
      <c r="Q1316" t="str">
        <f>VLOOKUP(J1316,S:T,2,FALSE)</f>
        <v>G5 - Large C&amp;I</v>
      </c>
    </row>
    <row r="1317" spans="1:17" x14ac:dyDescent="0.35">
      <c r="A1317">
        <v>49</v>
      </c>
      <c r="B1317" t="s">
        <v>420</v>
      </c>
      <c r="C1317">
        <v>2019</v>
      </c>
      <c r="D1317">
        <v>11</v>
      </c>
      <c r="E1317" t="s">
        <v>155</v>
      </c>
      <c r="F1317">
        <v>3</v>
      </c>
      <c r="G1317" t="s">
        <v>135</v>
      </c>
      <c r="H1317">
        <v>441</v>
      </c>
      <c r="I1317" t="s">
        <v>526</v>
      </c>
      <c r="J1317" t="s">
        <v>527</v>
      </c>
      <c r="K1317" t="s">
        <v>145</v>
      </c>
      <c r="L1317">
        <v>300</v>
      </c>
      <c r="M1317" t="s">
        <v>136</v>
      </c>
      <c r="N1317">
        <v>1</v>
      </c>
      <c r="O1317">
        <v>24954.13</v>
      </c>
      <c r="P1317">
        <v>70402.899999999994</v>
      </c>
      <c r="Q1317" t="str">
        <f>VLOOKUP(J1317,S:T,2,FALSE)</f>
        <v>G5 - Large C&amp;I</v>
      </c>
    </row>
    <row r="1318" spans="1:17" x14ac:dyDescent="0.35">
      <c r="A1318">
        <v>49</v>
      </c>
      <c r="B1318" t="s">
        <v>420</v>
      </c>
      <c r="C1318">
        <v>2019</v>
      </c>
      <c r="D1318">
        <v>11</v>
      </c>
      <c r="E1318" t="s">
        <v>155</v>
      </c>
      <c r="F1318">
        <v>3</v>
      </c>
      <c r="G1318" t="s">
        <v>135</v>
      </c>
      <c r="H1318">
        <v>425</v>
      </c>
      <c r="I1318" t="s">
        <v>479</v>
      </c>
      <c r="J1318" t="s">
        <v>480</v>
      </c>
      <c r="K1318" t="s">
        <v>145</v>
      </c>
      <c r="L1318">
        <v>1675</v>
      </c>
      <c r="M1318" t="s">
        <v>481</v>
      </c>
      <c r="N1318">
        <v>3</v>
      </c>
      <c r="O1318">
        <v>15620.1</v>
      </c>
      <c r="P1318">
        <v>12698.85</v>
      </c>
      <c r="Q1318" t="str">
        <f>VLOOKUP(J1318,S:T,2,FALSE)</f>
        <v>G5 - Large C&amp;I</v>
      </c>
    </row>
    <row r="1319" spans="1:17" x14ac:dyDescent="0.35">
      <c r="A1319">
        <v>49</v>
      </c>
      <c r="B1319" t="s">
        <v>420</v>
      </c>
      <c r="C1319">
        <v>2019</v>
      </c>
      <c r="D1319">
        <v>11</v>
      </c>
      <c r="E1319" t="s">
        <v>155</v>
      </c>
      <c r="F1319">
        <v>3</v>
      </c>
      <c r="G1319" t="s">
        <v>135</v>
      </c>
      <c r="H1319">
        <v>428</v>
      </c>
      <c r="I1319" t="s">
        <v>529</v>
      </c>
      <c r="J1319" t="s">
        <v>530</v>
      </c>
      <c r="K1319" t="s">
        <v>145</v>
      </c>
      <c r="L1319">
        <v>1675</v>
      </c>
      <c r="M1319" t="s">
        <v>481</v>
      </c>
      <c r="N1319">
        <v>1</v>
      </c>
      <c r="O1319">
        <v>17519.91</v>
      </c>
      <c r="P1319">
        <v>16710.310000000001</v>
      </c>
      <c r="Q1319" t="str">
        <f>VLOOKUP(J1319,S:T,2,FALSE)</f>
        <v>G5 - Large C&amp;I</v>
      </c>
    </row>
    <row r="1320" spans="1:17" x14ac:dyDescent="0.35">
      <c r="A1320">
        <v>49</v>
      </c>
      <c r="B1320" t="s">
        <v>420</v>
      </c>
      <c r="C1320">
        <v>2019</v>
      </c>
      <c r="D1320">
        <v>11</v>
      </c>
      <c r="E1320" t="s">
        <v>155</v>
      </c>
      <c r="F1320">
        <v>3</v>
      </c>
      <c r="G1320" t="s">
        <v>135</v>
      </c>
      <c r="H1320">
        <v>418</v>
      </c>
      <c r="I1320" t="s">
        <v>528</v>
      </c>
      <c r="J1320">
        <v>2321</v>
      </c>
      <c r="K1320" t="s">
        <v>145</v>
      </c>
      <c r="L1320">
        <v>1671</v>
      </c>
      <c r="M1320" t="s">
        <v>484</v>
      </c>
      <c r="N1320">
        <v>40</v>
      </c>
      <c r="O1320">
        <v>74641.56</v>
      </c>
      <c r="P1320">
        <v>188813.72</v>
      </c>
      <c r="Q1320" t="str">
        <f>VLOOKUP(J1320,S:T,2,FALSE)</f>
        <v>G5 - Large C&amp;I</v>
      </c>
    </row>
    <row r="1321" spans="1:17" x14ac:dyDescent="0.35">
      <c r="A1321">
        <v>49</v>
      </c>
      <c r="B1321" t="s">
        <v>420</v>
      </c>
      <c r="C1321">
        <v>2019</v>
      </c>
      <c r="D1321">
        <v>11</v>
      </c>
      <c r="E1321" t="s">
        <v>155</v>
      </c>
      <c r="F1321">
        <v>3</v>
      </c>
      <c r="G1321" t="s">
        <v>135</v>
      </c>
      <c r="H1321">
        <v>407</v>
      </c>
      <c r="I1321" t="s">
        <v>496</v>
      </c>
      <c r="J1321" t="s">
        <v>497</v>
      </c>
      <c r="K1321" t="s">
        <v>145</v>
      </c>
      <c r="L1321">
        <v>1670</v>
      </c>
      <c r="M1321" t="s">
        <v>491</v>
      </c>
      <c r="N1321">
        <v>328</v>
      </c>
      <c r="O1321">
        <v>189503.85</v>
      </c>
      <c r="P1321">
        <v>364302.77</v>
      </c>
      <c r="Q1321" t="str">
        <f>VLOOKUP(J1321,S:T,2,FALSE)</f>
        <v>G4 - Medium C&amp;I</v>
      </c>
    </row>
    <row r="1322" spans="1:17" x14ac:dyDescent="0.35">
      <c r="A1322">
        <v>49</v>
      </c>
      <c r="B1322" t="s">
        <v>420</v>
      </c>
      <c r="C1322">
        <v>2019</v>
      </c>
      <c r="D1322">
        <v>11</v>
      </c>
      <c r="E1322" t="s">
        <v>155</v>
      </c>
      <c r="F1322">
        <v>5</v>
      </c>
      <c r="G1322" t="s">
        <v>140</v>
      </c>
      <c r="H1322">
        <v>407</v>
      </c>
      <c r="I1322" t="s">
        <v>496</v>
      </c>
      <c r="J1322" t="s">
        <v>497</v>
      </c>
      <c r="K1322" t="s">
        <v>145</v>
      </c>
      <c r="L1322">
        <v>1670</v>
      </c>
      <c r="M1322" t="s">
        <v>491</v>
      </c>
      <c r="N1322">
        <v>8</v>
      </c>
      <c r="O1322">
        <v>7537.13</v>
      </c>
      <c r="P1322">
        <v>17367.57</v>
      </c>
      <c r="Q1322" t="str">
        <f>VLOOKUP(J1322,S:T,2,FALSE)</f>
        <v>G4 - Medium C&amp;I</v>
      </c>
    </row>
    <row r="1323" spans="1:17" x14ac:dyDescent="0.35">
      <c r="A1323">
        <v>49</v>
      </c>
      <c r="B1323" t="s">
        <v>420</v>
      </c>
      <c r="C1323">
        <v>2019</v>
      </c>
      <c r="D1323">
        <v>11</v>
      </c>
      <c r="E1323" t="s">
        <v>155</v>
      </c>
      <c r="F1323">
        <v>5</v>
      </c>
      <c r="G1323" t="s">
        <v>140</v>
      </c>
      <c r="H1323">
        <v>443</v>
      </c>
      <c r="I1323" t="s">
        <v>494</v>
      </c>
      <c r="J1323">
        <v>2121</v>
      </c>
      <c r="K1323" t="s">
        <v>145</v>
      </c>
      <c r="L1323">
        <v>1670</v>
      </c>
      <c r="M1323" t="s">
        <v>491</v>
      </c>
      <c r="N1323">
        <v>2</v>
      </c>
      <c r="O1323">
        <v>267.48</v>
      </c>
      <c r="P1323">
        <v>405.82</v>
      </c>
      <c r="Q1323" t="str">
        <f>VLOOKUP(J1323,S:T,2,FALSE)</f>
        <v>G3 - Small C&amp;I</v>
      </c>
    </row>
    <row r="1324" spans="1:17" x14ac:dyDescent="0.35">
      <c r="A1324">
        <v>49</v>
      </c>
      <c r="B1324" t="s">
        <v>420</v>
      </c>
      <c r="C1324">
        <v>2019</v>
      </c>
      <c r="D1324">
        <v>11</v>
      </c>
      <c r="E1324" t="s">
        <v>155</v>
      </c>
      <c r="F1324">
        <v>10</v>
      </c>
      <c r="G1324" t="s">
        <v>149</v>
      </c>
      <c r="H1324">
        <v>402</v>
      </c>
      <c r="I1324" t="s">
        <v>486</v>
      </c>
      <c r="J1324">
        <v>1301</v>
      </c>
      <c r="K1324" t="s">
        <v>145</v>
      </c>
      <c r="L1324">
        <v>207</v>
      </c>
      <c r="M1324" t="s">
        <v>151</v>
      </c>
      <c r="N1324">
        <v>18455</v>
      </c>
      <c r="O1324">
        <v>1158117.81</v>
      </c>
      <c r="P1324">
        <v>1025515.69</v>
      </c>
      <c r="Q1324" t="str">
        <f>VLOOKUP(J1324,S:T,2,FALSE)</f>
        <v>G2 - Low Income Residential</v>
      </c>
    </row>
    <row r="1325" spans="1:17" x14ac:dyDescent="0.35">
      <c r="A1325">
        <v>49</v>
      </c>
      <c r="B1325" t="s">
        <v>420</v>
      </c>
      <c r="C1325">
        <v>2019</v>
      </c>
      <c r="D1325">
        <v>11</v>
      </c>
      <c r="E1325" t="s">
        <v>155</v>
      </c>
      <c r="F1325">
        <v>3</v>
      </c>
      <c r="G1325" t="s">
        <v>135</v>
      </c>
      <c r="H1325">
        <v>422</v>
      </c>
      <c r="I1325" t="s">
        <v>500</v>
      </c>
      <c r="J1325">
        <v>2421</v>
      </c>
      <c r="K1325" t="s">
        <v>145</v>
      </c>
      <c r="L1325">
        <v>1671</v>
      </c>
      <c r="M1325" t="s">
        <v>484</v>
      </c>
      <c r="N1325">
        <v>2</v>
      </c>
      <c r="O1325">
        <v>7059.43</v>
      </c>
      <c r="P1325">
        <v>30826.67</v>
      </c>
      <c r="Q1325" t="str">
        <f>VLOOKUP(J1325,S:T,2,FALSE)</f>
        <v>G5 - Large C&amp;I</v>
      </c>
    </row>
    <row r="1326" spans="1:17" x14ac:dyDescent="0.35">
      <c r="A1326">
        <v>49</v>
      </c>
      <c r="B1326" t="s">
        <v>420</v>
      </c>
      <c r="C1326">
        <v>2019</v>
      </c>
      <c r="D1326">
        <v>11</v>
      </c>
      <c r="E1326" t="s">
        <v>155</v>
      </c>
      <c r="F1326">
        <v>5</v>
      </c>
      <c r="G1326" t="s">
        <v>140</v>
      </c>
      <c r="H1326">
        <v>422</v>
      </c>
      <c r="I1326" t="s">
        <v>500</v>
      </c>
      <c r="J1326">
        <v>2421</v>
      </c>
      <c r="K1326" t="s">
        <v>145</v>
      </c>
      <c r="L1326">
        <v>1671</v>
      </c>
      <c r="M1326" t="s">
        <v>484</v>
      </c>
      <c r="N1326">
        <v>12</v>
      </c>
      <c r="O1326">
        <v>75608.94</v>
      </c>
      <c r="P1326">
        <v>375990.83</v>
      </c>
      <c r="Q1326" t="str">
        <f>VLOOKUP(J1326,S:T,2,FALSE)</f>
        <v>G5 - Large C&amp;I</v>
      </c>
    </row>
    <row r="1327" spans="1:17" x14ac:dyDescent="0.35">
      <c r="A1327">
        <v>49</v>
      </c>
      <c r="B1327" t="s">
        <v>420</v>
      </c>
      <c r="C1327">
        <v>2019</v>
      </c>
      <c r="D1327">
        <v>11</v>
      </c>
      <c r="E1327" t="s">
        <v>155</v>
      </c>
      <c r="F1327">
        <v>3</v>
      </c>
      <c r="G1327" t="s">
        <v>135</v>
      </c>
      <c r="H1327">
        <v>440</v>
      </c>
      <c r="I1327" t="s">
        <v>522</v>
      </c>
      <c r="J1327" t="s">
        <v>523</v>
      </c>
      <c r="K1327" t="s">
        <v>145</v>
      </c>
      <c r="L1327">
        <v>1672</v>
      </c>
      <c r="M1327" t="s">
        <v>524</v>
      </c>
      <c r="N1327">
        <v>1</v>
      </c>
      <c r="O1327">
        <v>36077.31</v>
      </c>
      <c r="P1327">
        <v>264769.84000000003</v>
      </c>
      <c r="Q1327" t="str">
        <f>VLOOKUP(J1327,S:T,2,FALSE)</f>
        <v>G5 - Large C&amp;I</v>
      </c>
    </row>
    <row r="1328" spans="1:17" x14ac:dyDescent="0.35">
      <c r="A1328">
        <v>49</v>
      </c>
      <c r="B1328" t="s">
        <v>420</v>
      </c>
      <c r="C1328">
        <v>2019</v>
      </c>
      <c r="D1328">
        <v>11</v>
      </c>
      <c r="E1328" t="s">
        <v>155</v>
      </c>
      <c r="F1328">
        <v>5</v>
      </c>
      <c r="G1328" t="s">
        <v>140</v>
      </c>
      <c r="H1328">
        <v>414</v>
      </c>
      <c r="I1328" t="s">
        <v>505</v>
      </c>
      <c r="J1328">
        <v>3421</v>
      </c>
      <c r="K1328" t="s">
        <v>145</v>
      </c>
      <c r="L1328">
        <v>1670</v>
      </c>
      <c r="M1328" t="s">
        <v>491</v>
      </c>
      <c r="N1328">
        <v>1</v>
      </c>
      <c r="O1328">
        <v>2836.66</v>
      </c>
      <c r="P1328">
        <v>4880.1400000000003</v>
      </c>
      <c r="Q1328" t="str">
        <f>VLOOKUP(J1328,S:T,2,FALSE)</f>
        <v>G5 - Large C&amp;I</v>
      </c>
    </row>
    <row r="1329" spans="1:17" x14ac:dyDescent="0.35">
      <c r="A1329">
        <v>49</v>
      </c>
      <c r="B1329" t="s">
        <v>420</v>
      </c>
      <c r="C1329">
        <v>2019</v>
      </c>
      <c r="D1329">
        <v>11</v>
      </c>
      <c r="E1329" t="s">
        <v>155</v>
      </c>
      <c r="F1329">
        <v>3</v>
      </c>
      <c r="G1329" t="s">
        <v>135</v>
      </c>
      <c r="H1329">
        <v>420</v>
      </c>
      <c r="I1329" t="s">
        <v>498</v>
      </c>
      <c r="J1329">
        <v>2331</v>
      </c>
      <c r="K1329" t="s">
        <v>145</v>
      </c>
      <c r="L1329">
        <v>300</v>
      </c>
      <c r="M1329" t="s">
        <v>136</v>
      </c>
      <c r="N1329">
        <v>1</v>
      </c>
      <c r="O1329">
        <v>2982.04</v>
      </c>
      <c r="P1329">
        <v>2784.19</v>
      </c>
      <c r="Q1329" t="str">
        <f>VLOOKUP(J1329,S:T,2,FALSE)</f>
        <v>G5 - Large C&amp;I</v>
      </c>
    </row>
    <row r="1330" spans="1:17" x14ac:dyDescent="0.35">
      <c r="A1330">
        <v>49</v>
      </c>
      <c r="B1330" t="s">
        <v>420</v>
      </c>
      <c r="C1330">
        <v>2019</v>
      </c>
      <c r="D1330">
        <v>11</v>
      </c>
      <c r="E1330" t="s">
        <v>155</v>
      </c>
      <c r="F1330">
        <v>3</v>
      </c>
      <c r="G1330" t="s">
        <v>135</v>
      </c>
      <c r="H1330">
        <v>423</v>
      </c>
      <c r="I1330" t="s">
        <v>482</v>
      </c>
      <c r="J1330" t="s">
        <v>483</v>
      </c>
      <c r="K1330" t="s">
        <v>145</v>
      </c>
      <c r="L1330">
        <v>1671</v>
      </c>
      <c r="M1330" t="s">
        <v>484</v>
      </c>
      <c r="N1330">
        <v>13</v>
      </c>
      <c r="O1330">
        <v>155986.69</v>
      </c>
      <c r="P1330">
        <v>1080865.08</v>
      </c>
      <c r="Q1330" t="str">
        <f>VLOOKUP(J1330,S:T,2,FALSE)</f>
        <v>G5 - Large C&amp;I</v>
      </c>
    </row>
    <row r="1331" spans="1:17" x14ac:dyDescent="0.35">
      <c r="A1331">
        <v>49</v>
      </c>
      <c r="B1331" t="s">
        <v>420</v>
      </c>
      <c r="C1331">
        <v>2019</v>
      </c>
      <c r="D1331">
        <v>11</v>
      </c>
      <c r="E1331" t="s">
        <v>155</v>
      </c>
      <c r="F1331">
        <v>5</v>
      </c>
      <c r="G1331" t="s">
        <v>140</v>
      </c>
      <c r="H1331">
        <v>423</v>
      </c>
      <c r="I1331" t="s">
        <v>482</v>
      </c>
      <c r="J1331" t="s">
        <v>483</v>
      </c>
      <c r="K1331" t="s">
        <v>145</v>
      </c>
      <c r="L1331">
        <v>1671</v>
      </c>
      <c r="M1331" t="s">
        <v>484</v>
      </c>
      <c r="N1331">
        <v>52</v>
      </c>
      <c r="O1331">
        <v>614710.84</v>
      </c>
      <c r="P1331">
        <v>3415791.65</v>
      </c>
      <c r="Q1331" t="str">
        <f>VLOOKUP(J1331,S:T,2,FALSE)</f>
        <v>G5 - Large C&amp;I</v>
      </c>
    </row>
    <row r="1332" spans="1:17" x14ac:dyDescent="0.35">
      <c r="A1332">
        <v>49</v>
      </c>
      <c r="B1332" t="s">
        <v>420</v>
      </c>
      <c r="C1332">
        <v>2019</v>
      </c>
      <c r="D1332">
        <v>11</v>
      </c>
      <c r="E1332" t="s">
        <v>155</v>
      </c>
      <c r="F1332">
        <v>1</v>
      </c>
      <c r="G1332" t="s">
        <v>132</v>
      </c>
      <c r="H1332">
        <v>400</v>
      </c>
      <c r="I1332" t="s">
        <v>510</v>
      </c>
      <c r="J1332">
        <v>1247</v>
      </c>
      <c r="K1332" t="s">
        <v>145</v>
      </c>
      <c r="L1332">
        <v>207</v>
      </c>
      <c r="M1332" t="s">
        <v>151</v>
      </c>
      <c r="N1332">
        <v>11</v>
      </c>
      <c r="O1332">
        <v>603.84</v>
      </c>
      <c r="P1332">
        <v>348.96</v>
      </c>
      <c r="Q1332" t="str">
        <f>VLOOKUP(J1332,S:T,2,FALSE)</f>
        <v>G1 - Residential</v>
      </c>
    </row>
    <row r="1333" spans="1:17" x14ac:dyDescent="0.35">
      <c r="A1333">
        <v>49</v>
      </c>
      <c r="B1333" t="s">
        <v>420</v>
      </c>
      <c r="C1333">
        <v>2019</v>
      </c>
      <c r="D1333">
        <v>11</v>
      </c>
      <c r="E1333" t="s">
        <v>155</v>
      </c>
      <c r="F1333">
        <v>3</v>
      </c>
      <c r="G1333" t="s">
        <v>135</v>
      </c>
      <c r="H1333">
        <v>411</v>
      </c>
      <c r="I1333" t="s">
        <v>489</v>
      </c>
      <c r="J1333" t="s">
        <v>490</v>
      </c>
      <c r="K1333" t="s">
        <v>145</v>
      </c>
      <c r="L1333">
        <v>1670</v>
      </c>
      <c r="M1333" t="s">
        <v>491</v>
      </c>
      <c r="N1333">
        <v>108</v>
      </c>
      <c r="O1333">
        <v>219882.84</v>
      </c>
      <c r="P1333">
        <v>394853.76</v>
      </c>
      <c r="Q1333" t="str">
        <f>VLOOKUP(J1333,S:T,2,FALSE)</f>
        <v>G5 - Large C&amp;I</v>
      </c>
    </row>
    <row r="1334" spans="1:17" x14ac:dyDescent="0.35">
      <c r="A1334">
        <v>49</v>
      </c>
      <c r="B1334" t="s">
        <v>420</v>
      </c>
      <c r="C1334">
        <v>2019</v>
      </c>
      <c r="D1334">
        <v>11</v>
      </c>
      <c r="E1334" t="s">
        <v>155</v>
      </c>
      <c r="F1334">
        <v>5</v>
      </c>
      <c r="G1334" t="s">
        <v>140</v>
      </c>
      <c r="H1334">
        <v>411</v>
      </c>
      <c r="I1334" t="s">
        <v>489</v>
      </c>
      <c r="J1334" t="s">
        <v>490</v>
      </c>
      <c r="K1334" t="s">
        <v>145</v>
      </c>
      <c r="L1334">
        <v>1670</v>
      </c>
      <c r="M1334" t="s">
        <v>491</v>
      </c>
      <c r="N1334">
        <v>8</v>
      </c>
      <c r="O1334">
        <v>17221.29</v>
      </c>
      <c r="P1334">
        <v>32192.31</v>
      </c>
      <c r="Q1334" t="str">
        <f>VLOOKUP(J1334,S:T,2,FALSE)</f>
        <v>G5 - Large C&amp;I</v>
      </c>
    </row>
    <row r="1335" spans="1:17" x14ac:dyDescent="0.35">
      <c r="A1335">
        <v>49</v>
      </c>
      <c r="B1335" t="s">
        <v>420</v>
      </c>
      <c r="C1335">
        <v>2019</v>
      </c>
      <c r="D1335">
        <v>11</v>
      </c>
      <c r="E1335" t="s">
        <v>155</v>
      </c>
      <c r="F1335">
        <v>3</v>
      </c>
      <c r="G1335" t="s">
        <v>135</v>
      </c>
      <c r="H1335">
        <v>400</v>
      </c>
      <c r="I1335" t="s">
        <v>510</v>
      </c>
      <c r="J1335">
        <v>0</v>
      </c>
      <c r="K1335" t="s">
        <v>145</v>
      </c>
      <c r="L1335">
        <v>0</v>
      </c>
      <c r="M1335" t="s">
        <v>145</v>
      </c>
      <c r="N1335">
        <v>1</v>
      </c>
      <c r="O1335">
        <v>976.32</v>
      </c>
      <c r="P1335">
        <v>749.84</v>
      </c>
      <c r="Q1335" t="str">
        <f>VLOOKUP(J1335,S:T,2,FALSE)</f>
        <v>G6 - OTHER</v>
      </c>
    </row>
    <row r="1336" spans="1:17" x14ac:dyDescent="0.35">
      <c r="A1336">
        <v>49</v>
      </c>
      <c r="B1336" t="s">
        <v>420</v>
      </c>
      <c r="C1336">
        <v>2019</v>
      </c>
      <c r="D1336">
        <v>11</v>
      </c>
      <c r="E1336" t="s">
        <v>155</v>
      </c>
      <c r="F1336">
        <v>10</v>
      </c>
      <c r="G1336" t="s">
        <v>149</v>
      </c>
      <c r="H1336">
        <v>404</v>
      </c>
      <c r="I1336" t="s">
        <v>506</v>
      </c>
      <c r="J1336">
        <v>0</v>
      </c>
      <c r="K1336" t="s">
        <v>145</v>
      </c>
      <c r="L1336">
        <v>0</v>
      </c>
      <c r="M1336" t="s">
        <v>145</v>
      </c>
      <c r="N1336">
        <v>1</v>
      </c>
      <c r="O1336">
        <v>45.09</v>
      </c>
      <c r="P1336">
        <v>16.48</v>
      </c>
      <c r="Q1336" t="str">
        <f>VLOOKUP(J1336,S:T,2,FALSE)</f>
        <v>G6 - OTHER</v>
      </c>
    </row>
    <row r="1337" spans="1:17" x14ac:dyDescent="0.35">
      <c r="A1337">
        <v>49</v>
      </c>
      <c r="B1337" t="s">
        <v>420</v>
      </c>
      <c r="C1337">
        <v>2019</v>
      </c>
      <c r="D1337">
        <v>11</v>
      </c>
      <c r="E1337" t="s">
        <v>155</v>
      </c>
      <c r="F1337">
        <v>1</v>
      </c>
      <c r="G1337" t="s">
        <v>132</v>
      </c>
      <c r="H1337">
        <v>401</v>
      </c>
      <c r="I1337" t="s">
        <v>525</v>
      </c>
      <c r="J1337">
        <v>1012</v>
      </c>
      <c r="K1337" t="s">
        <v>145</v>
      </c>
      <c r="L1337">
        <v>200</v>
      </c>
      <c r="M1337" t="s">
        <v>143</v>
      </c>
      <c r="N1337">
        <v>16451</v>
      </c>
      <c r="O1337">
        <v>525003</v>
      </c>
      <c r="P1337">
        <v>224510.33</v>
      </c>
      <c r="Q1337" t="str">
        <f>VLOOKUP(J1337,S:T,2,FALSE)</f>
        <v>G1 - Residential</v>
      </c>
    </row>
    <row r="1338" spans="1:17" x14ac:dyDescent="0.35">
      <c r="A1338">
        <v>49</v>
      </c>
      <c r="B1338" t="s">
        <v>420</v>
      </c>
      <c r="C1338">
        <v>2019</v>
      </c>
      <c r="D1338">
        <v>11</v>
      </c>
      <c r="E1338" t="s">
        <v>155</v>
      </c>
      <c r="F1338">
        <v>3</v>
      </c>
      <c r="G1338" t="s">
        <v>135</v>
      </c>
      <c r="H1338">
        <v>412</v>
      </c>
      <c r="I1338" t="s">
        <v>533</v>
      </c>
      <c r="J1338">
        <v>3331</v>
      </c>
      <c r="K1338" t="s">
        <v>145</v>
      </c>
      <c r="L1338">
        <v>300</v>
      </c>
      <c r="M1338" t="s">
        <v>136</v>
      </c>
      <c r="N1338">
        <v>3</v>
      </c>
      <c r="O1338">
        <v>28912.29</v>
      </c>
      <c r="P1338">
        <v>26656.47</v>
      </c>
      <c r="Q1338" t="str">
        <f>VLOOKUP(J1338,S:T,2,FALSE)</f>
        <v>G5 - Large C&amp;I</v>
      </c>
    </row>
    <row r="1339" spans="1:17" x14ac:dyDescent="0.35">
      <c r="A1339">
        <v>49</v>
      </c>
      <c r="B1339" t="s">
        <v>420</v>
      </c>
      <c r="C1339">
        <v>2019</v>
      </c>
      <c r="D1339">
        <v>11</v>
      </c>
      <c r="E1339" t="s">
        <v>155</v>
      </c>
      <c r="F1339">
        <v>3</v>
      </c>
      <c r="G1339" t="s">
        <v>135</v>
      </c>
      <c r="H1339">
        <v>414</v>
      </c>
      <c r="I1339" t="s">
        <v>505</v>
      </c>
      <c r="J1339">
        <v>3421</v>
      </c>
      <c r="K1339" t="s">
        <v>145</v>
      </c>
      <c r="L1339">
        <v>1670</v>
      </c>
      <c r="M1339" t="s">
        <v>491</v>
      </c>
      <c r="N1339">
        <v>1</v>
      </c>
      <c r="O1339">
        <v>3290.5</v>
      </c>
      <c r="P1339">
        <v>11217.73</v>
      </c>
      <c r="Q1339" t="str">
        <f>VLOOKUP(J1339,S:T,2,FALSE)</f>
        <v>G5 - Large C&amp;I</v>
      </c>
    </row>
    <row r="1340" spans="1:17" x14ac:dyDescent="0.35">
      <c r="A1340">
        <v>49</v>
      </c>
      <c r="B1340" t="s">
        <v>420</v>
      </c>
      <c r="C1340">
        <v>2019</v>
      </c>
      <c r="D1340">
        <v>11</v>
      </c>
      <c r="E1340" t="s">
        <v>155</v>
      </c>
      <c r="F1340">
        <v>5</v>
      </c>
      <c r="G1340" t="s">
        <v>140</v>
      </c>
      <c r="H1340">
        <v>405</v>
      </c>
      <c r="I1340" t="s">
        <v>504</v>
      </c>
      <c r="J1340">
        <v>2237</v>
      </c>
      <c r="K1340" t="s">
        <v>145</v>
      </c>
      <c r="L1340">
        <v>400</v>
      </c>
      <c r="M1340" t="s">
        <v>140</v>
      </c>
      <c r="N1340">
        <v>23</v>
      </c>
      <c r="O1340">
        <v>48274.400000000001</v>
      </c>
      <c r="P1340">
        <v>42835.21</v>
      </c>
      <c r="Q1340" t="str">
        <f>VLOOKUP(J1340,S:T,2,FALSE)</f>
        <v>G4 - Medium C&amp;I</v>
      </c>
    </row>
    <row r="1341" spans="1:17" x14ac:dyDescent="0.35">
      <c r="A1341">
        <v>49</v>
      </c>
      <c r="B1341" t="s">
        <v>420</v>
      </c>
      <c r="C1341">
        <v>2019</v>
      </c>
      <c r="D1341">
        <v>11</v>
      </c>
      <c r="E1341" t="s">
        <v>155</v>
      </c>
      <c r="F1341">
        <v>3</v>
      </c>
      <c r="G1341" t="s">
        <v>135</v>
      </c>
      <c r="H1341">
        <v>417</v>
      </c>
      <c r="I1341" t="s">
        <v>499</v>
      </c>
      <c r="J1341">
        <v>2367</v>
      </c>
      <c r="K1341" t="s">
        <v>145</v>
      </c>
      <c r="L1341">
        <v>300</v>
      </c>
      <c r="M1341" t="s">
        <v>136</v>
      </c>
      <c r="N1341">
        <v>24</v>
      </c>
      <c r="O1341">
        <v>98516.29</v>
      </c>
      <c r="P1341">
        <v>100745.66</v>
      </c>
      <c r="Q1341" t="str">
        <f>VLOOKUP(J1341,S:T,2,FALSE)</f>
        <v>G5 - Large C&amp;I</v>
      </c>
    </row>
    <row r="1342" spans="1:17" x14ac:dyDescent="0.35">
      <c r="A1342">
        <v>49</v>
      </c>
      <c r="B1342" t="s">
        <v>420</v>
      </c>
      <c r="C1342">
        <v>2019</v>
      </c>
      <c r="D1342">
        <v>11</v>
      </c>
      <c r="E1342" t="s">
        <v>155</v>
      </c>
      <c r="F1342">
        <v>5</v>
      </c>
      <c r="G1342" t="s">
        <v>140</v>
      </c>
      <c r="H1342">
        <v>417</v>
      </c>
      <c r="I1342" t="s">
        <v>499</v>
      </c>
      <c r="J1342">
        <v>2367</v>
      </c>
      <c r="K1342" t="s">
        <v>145</v>
      </c>
      <c r="L1342">
        <v>400</v>
      </c>
      <c r="M1342" t="s">
        <v>140</v>
      </c>
      <c r="N1342">
        <v>23</v>
      </c>
      <c r="O1342">
        <v>82737.009999999995</v>
      </c>
      <c r="P1342">
        <v>84809.51</v>
      </c>
      <c r="Q1342" t="str">
        <f>VLOOKUP(J1342,S:T,2,FALSE)</f>
        <v>G5 - Large C&amp;I</v>
      </c>
    </row>
    <row r="1343" spans="1:17" x14ac:dyDescent="0.35">
      <c r="A1343">
        <v>49</v>
      </c>
      <c r="B1343" t="s">
        <v>420</v>
      </c>
      <c r="C1343">
        <v>2019</v>
      </c>
      <c r="D1343">
        <v>11</v>
      </c>
      <c r="E1343" t="s">
        <v>155</v>
      </c>
      <c r="F1343">
        <v>1</v>
      </c>
      <c r="G1343" t="s">
        <v>132</v>
      </c>
      <c r="H1343">
        <v>403</v>
      </c>
      <c r="I1343" t="s">
        <v>512</v>
      </c>
      <c r="J1343">
        <v>1101</v>
      </c>
      <c r="K1343" t="s">
        <v>145</v>
      </c>
      <c r="L1343">
        <v>200</v>
      </c>
      <c r="M1343" t="s">
        <v>143</v>
      </c>
      <c r="N1343">
        <v>499</v>
      </c>
      <c r="O1343">
        <v>14955.99</v>
      </c>
      <c r="P1343">
        <v>10332.06</v>
      </c>
      <c r="Q1343" t="str">
        <f>VLOOKUP(J1343,S:T,2,FALSE)</f>
        <v>G2 - Low Income Residential</v>
      </c>
    </row>
    <row r="1344" spans="1:17" x14ac:dyDescent="0.35">
      <c r="A1344">
        <v>49</v>
      </c>
      <c r="B1344" t="s">
        <v>420</v>
      </c>
      <c r="C1344">
        <v>2019</v>
      </c>
      <c r="D1344">
        <v>11</v>
      </c>
      <c r="E1344" t="s">
        <v>155</v>
      </c>
      <c r="F1344">
        <v>3</v>
      </c>
      <c r="G1344" t="s">
        <v>135</v>
      </c>
      <c r="H1344">
        <v>415</v>
      </c>
      <c r="I1344" t="s">
        <v>501</v>
      </c>
      <c r="J1344" t="s">
        <v>502</v>
      </c>
      <c r="K1344" t="s">
        <v>145</v>
      </c>
      <c r="L1344">
        <v>1670</v>
      </c>
      <c r="M1344" t="s">
        <v>491</v>
      </c>
      <c r="N1344">
        <v>23</v>
      </c>
      <c r="O1344">
        <v>173526.52</v>
      </c>
      <c r="P1344">
        <v>631409.84</v>
      </c>
      <c r="Q1344" t="str">
        <f>VLOOKUP(J1344,S:T,2,FALSE)</f>
        <v>G5 - Large C&amp;I</v>
      </c>
    </row>
    <row r="1345" spans="1:17" x14ac:dyDescent="0.35">
      <c r="A1345">
        <v>49</v>
      </c>
      <c r="B1345" t="s">
        <v>420</v>
      </c>
      <c r="C1345">
        <v>2019</v>
      </c>
      <c r="D1345">
        <v>11</v>
      </c>
      <c r="E1345" t="s">
        <v>155</v>
      </c>
      <c r="F1345">
        <v>3</v>
      </c>
      <c r="G1345" t="s">
        <v>135</v>
      </c>
      <c r="H1345">
        <v>419</v>
      </c>
      <c r="I1345" t="s">
        <v>519</v>
      </c>
      <c r="J1345" t="s">
        <v>520</v>
      </c>
      <c r="K1345" t="s">
        <v>145</v>
      </c>
      <c r="L1345">
        <v>1671</v>
      </c>
      <c r="M1345" t="s">
        <v>484</v>
      </c>
      <c r="N1345">
        <v>4</v>
      </c>
      <c r="O1345">
        <v>7700.45</v>
      </c>
      <c r="P1345">
        <v>21445.79</v>
      </c>
      <c r="Q1345" t="str">
        <f>VLOOKUP(J1345,S:T,2,FALSE)</f>
        <v>G5 - Large C&amp;I</v>
      </c>
    </row>
    <row r="1346" spans="1:17" x14ac:dyDescent="0.35">
      <c r="A1346">
        <v>49</v>
      </c>
      <c r="B1346" t="s">
        <v>420</v>
      </c>
      <c r="C1346">
        <v>2019</v>
      </c>
      <c r="D1346">
        <v>11</v>
      </c>
      <c r="E1346" t="s">
        <v>155</v>
      </c>
      <c r="F1346">
        <v>3</v>
      </c>
      <c r="G1346" t="s">
        <v>135</v>
      </c>
      <c r="H1346">
        <v>410</v>
      </c>
      <c r="I1346" t="s">
        <v>513</v>
      </c>
      <c r="J1346">
        <v>3321</v>
      </c>
      <c r="K1346" t="s">
        <v>145</v>
      </c>
      <c r="L1346">
        <v>1670</v>
      </c>
      <c r="M1346" t="s">
        <v>491</v>
      </c>
      <c r="N1346">
        <v>202</v>
      </c>
      <c r="O1346">
        <v>462640.34</v>
      </c>
      <c r="P1346">
        <v>911758.99</v>
      </c>
      <c r="Q1346" t="str">
        <f>VLOOKUP(J1346,S:T,2,FALSE)</f>
        <v>G5 - Large C&amp;I</v>
      </c>
    </row>
    <row r="1347" spans="1:17" x14ac:dyDescent="0.35">
      <c r="A1347">
        <v>49</v>
      </c>
      <c r="B1347" t="s">
        <v>420</v>
      </c>
      <c r="C1347">
        <v>2019</v>
      </c>
      <c r="D1347">
        <v>11</v>
      </c>
      <c r="E1347" t="s">
        <v>155</v>
      </c>
      <c r="F1347">
        <v>5</v>
      </c>
      <c r="G1347" t="s">
        <v>140</v>
      </c>
      <c r="H1347">
        <v>409</v>
      </c>
      <c r="I1347" t="s">
        <v>517</v>
      </c>
      <c r="J1347">
        <v>3367</v>
      </c>
      <c r="K1347" t="s">
        <v>145</v>
      </c>
      <c r="L1347">
        <v>400</v>
      </c>
      <c r="M1347" t="s">
        <v>140</v>
      </c>
      <c r="N1347">
        <v>8</v>
      </c>
      <c r="O1347">
        <v>32471.33</v>
      </c>
      <c r="P1347">
        <v>28868.84</v>
      </c>
      <c r="Q1347" t="str">
        <f>VLOOKUP(J1347,S:T,2,FALSE)</f>
        <v>G5 - Large C&amp;I</v>
      </c>
    </row>
    <row r="1348" spans="1:17" x14ac:dyDescent="0.35">
      <c r="A1348">
        <v>49</v>
      </c>
      <c r="B1348" t="s">
        <v>420</v>
      </c>
      <c r="C1348">
        <v>2019</v>
      </c>
      <c r="D1348">
        <v>11</v>
      </c>
      <c r="E1348" t="s">
        <v>155</v>
      </c>
      <c r="F1348">
        <v>3</v>
      </c>
      <c r="G1348" t="s">
        <v>135</v>
      </c>
      <c r="H1348">
        <v>444</v>
      </c>
      <c r="I1348" t="s">
        <v>495</v>
      </c>
      <c r="J1348">
        <v>2131</v>
      </c>
      <c r="K1348" t="s">
        <v>145</v>
      </c>
      <c r="L1348">
        <v>300</v>
      </c>
      <c r="M1348" t="s">
        <v>136</v>
      </c>
      <c r="N1348">
        <v>8</v>
      </c>
      <c r="O1348">
        <v>2391.3200000000002</v>
      </c>
      <c r="P1348">
        <v>1830.43</v>
      </c>
      <c r="Q1348" t="str">
        <f>VLOOKUP(J1348,S:T,2,FALSE)</f>
        <v>G3 - Small C&amp;I</v>
      </c>
    </row>
    <row r="1349" spans="1:17" x14ac:dyDescent="0.35">
      <c r="A1349">
        <v>49</v>
      </c>
      <c r="B1349" t="s">
        <v>420</v>
      </c>
      <c r="C1349">
        <v>2019</v>
      </c>
      <c r="D1349">
        <v>11</v>
      </c>
      <c r="E1349" t="s">
        <v>155</v>
      </c>
      <c r="F1349">
        <v>3</v>
      </c>
      <c r="G1349" t="s">
        <v>135</v>
      </c>
      <c r="H1349">
        <v>442</v>
      </c>
      <c r="I1349" t="s">
        <v>531</v>
      </c>
      <c r="J1349" t="s">
        <v>532</v>
      </c>
      <c r="K1349" t="s">
        <v>145</v>
      </c>
      <c r="L1349">
        <v>1672</v>
      </c>
      <c r="M1349" t="s">
        <v>524</v>
      </c>
      <c r="N1349">
        <v>8</v>
      </c>
      <c r="O1349">
        <v>173578.82</v>
      </c>
      <c r="P1349">
        <v>1249716.21</v>
      </c>
      <c r="Q1349" t="str">
        <f>VLOOKUP(J1349,S:T,2,FALSE)</f>
        <v>G5 - Large C&amp;I</v>
      </c>
    </row>
    <row r="1350" spans="1:17" x14ac:dyDescent="0.35">
      <c r="A1350">
        <v>49</v>
      </c>
      <c r="B1350" t="s">
        <v>420</v>
      </c>
      <c r="C1350">
        <v>2019</v>
      </c>
      <c r="D1350">
        <v>11</v>
      </c>
      <c r="E1350" t="s">
        <v>155</v>
      </c>
      <c r="F1350">
        <v>3</v>
      </c>
      <c r="G1350" t="s">
        <v>135</v>
      </c>
      <c r="H1350">
        <v>446</v>
      </c>
      <c r="I1350" t="s">
        <v>521</v>
      </c>
      <c r="J1350">
        <v>8011</v>
      </c>
      <c r="K1350" t="s">
        <v>145</v>
      </c>
      <c r="L1350">
        <v>300</v>
      </c>
      <c r="M1350" t="s">
        <v>136</v>
      </c>
      <c r="N1350">
        <v>23</v>
      </c>
      <c r="O1350">
        <v>1845.69</v>
      </c>
      <c r="P1350">
        <v>0</v>
      </c>
      <c r="Q1350" t="str">
        <f>VLOOKUP(J1350,S:T,2,FALSE)</f>
        <v>G6 - OTHER</v>
      </c>
    </row>
    <row r="1351" spans="1:17" x14ac:dyDescent="0.35">
      <c r="A1351">
        <v>49</v>
      </c>
      <c r="B1351" t="s">
        <v>420</v>
      </c>
      <c r="C1351">
        <v>2019</v>
      </c>
      <c r="D1351">
        <v>11</v>
      </c>
      <c r="E1351" t="s">
        <v>155</v>
      </c>
      <c r="F1351">
        <v>3</v>
      </c>
      <c r="G1351" t="s">
        <v>135</v>
      </c>
      <c r="H1351">
        <v>413</v>
      </c>
      <c r="I1351" t="s">
        <v>511</v>
      </c>
      <c r="J1351">
        <v>3496</v>
      </c>
      <c r="K1351" t="s">
        <v>145</v>
      </c>
      <c r="L1351">
        <v>300</v>
      </c>
      <c r="M1351" t="s">
        <v>136</v>
      </c>
      <c r="N1351">
        <v>5</v>
      </c>
      <c r="O1351">
        <v>41503.72</v>
      </c>
      <c r="P1351">
        <v>40059.629999999997</v>
      </c>
      <c r="Q1351" t="str">
        <f>VLOOKUP(J1351,S:T,2,FALSE)</f>
        <v>G5 - Large C&amp;I</v>
      </c>
    </row>
    <row r="1352" spans="1:17" x14ac:dyDescent="0.35">
      <c r="A1352">
        <v>49</v>
      </c>
      <c r="B1352" t="s">
        <v>420</v>
      </c>
      <c r="C1352">
        <v>2019</v>
      </c>
      <c r="D1352">
        <v>11</v>
      </c>
      <c r="E1352" t="s">
        <v>155</v>
      </c>
      <c r="F1352">
        <v>5</v>
      </c>
      <c r="G1352" t="s">
        <v>140</v>
      </c>
      <c r="H1352">
        <v>418</v>
      </c>
      <c r="I1352" t="s">
        <v>528</v>
      </c>
      <c r="J1352">
        <v>2321</v>
      </c>
      <c r="K1352" t="s">
        <v>145</v>
      </c>
      <c r="L1352">
        <v>1671</v>
      </c>
      <c r="M1352" t="s">
        <v>484</v>
      </c>
      <c r="N1352">
        <v>51</v>
      </c>
      <c r="O1352">
        <v>101977.63</v>
      </c>
      <c r="P1352">
        <v>267990.05</v>
      </c>
      <c r="Q1352" t="str">
        <f>VLOOKUP(J1352,S:T,2,FALSE)</f>
        <v>G5 - Large C&amp;I</v>
      </c>
    </row>
    <row r="1353" spans="1:17" x14ac:dyDescent="0.35">
      <c r="A1353">
        <v>49</v>
      </c>
      <c r="B1353" t="s">
        <v>420</v>
      </c>
      <c r="C1353">
        <v>2019</v>
      </c>
      <c r="D1353">
        <v>11</v>
      </c>
      <c r="E1353" t="s">
        <v>155</v>
      </c>
      <c r="F1353">
        <v>3</v>
      </c>
      <c r="G1353" t="s">
        <v>135</v>
      </c>
      <c r="H1353">
        <v>405</v>
      </c>
      <c r="I1353" t="s">
        <v>504</v>
      </c>
      <c r="J1353">
        <v>2237</v>
      </c>
      <c r="K1353" t="s">
        <v>145</v>
      </c>
      <c r="L1353">
        <v>300</v>
      </c>
      <c r="M1353" t="s">
        <v>136</v>
      </c>
      <c r="N1353">
        <v>3228</v>
      </c>
      <c r="O1353">
        <v>2592556.4300000002</v>
      </c>
      <c r="P1353">
        <v>2109302.5</v>
      </c>
      <c r="Q1353" t="str">
        <f>VLOOKUP(J1353,S:T,2,FALSE)</f>
        <v>G4 - Medium C&amp;I</v>
      </c>
    </row>
    <row r="1354" spans="1:17" x14ac:dyDescent="0.35">
      <c r="A1354">
        <v>49</v>
      </c>
      <c r="B1354" t="s">
        <v>420</v>
      </c>
      <c r="C1354">
        <v>2019</v>
      </c>
      <c r="D1354">
        <v>11</v>
      </c>
      <c r="E1354" t="s">
        <v>155</v>
      </c>
      <c r="F1354">
        <v>5</v>
      </c>
      <c r="G1354" t="s">
        <v>140</v>
      </c>
      <c r="H1354">
        <v>404</v>
      </c>
      <c r="I1354" t="s">
        <v>506</v>
      </c>
      <c r="J1354">
        <v>2107</v>
      </c>
      <c r="K1354" t="s">
        <v>145</v>
      </c>
      <c r="L1354">
        <v>400</v>
      </c>
      <c r="M1354" t="s">
        <v>140</v>
      </c>
      <c r="N1354">
        <v>7</v>
      </c>
      <c r="O1354">
        <v>4273.97</v>
      </c>
      <c r="P1354">
        <v>3506.07</v>
      </c>
      <c r="Q1354" t="str">
        <f>VLOOKUP(J1354,S:T,2,FALSE)</f>
        <v>G3 - Small C&amp;I</v>
      </c>
    </row>
    <row r="1355" spans="1:17" x14ac:dyDescent="0.35">
      <c r="A1355">
        <v>49</v>
      </c>
      <c r="B1355" t="s">
        <v>420</v>
      </c>
      <c r="C1355">
        <v>2019</v>
      </c>
      <c r="D1355">
        <v>11</v>
      </c>
      <c r="E1355" t="s">
        <v>155</v>
      </c>
      <c r="F1355">
        <v>3</v>
      </c>
      <c r="G1355" t="s">
        <v>135</v>
      </c>
      <c r="H1355">
        <v>431</v>
      </c>
      <c r="I1355" t="s">
        <v>514</v>
      </c>
      <c r="J1355" t="s">
        <v>515</v>
      </c>
      <c r="K1355" t="s">
        <v>145</v>
      </c>
      <c r="L1355">
        <v>1673</v>
      </c>
      <c r="M1355" t="s">
        <v>516</v>
      </c>
      <c r="N1355">
        <v>3</v>
      </c>
      <c r="O1355">
        <v>-95876.36</v>
      </c>
      <c r="P1355">
        <v>0</v>
      </c>
      <c r="Q1355" t="str">
        <f>VLOOKUP(J1355,S:T,2,FALSE)</f>
        <v>G6 - OTHER</v>
      </c>
    </row>
    <row r="1356" spans="1:17" x14ac:dyDescent="0.35">
      <c r="A1356">
        <v>49</v>
      </c>
      <c r="B1356" t="s">
        <v>420</v>
      </c>
      <c r="C1356">
        <v>2019</v>
      </c>
      <c r="D1356">
        <v>11</v>
      </c>
      <c r="E1356" t="s">
        <v>155</v>
      </c>
      <c r="F1356">
        <v>3</v>
      </c>
      <c r="G1356" t="s">
        <v>135</v>
      </c>
      <c r="H1356">
        <v>421</v>
      </c>
      <c r="I1356" t="s">
        <v>485</v>
      </c>
      <c r="J1356">
        <v>2496</v>
      </c>
      <c r="K1356" t="s">
        <v>145</v>
      </c>
      <c r="L1356">
        <v>300</v>
      </c>
      <c r="M1356" t="s">
        <v>136</v>
      </c>
      <c r="N1356">
        <v>1</v>
      </c>
      <c r="O1356">
        <v>57342.53</v>
      </c>
      <c r="P1356">
        <v>74941.77</v>
      </c>
      <c r="Q1356" t="str">
        <f>VLOOKUP(J1356,S:T,2,FALSE)</f>
        <v>G5 - Large C&amp;I</v>
      </c>
    </row>
    <row r="1357" spans="1:17" x14ac:dyDescent="0.35">
      <c r="A1357">
        <v>49</v>
      </c>
      <c r="B1357" t="s">
        <v>420</v>
      </c>
      <c r="C1357">
        <v>2019</v>
      </c>
      <c r="D1357">
        <v>11</v>
      </c>
      <c r="E1357" t="s">
        <v>155</v>
      </c>
      <c r="F1357">
        <v>5</v>
      </c>
      <c r="G1357" t="s">
        <v>140</v>
      </c>
      <c r="H1357">
        <v>421</v>
      </c>
      <c r="I1357" t="s">
        <v>485</v>
      </c>
      <c r="J1357">
        <v>2496</v>
      </c>
      <c r="K1357" t="s">
        <v>145</v>
      </c>
      <c r="L1357">
        <v>400</v>
      </c>
      <c r="M1357" t="s">
        <v>140</v>
      </c>
      <c r="N1357">
        <v>1</v>
      </c>
      <c r="O1357">
        <v>11386.72</v>
      </c>
      <c r="P1357">
        <v>15560.21</v>
      </c>
      <c r="Q1357" t="str">
        <f>VLOOKUP(J1357,S:T,2,FALSE)</f>
        <v>G5 - Large C&amp;I</v>
      </c>
    </row>
    <row r="1358" spans="1:17" x14ac:dyDescent="0.35">
      <c r="A1358">
        <v>49</v>
      </c>
      <c r="B1358" t="s">
        <v>420</v>
      </c>
      <c r="C1358">
        <v>2019</v>
      </c>
      <c r="D1358">
        <v>11</v>
      </c>
      <c r="E1358" t="s">
        <v>155</v>
      </c>
      <c r="F1358">
        <v>3</v>
      </c>
      <c r="G1358" t="s">
        <v>135</v>
      </c>
      <c r="H1358">
        <v>409</v>
      </c>
      <c r="I1358" t="s">
        <v>517</v>
      </c>
      <c r="J1358">
        <v>3367</v>
      </c>
      <c r="K1358" t="s">
        <v>145</v>
      </c>
      <c r="L1358">
        <v>300</v>
      </c>
      <c r="M1358" t="s">
        <v>136</v>
      </c>
      <c r="N1358">
        <v>101</v>
      </c>
      <c r="O1358">
        <v>415384.75</v>
      </c>
      <c r="P1358">
        <v>348204.05</v>
      </c>
      <c r="Q1358" t="str">
        <f>VLOOKUP(J1358,S:T,2,FALSE)</f>
        <v>G5 - Large C&amp;I</v>
      </c>
    </row>
    <row r="1359" spans="1:17" x14ac:dyDescent="0.35">
      <c r="A1359">
        <v>49</v>
      </c>
      <c r="B1359" t="s">
        <v>420</v>
      </c>
      <c r="C1359">
        <v>2019</v>
      </c>
      <c r="D1359">
        <v>11</v>
      </c>
      <c r="E1359" t="s">
        <v>155</v>
      </c>
      <c r="F1359">
        <v>5</v>
      </c>
      <c r="G1359" t="s">
        <v>140</v>
      </c>
      <c r="H1359">
        <v>419</v>
      </c>
      <c r="I1359" t="s">
        <v>519</v>
      </c>
      <c r="J1359" t="s">
        <v>520</v>
      </c>
      <c r="K1359" t="s">
        <v>145</v>
      </c>
      <c r="L1359">
        <v>1671</v>
      </c>
      <c r="M1359" t="s">
        <v>484</v>
      </c>
      <c r="N1359">
        <v>51</v>
      </c>
      <c r="O1359">
        <v>114836.62</v>
      </c>
      <c r="P1359">
        <v>309206.01</v>
      </c>
      <c r="Q1359" t="str">
        <f>VLOOKUP(J1359,S:T,2,FALSE)</f>
        <v>G5 - Large C&amp;I</v>
      </c>
    </row>
    <row r="1360" spans="1:17" x14ac:dyDescent="0.35">
      <c r="A1360">
        <v>49</v>
      </c>
      <c r="B1360" t="s">
        <v>420</v>
      </c>
      <c r="C1360">
        <v>2019</v>
      </c>
      <c r="D1360">
        <v>11</v>
      </c>
      <c r="E1360" t="s">
        <v>155</v>
      </c>
      <c r="F1360">
        <v>3</v>
      </c>
      <c r="G1360" t="s">
        <v>135</v>
      </c>
      <c r="H1360">
        <v>404</v>
      </c>
      <c r="I1360" t="s">
        <v>506</v>
      </c>
      <c r="J1360">
        <v>2107</v>
      </c>
      <c r="K1360" t="s">
        <v>145</v>
      </c>
      <c r="L1360">
        <v>300</v>
      </c>
      <c r="M1360" t="s">
        <v>136</v>
      </c>
      <c r="N1360">
        <v>18194</v>
      </c>
      <c r="O1360">
        <v>2176801.44</v>
      </c>
      <c r="P1360">
        <v>1325484.06</v>
      </c>
      <c r="Q1360" t="str">
        <f>VLOOKUP(J1360,S:T,2,FALSE)</f>
        <v>G3 - Small C&amp;I</v>
      </c>
    </row>
    <row r="1361" spans="1:17" x14ac:dyDescent="0.35">
      <c r="A1361">
        <v>49</v>
      </c>
      <c r="B1361" t="s">
        <v>420</v>
      </c>
      <c r="C1361">
        <v>2019</v>
      </c>
      <c r="D1361">
        <v>11</v>
      </c>
      <c r="E1361" t="s">
        <v>155</v>
      </c>
      <c r="F1361">
        <v>3</v>
      </c>
      <c r="G1361" t="s">
        <v>135</v>
      </c>
      <c r="H1361">
        <v>406</v>
      </c>
      <c r="I1361" t="s">
        <v>503</v>
      </c>
      <c r="J1361">
        <v>2221</v>
      </c>
      <c r="K1361" t="s">
        <v>145</v>
      </c>
      <c r="L1361">
        <v>1670</v>
      </c>
      <c r="M1361" t="s">
        <v>491</v>
      </c>
      <c r="N1361">
        <v>1494</v>
      </c>
      <c r="O1361">
        <v>709091.66</v>
      </c>
      <c r="P1361">
        <v>1323206.6299999999</v>
      </c>
      <c r="Q1361" t="str">
        <f>VLOOKUP(J1361,S:T,2,FALSE)</f>
        <v>G4 - Medium C&amp;I</v>
      </c>
    </row>
    <row r="1362" spans="1:17" x14ac:dyDescent="0.35">
      <c r="A1362">
        <v>49</v>
      </c>
      <c r="B1362" t="s">
        <v>420</v>
      </c>
      <c r="C1362">
        <v>2019</v>
      </c>
      <c r="D1362">
        <v>11</v>
      </c>
      <c r="E1362" t="s">
        <v>155</v>
      </c>
      <c r="F1362">
        <v>5</v>
      </c>
      <c r="G1362" t="s">
        <v>140</v>
      </c>
      <c r="H1362">
        <v>406</v>
      </c>
      <c r="I1362" t="s">
        <v>503</v>
      </c>
      <c r="J1362">
        <v>2221</v>
      </c>
      <c r="K1362" t="s">
        <v>145</v>
      </c>
      <c r="L1362">
        <v>1670</v>
      </c>
      <c r="M1362" t="s">
        <v>491</v>
      </c>
      <c r="N1362">
        <v>23</v>
      </c>
      <c r="O1362">
        <v>18344.939999999999</v>
      </c>
      <c r="P1362">
        <v>39146.99</v>
      </c>
      <c r="Q1362" t="str">
        <f>VLOOKUP(J1362,S:T,2,FALSE)</f>
        <v>G4 - Medium C&amp;I</v>
      </c>
    </row>
    <row r="1363" spans="1:17" x14ac:dyDescent="0.35">
      <c r="A1363">
        <v>49</v>
      </c>
      <c r="B1363" t="s">
        <v>420</v>
      </c>
      <c r="C1363">
        <v>2019</v>
      </c>
      <c r="D1363">
        <v>11</v>
      </c>
      <c r="E1363" t="s">
        <v>155</v>
      </c>
      <c r="F1363">
        <v>3</v>
      </c>
      <c r="G1363" t="s">
        <v>135</v>
      </c>
      <c r="H1363">
        <v>408</v>
      </c>
      <c r="I1363" t="s">
        <v>478</v>
      </c>
      <c r="J1363">
        <v>2231</v>
      </c>
      <c r="K1363" t="s">
        <v>145</v>
      </c>
      <c r="L1363">
        <v>300</v>
      </c>
      <c r="M1363" t="s">
        <v>136</v>
      </c>
      <c r="N1363">
        <v>23</v>
      </c>
      <c r="O1363">
        <v>14350.16</v>
      </c>
      <c r="P1363">
        <v>10753.67</v>
      </c>
      <c r="Q1363" t="str">
        <f>VLOOKUP(J1363,S:T,2,FALSE)</f>
        <v>G4 - Medium C&amp;I</v>
      </c>
    </row>
    <row r="1364" spans="1:17" x14ac:dyDescent="0.35">
      <c r="A1364">
        <v>49</v>
      </c>
      <c r="B1364" t="s">
        <v>420</v>
      </c>
      <c r="C1364">
        <v>2019</v>
      </c>
      <c r="D1364">
        <v>11</v>
      </c>
      <c r="E1364" t="s">
        <v>155</v>
      </c>
      <c r="F1364">
        <v>10</v>
      </c>
      <c r="G1364" t="s">
        <v>149</v>
      </c>
      <c r="H1364">
        <v>400</v>
      </c>
      <c r="I1364" t="s">
        <v>510</v>
      </c>
      <c r="J1364">
        <v>1247</v>
      </c>
      <c r="K1364" t="s">
        <v>145</v>
      </c>
      <c r="L1364">
        <v>207</v>
      </c>
      <c r="M1364" t="s">
        <v>151</v>
      </c>
      <c r="N1364">
        <v>209189</v>
      </c>
      <c r="O1364">
        <v>17985125.960000001</v>
      </c>
      <c r="P1364">
        <v>11719516.449999999</v>
      </c>
      <c r="Q1364" t="str">
        <f>VLOOKUP(J1364,S:T,2,FALSE)</f>
        <v>G1 - Residential</v>
      </c>
    </row>
    <row r="1365" spans="1:17" x14ac:dyDescent="0.35">
      <c r="A1365">
        <v>49</v>
      </c>
      <c r="B1365" t="s">
        <v>420</v>
      </c>
      <c r="C1365">
        <v>2019</v>
      </c>
      <c r="D1365">
        <v>11</v>
      </c>
      <c r="E1365" t="s">
        <v>155</v>
      </c>
      <c r="F1365">
        <v>10</v>
      </c>
      <c r="G1365" t="s">
        <v>149</v>
      </c>
      <c r="H1365">
        <v>401</v>
      </c>
      <c r="I1365" t="s">
        <v>525</v>
      </c>
      <c r="J1365">
        <v>1012</v>
      </c>
      <c r="K1365" t="s">
        <v>145</v>
      </c>
      <c r="L1365">
        <v>200</v>
      </c>
      <c r="M1365" t="s">
        <v>143</v>
      </c>
      <c r="N1365">
        <v>5</v>
      </c>
      <c r="O1365">
        <v>476.7</v>
      </c>
      <c r="P1365">
        <v>314.95999999999998</v>
      </c>
      <c r="Q1365" t="str">
        <f>VLOOKUP(J1365,S:T,2,FALSE)</f>
        <v>G1 - Residential</v>
      </c>
    </row>
    <row r="1366" spans="1:17" x14ac:dyDescent="0.35">
      <c r="A1366">
        <v>49</v>
      </c>
      <c r="B1366" t="s">
        <v>420</v>
      </c>
      <c r="C1366">
        <v>2019</v>
      </c>
      <c r="D1366">
        <v>12</v>
      </c>
      <c r="E1366" t="s">
        <v>154</v>
      </c>
      <c r="F1366">
        <v>1</v>
      </c>
      <c r="G1366" t="s">
        <v>132</v>
      </c>
      <c r="H1366">
        <v>903</v>
      </c>
      <c r="I1366" t="s">
        <v>453</v>
      </c>
      <c r="J1366" t="s">
        <v>450</v>
      </c>
      <c r="K1366" t="s">
        <v>451</v>
      </c>
      <c r="L1366">
        <v>4512</v>
      </c>
      <c r="M1366" t="s">
        <v>133</v>
      </c>
      <c r="N1366">
        <v>37073</v>
      </c>
      <c r="O1366">
        <v>2315755.5099999998</v>
      </c>
      <c r="P1366">
        <v>19715237</v>
      </c>
      <c r="Q1366" t="str">
        <f>VLOOKUP(J1366,S:T,2,FALSE)</f>
        <v>E1 - Residential</v>
      </c>
    </row>
    <row r="1367" spans="1:17" x14ac:dyDescent="0.35">
      <c r="A1367">
        <v>49</v>
      </c>
      <c r="B1367" t="s">
        <v>420</v>
      </c>
      <c r="C1367">
        <v>2019</v>
      </c>
      <c r="D1367">
        <v>12</v>
      </c>
      <c r="E1367" t="s">
        <v>154</v>
      </c>
      <c r="F1367">
        <v>1</v>
      </c>
      <c r="G1367" t="s">
        <v>132</v>
      </c>
      <c r="H1367">
        <v>905</v>
      </c>
      <c r="I1367" t="s">
        <v>454</v>
      </c>
      <c r="J1367" t="s">
        <v>422</v>
      </c>
      <c r="K1367" t="s">
        <v>423</v>
      </c>
      <c r="L1367">
        <v>4512</v>
      </c>
      <c r="M1367" t="s">
        <v>133</v>
      </c>
      <c r="N1367">
        <v>4563</v>
      </c>
      <c r="O1367">
        <v>97872.27</v>
      </c>
      <c r="P1367">
        <v>1978566</v>
      </c>
      <c r="Q1367" t="str">
        <f>VLOOKUP(J1367,S:T,2,FALSE)</f>
        <v>E2 - Low Income Residential</v>
      </c>
    </row>
    <row r="1368" spans="1:17" x14ac:dyDescent="0.35">
      <c r="A1368">
        <v>49</v>
      </c>
      <c r="B1368" t="s">
        <v>420</v>
      </c>
      <c r="C1368">
        <v>2019</v>
      </c>
      <c r="D1368">
        <v>12</v>
      </c>
      <c r="E1368" t="s">
        <v>154</v>
      </c>
      <c r="F1368">
        <v>6</v>
      </c>
      <c r="G1368" t="s">
        <v>137</v>
      </c>
      <c r="H1368">
        <v>630</v>
      </c>
      <c r="I1368" t="s">
        <v>455</v>
      </c>
      <c r="J1368" t="s">
        <v>157</v>
      </c>
      <c r="K1368" t="s">
        <v>145</v>
      </c>
      <c r="L1368">
        <v>700</v>
      </c>
      <c r="M1368" t="s">
        <v>138</v>
      </c>
      <c r="N1368">
        <v>1</v>
      </c>
      <c r="O1368">
        <v>947.19</v>
      </c>
      <c r="P1368">
        <v>4636</v>
      </c>
      <c r="Q1368" t="str">
        <f>VLOOKUP(J1368,S:T,2,FALSE)</f>
        <v>E6 - OTHER</v>
      </c>
    </row>
    <row r="1369" spans="1:17" x14ac:dyDescent="0.35">
      <c r="A1369">
        <v>49</v>
      </c>
      <c r="B1369" t="s">
        <v>420</v>
      </c>
      <c r="C1369">
        <v>2019</v>
      </c>
      <c r="D1369">
        <v>12</v>
      </c>
      <c r="E1369" t="s">
        <v>154</v>
      </c>
      <c r="F1369">
        <v>6</v>
      </c>
      <c r="G1369" t="s">
        <v>137</v>
      </c>
      <c r="H1369">
        <v>626</v>
      </c>
      <c r="I1369" t="s">
        <v>456</v>
      </c>
      <c r="J1369" t="s">
        <v>84</v>
      </c>
      <c r="K1369" t="s">
        <v>145</v>
      </c>
      <c r="L1369">
        <v>700</v>
      </c>
      <c r="M1369" t="s">
        <v>138</v>
      </c>
      <c r="N1369">
        <v>1</v>
      </c>
      <c r="O1369">
        <v>531.57000000000005</v>
      </c>
      <c r="P1369">
        <v>378</v>
      </c>
      <c r="Q1369" t="str">
        <f>VLOOKUP(J1369,S:T,2,FALSE)</f>
        <v>E6 - OTHER</v>
      </c>
    </row>
    <row r="1370" spans="1:17" x14ac:dyDescent="0.35">
      <c r="A1370">
        <v>49</v>
      </c>
      <c r="B1370" t="s">
        <v>420</v>
      </c>
      <c r="C1370">
        <v>2019</v>
      </c>
      <c r="D1370">
        <v>12</v>
      </c>
      <c r="E1370" t="s">
        <v>154</v>
      </c>
      <c r="F1370">
        <v>3</v>
      </c>
      <c r="G1370" t="s">
        <v>135</v>
      </c>
      <c r="H1370">
        <v>122</v>
      </c>
      <c r="I1370" t="s">
        <v>460</v>
      </c>
      <c r="J1370" t="s">
        <v>461</v>
      </c>
      <c r="K1370" t="s">
        <v>462</v>
      </c>
      <c r="L1370">
        <v>300</v>
      </c>
      <c r="M1370" t="s">
        <v>136</v>
      </c>
      <c r="N1370">
        <v>1</v>
      </c>
      <c r="O1370">
        <v>62232.33</v>
      </c>
      <c r="P1370">
        <v>1194184</v>
      </c>
      <c r="Q1370" t="str">
        <f>VLOOKUP(J1370,S:T,2,FALSE)</f>
        <v>E5 - Large C&amp;I</v>
      </c>
    </row>
    <row r="1371" spans="1:17" x14ac:dyDescent="0.35">
      <c r="A1371">
        <v>49</v>
      </c>
      <c r="B1371" t="s">
        <v>420</v>
      </c>
      <c r="C1371">
        <v>2019</v>
      </c>
      <c r="D1371">
        <v>12</v>
      </c>
      <c r="E1371" t="s">
        <v>154</v>
      </c>
      <c r="F1371">
        <v>5</v>
      </c>
      <c r="G1371" t="s">
        <v>140</v>
      </c>
      <c r="H1371">
        <v>950</v>
      </c>
      <c r="I1371" t="s">
        <v>428</v>
      </c>
      <c r="J1371" t="s">
        <v>425</v>
      </c>
      <c r="K1371" t="s">
        <v>426</v>
      </c>
      <c r="L1371">
        <v>4552</v>
      </c>
      <c r="M1371" t="s">
        <v>156</v>
      </c>
      <c r="N1371">
        <v>127</v>
      </c>
      <c r="O1371">
        <v>33751.93</v>
      </c>
      <c r="P1371">
        <v>327823</v>
      </c>
      <c r="Q1371" t="str">
        <f>VLOOKUP(J1371,S:T,2,FALSE)</f>
        <v>E3 - Small C&amp;I</v>
      </c>
    </row>
    <row r="1372" spans="1:17" x14ac:dyDescent="0.35">
      <c r="A1372">
        <v>49</v>
      </c>
      <c r="B1372" t="s">
        <v>420</v>
      </c>
      <c r="C1372">
        <v>2019</v>
      </c>
      <c r="D1372">
        <v>12</v>
      </c>
      <c r="E1372" t="s">
        <v>154</v>
      </c>
      <c r="F1372">
        <v>5</v>
      </c>
      <c r="G1372" t="s">
        <v>140</v>
      </c>
      <c r="H1372">
        <v>711</v>
      </c>
      <c r="I1372" t="s">
        <v>452</v>
      </c>
      <c r="J1372" t="s">
        <v>438</v>
      </c>
      <c r="K1372" t="s">
        <v>439</v>
      </c>
      <c r="L1372">
        <v>4552</v>
      </c>
      <c r="M1372" t="s">
        <v>156</v>
      </c>
      <c r="N1372">
        <v>69</v>
      </c>
      <c r="O1372">
        <v>814165.95</v>
      </c>
      <c r="P1372">
        <v>11838338</v>
      </c>
      <c r="Q1372" t="str">
        <f>VLOOKUP(J1372,S:T,2,FALSE)</f>
        <v>E5 - Large C&amp;I</v>
      </c>
    </row>
    <row r="1373" spans="1:17" x14ac:dyDescent="0.35">
      <c r="A1373">
        <v>49</v>
      </c>
      <c r="B1373" t="s">
        <v>420</v>
      </c>
      <c r="C1373">
        <v>2019</v>
      </c>
      <c r="D1373">
        <v>12</v>
      </c>
      <c r="E1373" t="s">
        <v>154</v>
      </c>
      <c r="F1373">
        <v>3</v>
      </c>
      <c r="G1373" t="s">
        <v>135</v>
      </c>
      <c r="H1373">
        <v>629</v>
      </c>
      <c r="I1373" t="s">
        <v>469</v>
      </c>
      <c r="J1373" t="s">
        <v>430</v>
      </c>
      <c r="K1373" t="s">
        <v>431</v>
      </c>
      <c r="L1373">
        <v>300</v>
      </c>
      <c r="M1373" t="s">
        <v>136</v>
      </c>
      <c r="N1373">
        <v>8</v>
      </c>
      <c r="O1373">
        <v>363.5</v>
      </c>
      <c r="P1373">
        <v>1408</v>
      </c>
      <c r="Q1373" t="str">
        <f>VLOOKUP(J1373,S:T,2,FALSE)</f>
        <v>E6 - OTHER</v>
      </c>
    </row>
    <row r="1374" spans="1:17" x14ac:dyDescent="0.35">
      <c r="A1374">
        <v>49</v>
      </c>
      <c r="B1374" t="s">
        <v>420</v>
      </c>
      <c r="C1374">
        <v>2019</v>
      </c>
      <c r="D1374">
        <v>12</v>
      </c>
      <c r="E1374" t="s">
        <v>154</v>
      </c>
      <c r="F1374">
        <v>6</v>
      </c>
      <c r="G1374" t="s">
        <v>137</v>
      </c>
      <c r="H1374">
        <v>605</v>
      </c>
      <c r="I1374" t="s">
        <v>467</v>
      </c>
      <c r="J1374" t="s">
        <v>441</v>
      </c>
      <c r="K1374" t="s">
        <v>442</v>
      </c>
      <c r="L1374">
        <v>700</v>
      </c>
      <c r="M1374" t="s">
        <v>138</v>
      </c>
      <c r="N1374">
        <v>16</v>
      </c>
      <c r="O1374">
        <v>1337.2</v>
      </c>
      <c r="P1374">
        <v>5414</v>
      </c>
      <c r="Q1374" t="str">
        <f>VLOOKUP(J1374,S:T,2,FALSE)</f>
        <v>E6 - OTHER</v>
      </c>
    </row>
    <row r="1375" spans="1:17" x14ac:dyDescent="0.35">
      <c r="A1375">
        <v>49</v>
      </c>
      <c r="B1375" t="s">
        <v>420</v>
      </c>
      <c r="C1375">
        <v>2019</v>
      </c>
      <c r="D1375">
        <v>12</v>
      </c>
      <c r="E1375" t="s">
        <v>154</v>
      </c>
      <c r="F1375">
        <v>3</v>
      </c>
      <c r="G1375" t="s">
        <v>135</v>
      </c>
      <c r="H1375">
        <v>951</v>
      </c>
      <c r="I1375" t="s">
        <v>457</v>
      </c>
      <c r="J1375" t="s">
        <v>458</v>
      </c>
      <c r="K1375" t="s">
        <v>459</v>
      </c>
      <c r="L1375">
        <v>4532</v>
      </c>
      <c r="M1375" t="s">
        <v>142</v>
      </c>
      <c r="N1375">
        <v>114</v>
      </c>
      <c r="O1375">
        <v>9301.17</v>
      </c>
      <c r="P1375">
        <v>75241</v>
      </c>
      <c r="Q1375" t="str">
        <f>VLOOKUP(J1375,S:T,2,FALSE)</f>
        <v>E3 - Small C&amp;I</v>
      </c>
    </row>
    <row r="1376" spans="1:17" x14ac:dyDescent="0.35">
      <c r="A1376">
        <v>49</v>
      </c>
      <c r="B1376" t="s">
        <v>420</v>
      </c>
      <c r="C1376">
        <v>2019</v>
      </c>
      <c r="D1376">
        <v>12</v>
      </c>
      <c r="E1376" t="s">
        <v>154</v>
      </c>
      <c r="F1376">
        <v>3</v>
      </c>
      <c r="G1376" t="s">
        <v>135</v>
      </c>
      <c r="H1376">
        <v>6</v>
      </c>
      <c r="I1376" t="s">
        <v>421</v>
      </c>
      <c r="J1376" t="s">
        <v>422</v>
      </c>
      <c r="K1376" t="s">
        <v>423</v>
      </c>
      <c r="L1376">
        <v>300</v>
      </c>
      <c r="M1376" t="s">
        <v>136</v>
      </c>
      <c r="N1376">
        <v>3</v>
      </c>
      <c r="O1376">
        <v>224.36</v>
      </c>
      <c r="P1376">
        <v>1305</v>
      </c>
      <c r="Q1376" t="str">
        <f>VLOOKUP(J1376,S:T,2,FALSE)</f>
        <v>E2 - Low Income Residential</v>
      </c>
    </row>
    <row r="1377" spans="1:17" x14ac:dyDescent="0.35">
      <c r="A1377">
        <v>49</v>
      </c>
      <c r="B1377" t="s">
        <v>420</v>
      </c>
      <c r="C1377">
        <v>2019</v>
      </c>
      <c r="D1377">
        <v>12</v>
      </c>
      <c r="E1377" t="s">
        <v>154</v>
      </c>
      <c r="F1377">
        <v>3</v>
      </c>
      <c r="G1377" t="s">
        <v>135</v>
      </c>
      <c r="H1377">
        <v>117</v>
      </c>
      <c r="I1377" t="s">
        <v>477</v>
      </c>
      <c r="J1377" t="s">
        <v>461</v>
      </c>
      <c r="K1377" t="s">
        <v>462</v>
      </c>
      <c r="L1377">
        <v>300</v>
      </c>
      <c r="M1377" t="s">
        <v>136</v>
      </c>
      <c r="N1377">
        <v>3</v>
      </c>
      <c r="O1377">
        <v>15645.44</v>
      </c>
      <c r="P1377">
        <v>67751</v>
      </c>
      <c r="Q1377" t="str">
        <f>VLOOKUP(J1377,S:T,2,FALSE)</f>
        <v>E5 - Large C&amp;I</v>
      </c>
    </row>
    <row r="1378" spans="1:17" x14ac:dyDescent="0.35">
      <c r="A1378">
        <v>49</v>
      </c>
      <c r="B1378" t="s">
        <v>420</v>
      </c>
      <c r="C1378">
        <v>2019</v>
      </c>
      <c r="D1378">
        <v>12</v>
      </c>
      <c r="E1378" t="s">
        <v>154</v>
      </c>
      <c r="F1378">
        <v>5</v>
      </c>
      <c r="G1378" t="s">
        <v>140</v>
      </c>
      <c r="H1378">
        <v>53</v>
      </c>
      <c r="I1378" t="s">
        <v>435</v>
      </c>
      <c r="J1378" t="s">
        <v>433</v>
      </c>
      <c r="K1378" t="s">
        <v>434</v>
      </c>
      <c r="L1378">
        <v>460</v>
      </c>
      <c r="M1378" t="s">
        <v>141</v>
      </c>
      <c r="N1378">
        <v>9</v>
      </c>
      <c r="O1378">
        <v>19681.25</v>
      </c>
      <c r="P1378">
        <v>89455</v>
      </c>
      <c r="Q1378" t="str">
        <f>VLOOKUP(J1378,S:T,2,FALSE)</f>
        <v>E4 - Medium C&amp;I</v>
      </c>
    </row>
    <row r="1379" spans="1:17" x14ac:dyDescent="0.35">
      <c r="A1379">
        <v>49</v>
      </c>
      <c r="B1379" t="s">
        <v>420</v>
      </c>
      <c r="C1379">
        <v>2019</v>
      </c>
      <c r="D1379">
        <v>12</v>
      </c>
      <c r="E1379" t="s">
        <v>154</v>
      </c>
      <c r="F1379">
        <v>1</v>
      </c>
      <c r="G1379" t="s">
        <v>132</v>
      </c>
      <c r="H1379">
        <v>954</v>
      </c>
      <c r="I1379" t="s">
        <v>436</v>
      </c>
      <c r="J1379" t="s">
        <v>433</v>
      </c>
      <c r="K1379" t="s">
        <v>434</v>
      </c>
      <c r="L1379">
        <v>4512</v>
      </c>
      <c r="M1379" t="s">
        <v>133</v>
      </c>
      <c r="N1379">
        <v>1</v>
      </c>
      <c r="O1379">
        <v>1090.3800000000001</v>
      </c>
      <c r="P1379">
        <v>14243</v>
      </c>
      <c r="Q1379" t="str">
        <f>VLOOKUP(J1379,S:T,2,FALSE)</f>
        <v>E4 - Medium C&amp;I</v>
      </c>
    </row>
    <row r="1380" spans="1:17" x14ac:dyDescent="0.35">
      <c r="A1380">
        <v>49</v>
      </c>
      <c r="B1380" t="s">
        <v>420</v>
      </c>
      <c r="C1380">
        <v>2019</v>
      </c>
      <c r="D1380">
        <v>12</v>
      </c>
      <c r="E1380" t="s">
        <v>154</v>
      </c>
      <c r="F1380">
        <v>3</v>
      </c>
      <c r="G1380" t="s">
        <v>135</v>
      </c>
      <c r="H1380">
        <v>705</v>
      </c>
      <c r="I1380" t="s">
        <v>437</v>
      </c>
      <c r="J1380" t="s">
        <v>438</v>
      </c>
      <c r="K1380" t="s">
        <v>439</v>
      </c>
      <c r="L1380">
        <v>300</v>
      </c>
      <c r="M1380" t="s">
        <v>136</v>
      </c>
      <c r="N1380">
        <v>89</v>
      </c>
      <c r="O1380">
        <v>1334548.3700000001</v>
      </c>
      <c r="P1380">
        <v>7358542</v>
      </c>
      <c r="Q1380" t="str">
        <f>VLOOKUP(J1380,S:T,2,FALSE)</f>
        <v>E5 - Large C&amp;I</v>
      </c>
    </row>
    <row r="1381" spans="1:17" x14ac:dyDescent="0.35">
      <c r="A1381">
        <v>49</v>
      </c>
      <c r="B1381" t="s">
        <v>420</v>
      </c>
      <c r="C1381">
        <v>2019</v>
      </c>
      <c r="D1381">
        <v>12</v>
      </c>
      <c r="E1381" t="s">
        <v>154</v>
      </c>
      <c r="F1381">
        <v>3</v>
      </c>
      <c r="G1381" t="s">
        <v>135</v>
      </c>
      <c r="H1381">
        <v>710</v>
      </c>
      <c r="I1381" t="s">
        <v>448</v>
      </c>
      <c r="J1381" t="s">
        <v>438</v>
      </c>
      <c r="K1381" t="s">
        <v>439</v>
      </c>
      <c r="L1381">
        <v>4532</v>
      </c>
      <c r="M1381" t="s">
        <v>142</v>
      </c>
      <c r="N1381">
        <v>291</v>
      </c>
      <c r="O1381">
        <v>3920439.21</v>
      </c>
      <c r="P1381">
        <v>60366569</v>
      </c>
      <c r="Q1381" t="str">
        <f>VLOOKUP(J1381,S:T,2,FALSE)</f>
        <v>E5 - Large C&amp;I</v>
      </c>
    </row>
    <row r="1382" spans="1:17" x14ac:dyDescent="0.35">
      <c r="A1382">
        <v>49</v>
      </c>
      <c r="B1382" t="s">
        <v>420</v>
      </c>
      <c r="C1382">
        <v>2019</v>
      </c>
      <c r="D1382">
        <v>12</v>
      </c>
      <c r="E1382" t="s">
        <v>154</v>
      </c>
      <c r="F1382">
        <v>1</v>
      </c>
      <c r="G1382" t="s">
        <v>132</v>
      </c>
      <c r="H1382">
        <v>5</v>
      </c>
      <c r="I1382" t="s">
        <v>424</v>
      </c>
      <c r="J1382" t="s">
        <v>425</v>
      </c>
      <c r="K1382" t="s">
        <v>426</v>
      </c>
      <c r="L1382">
        <v>200</v>
      </c>
      <c r="M1382" t="s">
        <v>143</v>
      </c>
      <c r="N1382">
        <v>684</v>
      </c>
      <c r="O1382">
        <v>71792.25</v>
      </c>
      <c r="P1382">
        <v>306045</v>
      </c>
      <c r="Q1382" t="str">
        <f>VLOOKUP(J1382,S:T,2,FALSE)</f>
        <v>E3 - Small C&amp;I</v>
      </c>
    </row>
    <row r="1383" spans="1:17" x14ac:dyDescent="0.35">
      <c r="A1383">
        <v>49</v>
      </c>
      <c r="B1383" t="s">
        <v>420</v>
      </c>
      <c r="C1383">
        <v>2019</v>
      </c>
      <c r="D1383">
        <v>12</v>
      </c>
      <c r="E1383" t="s">
        <v>154</v>
      </c>
      <c r="F1383">
        <v>6</v>
      </c>
      <c r="G1383" t="s">
        <v>137</v>
      </c>
      <c r="H1383">
        <v>629</v>
      </c>
      <c r="I1383" t="s">
        <v>469</v>
      </c>
      <c r="J1383" t="s">
        <v>430</v>
      </c>
      <c r="K1383" t="s">
        <v>431</v>
      </c>
      <c r="L1383">
        <v>700</v>
      </c>
      <c r="M1383" t="s">
        <v>138</v>
      </c>
      <c r="N1383">
        <v>140</v>
      </c>
      <c r="O1383">
        <v>79718.240000000005</v>
      </c>
      <c r="P1383">
        <v>208507</v>
      </c>
      <c r="Q1383" t="str">
        <f>VLOOKUP(J1383,S:T,2,FALSE)</f>
        <v>E6 - OTHER</v>
      </c>
    </row>
    <row r="1384" spans="1:17" x14ac:dyDescent="0.35">
      <c r="A1384">
        <v>49</v>
      </c>
      <c r="B1384" t="s">
        <v>420</v>
      </c>
      <c r="C1384">
        <v>2019</v>
      </c>
      <c r="D1384">
        <v>12</v>
      </c>
      <c r="E1384" t="s">
        <v>154</v>
      </c>
      <c r="F1384">
        <v>5</v>
      </c>
      <c r="G1384" t="s">
        <v>140</v>
      </c>
      <c r="H1384">
        <v>628</v>
      </c>
      <c r="I1384" t="s">
        <v>440</v>
      </c>
      <c r="J1384" t="s">
        <v>441</v>
      </c>
      <c r="K1384" t="s">
        <v>442</v>
      </c>
      <c r="L1384">
        <v>460</v>
      </c>
      <c r="M1384" t="s">
        <v>141</v>
      </c>
      <c r="N1384">
        <v>55</v>
      </c>
      <c r="O1384">
        <v>10697.32</v>
      </c>
      <c r="P1384">
        <v>42637</v>
      </c>
      <c r="Q1384" t="str">
        <f>VLOOKUP(J1384,S:T,2,FALSE)</f>
        <v>E6 - OTHER</v>
      </c>
    </row>
    <row r="1385" spans="1:17" x14ac:dyDescent="0.35">
      <c r="A1385">
        <v>49</v>
      </c>
      <c r="B1385" t="s">
        <v>420</v>
      </c>
      <c r="C1385">
        <v>2019</v>
      </c>
      <c r="D1385">
        <v>12</v>
      </c>
      <c r="E1385" t="s">
        <v>154</v>
      </c>
      <c r="F1385">
        <v>6</v>
      </c>
      <c r="G1385" t="s">
        <v>137</v>
      </c>
      <c r="H1385">
        <v>628</v>
      </c>
      <c r="I1385" t="s">
        <v>440</v>
      </c>
      <c r="J1385" t="s">
        <v>441</v>
      </c>
      <c r="K1385" t="s">
        <v>442</v>
      </c>
      <c r="L1385">
        <v>700</v>
      </c>
      <c r="M1385" t="s">
        <v>138</v>
      </c>
      <c r="N1385">
        <v>219</v>
      </c>
      <c r="O1385">
        <v>20400.32</v>
      </c>
      <c r="P1385">
        <v>81359</v>
      </c>
      <c r="Q1385" t="str">
        <f>VLOOKUP(J1385,S:T,2,FALSE)</f>
        <v>E6 - OTHER</v>
      </c>
    </row>
    <row r="1386" spans="1:17" x14ac:dyDescent="0.35">
      <c r="A1386">
        <v>49</v>
      </c>
      <c r="B1386" t="s">
        <v>420</v>
      </c>
      <c r="C1386">
        <v>2019</v>
      </c>
      <c r="D1386">
        <v>12</v>
      </c>
      <c r="E1386" t="s">
        <v>154</v>
      </c>
      <c r="F1386">
        <v>3</v>
      </c>
      <c r="G1386" t="s">
        <v>135</v>
      </c>
      <c r="H1386">
        <v>616</v>
      </c>
      <c r="I1386" t="s">
        <v>446</v>
      </c>
      <c r="J1386" t="s">
        <v>441</v>
      </c>
      <c r="K1386" t="s">
        <v>442</v>
      </c>
      <c r="L1386">
        <v>4532</v>
      </c>
      <c r="M1386" t="s">
        <v>142</v>
      </c>
      <c r="N1386">
        <v>292</v>
      </c>
      <c r="O1386">
        <v>18862.009999999998</v>
      </c>
      <c r="P1386">
        <v>126582</v>
      </c>
      <c r="Q1386" t="str">
        <f>VLOOKUP(J1386,S:T,2,FALSE)</f>
        <v>E6 - OTHER</v>
      </c>
    </row>
    <row r="1387" spans="1:17" x14ac:dyDescent="0.35">
      <c r="A1387">
        <v>49</v>
      </c>
      <c r="B1387" t="s">
        <v>420</v>
      </c>
      <c r="C1387">
        <v>2019</v>
      </c>
      <c r="D1387">
        <v>12</v>
      </c>
      <c r="E1387" t="s">
        <v>154</v>
      </c>
      <c r="F1387">
        <v>1</v>
      </c>
      <c r="G1387" t="s">
        <v>132</v>
      </c>
      <c r="H1387">
        <v>628</v>
      </c>
      <c r="I1387" t="s">
        <v>440</v>
      </c>
      <c r="J1387" t="s">
        <v>441</v>
      </c>
      <c r="K1387" t="s">
        <v>442</v>
      </c>
      <c r="L1387">
        <v>200</v>
      </c>
      <c r="M1387" t="s">
        <v>143</v>
      </c>
      <c r="N1387">
        <v>244</v>
      </c>
      <c r="O1387">
        <v>17418.080000000002</v>
      </c>
      <c r="P1387">
        <v>42865</v>
      </c>
      <c r="Q1387" t="str">
        <f>VLOOKUP(J1387,S:T,2,FALSE)</f>
        <v>E6 - OTHER</v>
      </c>
    </row>
    <row r="1388" spans="1:17" x14ac:dyDescent="0.35">
      <c r="A1388">
        <v>49</v>
      </c>
      <c r="B1388" t="s">
        <v>420</v>
      </c>
      <c r="C1388">
        <v>2019</v>
      </c>
      <c r="D1388">
        <v>12</v>
      </c>
      <c r="E1388" t="s">
        <v>154</v>
      </c>
      <c r="F1388">
        <v>3</v>
      </c>
      <c r="G1388" t="s">
        <v>135</v>
      </c>
      <c r="H1388">
        <v>924</v>
      </c>
      <c r="I1388" t="s">
        <v>443</v>
      </c>
      <c r="J1388" t="s">
        <v>444</v>
      </c>
      <c r="K1388" t="s">
        <v>445</v>
      </c>
      <c r="L1388">
        <v>4532</v>
      </c>
      <c r="M1388" t="s">
        <v>142</v>
      </c>
      <c r="N1388">
        <v>1</v>
      </c>
      <c r="O1388">
        <v>157986.26</v>
      </c>
      <c r="P1388">
        <v>1882372</v>
      </c>
      <c r="Q1388" t="str">
        <f>VLOOKUP(J1388,S:T,2,FALSE)</f>
        <v>E5 - Large C&amp;I</v>
      </c>
    </row>
    <row r="1389" spans="1:17" x14ac:dyDescent="0.35">
      <c r="A1389">
        <v>49</v>
      </c>
      <c r="B1389" t="s">
        <v>420</v>
      </c>
      <c r="C1389">
        <v>2019</v>
      </c>
      <c r="D1389">
        <v>12</v>
      </c>
      <c r="E1389" t="s">
        <v>154</v>
      </c>
      <c r="F1389">
        <v>6</v>
      </c>
      <c r="G1389" t="s">
        <v>137</v>
      </c>
      <c r="H1389">
        <v>951</v>
      </c>
      <c r="I1389" t="s">
        <v>457</v>
      </c>
      <c r="J1389" t="s">
        <v>458</v>
      </c>
      <c r="K1389" t="s">
        <v>459</v>
      </c>
      <c r="L1389">
        <v>4562</v>
      </c>
      <c r="M1389" t="s">
        <v>144</v>
      </c>
      <c r="N1389">
        <v>215</v>
      </c>
      <c r="O1389">
        <v>9212.1</v>
      </c>
      <c r="P1389">
        <v>67319</v>
      </c>
      <c r="Q1389" t="str">
        <f>VLOOKUP(J1389,S:T,2,FALSE)</f>
        <v>E3 - Small C&amp;I</v>
      </c>
    </row>
    <row r="1390" spans="1:17" x14ac:dyDescent="0.35">
      <c r="A1390">
        <v>49</v>
      </c>
      <c r="B1390" t="s">
        <v>420</v>
      </c>
      <c r="C1390">
        <v>2019</v>
      </c>
      <c r="D1390">
        <v>12</v>
      </c>
      <c r="E1390" t="s">
        <v>154</v>
      </c>
      <c r="F1390">
        <v>5</v>
      </c>
      <c r="G1390" t="s">
        <v>140</v>
      </c>
      <c r="H1390">
        <v>954</v>
      </c>
      <c r="I1390" t="s">
        <v>436</v>
      </c>
      <c r="J1390" t="s">
        <v>433</v>
      </c>
      <c r="K1390" t="s">
        <v>434</v>
      </c>
      <c r="L1390">
        <v>4552</v>
      </c>
      <c r="M1390" t="s">
        <v>156</v>
      </c>
      <c r="N1390">
        <v>162</v>
      </c>
      <c r="O1390">
        <v>296317.21999999997</v>
      </c>
      <c r="P1390">
        <v>3427836</v>
      </c>
      <c r="Q1390" t="str">
        <f>VLOOKUP(J1390,S:T,2,FALSE)</f>
        <v>E4 - Medium C&amp;I</v>
      </c>
    </row>
    <row r="1391" spans="1:17" x14ac:dyDescent="0.35">
      <c r="A1391">
        <v>49</v>
      </c>
      <c r="B1391" t="s">
        <v>420</v>
      </c>
      <c r="C1391">
        <v>2019</v>
      </c>
      <c r="D1391">
        <v>12</v>
      </c>
      <c r="E1391" t="s">
        <v>154</v>
      </c>
      <c r="F1391">
        <v>3</v>
      </c>
      <c r="G1391" t="s">
        <v>135</v>
      </c>
      <c r="H1391">
        <v>1</v>
      </c>
      <c r="I1391" t="s">
        <v>449</v>
      </c>
      <c r="J1391" t="s">
        <v>450</v>
      </c>
      <c r="K1391" t="s">
        <v>451</v>
      </c>
      <c r="L1391">
        <v>300</v>
      </c>
      <c r="M1391" t="s">
        <v>136</v>
      </c>
      <c r="N1391">
        <v>749</v>
      </c>
      <c r="O1391">
        <v>219603.39</v>
      </c>
      <c r="P1391">
        <v>982195</v>
      </c>
      <c r="Q1391" t="str">
        <f>VLOOKUP(J1391,S:T,2,FALSE)</f>
        <v>E1 - Residential</v>
      </c>
    </row>
    <row r="1392" spans="1:17" x14ac:dyDescent="0.35">
      <c r="A1392">
        <v>49</v>
      </c>
      <c r="B1392" t="s">
        <v>420</v>
      </c>
      <c r="C1392">
        <v>2019</v>
      </c>
      <c r="D1392">
        <v>12</v>
      </c>
      <c r="E1392" t="s">
        <v>154</v>
      </c>
      <c r="F1392">
        <v>3</v>
      </c>
      <c r="G1392" t="s">
        <v>135</v>
      </c>
      <c r="H1392">
        <v>700</v>
      </c>
      <c r="I1392" t="s">
        <v>447</v>
      </c>
      <c r="J1392" t="s">
        <v>438</v>
      </c>
      <c r="K1392" t="s">
        <v>439</v>
      </c>
      <c r="L1392">
        <v>300</v>
      </c>
      <c r="M1392" t="s">
        <v>136</v>
      </c>
      <c r="N1392">
        <v>72</v>
      </c>
      <c r="O1392">
        <v>1231367.1200000001</v>
      </c>
      <c r="P1392">
        <v>7478077</v>
      </c>
      <c r="Q1392" t="str">
        <f>VLOOKUP(J1392,S:T,2,FALSE)</f>
        <v>E5 - Large C&amp;I</v>
      </c>
    </row>
    <row r="1393" spans="1:17" x14ac:dyDescent="0.35">
      <c r="A1393">
        <v>49</v>
      </c>
      <c r="B1393" t="s">
        <v>420</v>
      </c>
      <c r="C1393">
        <v>2019</v>
      </c>
      <c r="D1393">
        <v>12</v>
      </c>
      <c r="E1393" t="s">
        <v>154</v>
      </c>
      <c r="F1393">
        <v>5</v>
      </c>
      <c r="G1393" t="s">
        <v>140</v>
      </c>
      <c r="H1393">
        <v>616</v>
      </c>
      <c r="I1393" t="s">
        <v>446</v>
      </c>
      <c r="J1393" t="s">
        <v>441</v>
      </c>
      <c r="K1393" t="s">
        <v>442</v>
      </c>
      <c r="L1393">
        <v>4552</v>
      </c>
      <c r="M1393" t="s">
        <v>156</v>
      </c>
      <c r="N1393">
        <v>20</v>
      </c>
      <c r="O1393">
        <v>2755.59</v>
      </c>
      <c r="P1393">
        <v>17646</v>
      </c>
      <c r="Q1393" t="str">
        <f>VLOOKUP(J1393,S:T,2,FALSE)</f>
        <v>E6 - OTHER</v>
      </c>
    </row>
    <row r="1394" spans="1:17" x14ac:dyDescent="0.35">
      <c r="A1394">
        <v>49</v>
      </c>
      <c r="B1394" t="s">
        <v>420</v>
      </c>
      <c r="C1394">
        <v>2019</v>
      </c>
      <c r="D1394">
        <v>12</v>
      </c>
      <c r="E1394" t="s">
        <v>154</v>
      </c>
      <c r="F1394">
        <v>6</v>
      </c>
      <c r="G1394" t="s">
        <v>137</v>
      </c>
      <c r="H1394">
        <v>617</v>
      </c>
      <c r="I1394" t="s">
        <v>470</v>
      </c>
      <c r="J1394" t="s">
        <v>430</v>
      </c>
      <c r="K1394" t="s">
        <v>431</v>
      </c>
      <c r="L1394">
        <v>4562</v>
      </c>
      <c r="M1394" t="s">
        <v>144</v>
      </c>
      <c r="N1394">
        <v>110</v>
      </c>
      <c r="O1394">
        <v>460023.52</v>
      </c>
      <c r="P1394">
        <v>1569900</v>
      </c>
      <c r="Q1394" t="str">
        <f>VLOOKUP(J1394,S:T,2,FALSE)</f>
        <v>E6 - OTHER</v>
      </c>
    </row>
    <row r="1395" spans="1:17" x14ac:dyDescent="0.35">
      <c r="A1395">
        <v>49</v>
      </c>
      <c r="B1395" t="s">
        <v>420</v>
      </c>
      <c r="C1395">
        <v>2019</v>
      </c>
      <c r="D1395">
        <v>12</v>
      </c>
      <c r="E1395" t="s">
        <v>154</v>
      </c>
      <c r="F1395">
        <v>3</v>
      </c>
      <c r="G1395" t="s">
        <v>135</v>
      </c>
      <c r="H1395">
        <v>903</v>
      </c>
      <c r="I1395" t="s">
        <v>453</v>
      </c>
      <c r="J1395" t="s">
        <v>450</v>
      </c>
      <c r="K1395" t="s">
        <v>451</v>
      </c>
      <c r="L1395">
        <v>4532</v>
      </c>
      <c r="M1395" t="s">
        <v>142</v>
      </c>
      <c r="N1395">
        <v>91</v>
      </c>
      <c r="O1395">
        <v>23630.240000000002</v>
      </c>
      <c r="P1395">
        <v>222181</v>
      </c>
      <c r="Q1395" t="str">
        <f>VLOOKUP(J1395,S:T,2,FALSE)</f>
        <v>E1 - Residential</v>
      </c>
    </row>
    <row r="1396" spans="1:17" x14ac:dyDescent="0.35">
      <c r="A1396">
        <v>49</v>
      </c>
      <c r="B1396" t="s">
        <v>420</v>
      </c>
      <c r="C1396">
        <v>2019</v>
      </c>
      <c r="D1396">
        <v>12</v>
      </c>
      <c r="E1396" t="s">
        <v>154</v>
      </c>
      <c r="F1396">
        <v>1</v>
      </c>
      <c r="G1396" t="s">
        <v>132</v>
      </c>
      <c r="H1396">
        <v>6</v>
      </c>
      <c r="I1396" t="s">
        <v>421</v>
      </c>
      <c r="J1396" t="s">
        <v>422</v>
      </c>
      <c r="K1396" t="s">
        <v>423</v>
      </c>
      <c r="L1396">
        <v>200</v>
      </c>
      <c r="M1396" t="s">
        <v>143</v>
      </c>
      <c r="N1396">
        <v>25438</v>
      </c>
      <c r="O1396">
        <v>2397528.39</v>
      </c>
      <c r="P1396">
        <v>14223395</v>
      </c>
      <c r="Q1396" t="str">
        <f>VLOOKUP(J1396,S:T,2,FALSE)</f>
        <v>E2 - Low Income Residential</v>
      </c>
    </row>
    <row r="1397" spans="1:17" x14ac:dyDescent="0.35">
      <c r="A1397">
        <v>49</v>
      </c>
      <c r="B1397" t="s">
        <v>420</v>
      </c>
      <c r="C1397">
        <v>2019</v>
      </c>
      <c r="D1397">
        <v>12</v>
      </c>
      <c r="E1397" t="s">
        <v>154</v>
      </c>
      <c r="F1397">
        <v>5</v>
      </c>
      <c r="G1397" t="s">
        <v>140</v>
      </c>
      <c r="H1397">
        <v>122</v>
      </c>
      <c r="I1397" t="s">
        <v>460</v>
      </c>
      <c r="J1397" t="s">
        <v>461</v>
      </c>
      <c r="K1397" t="s">
        <v>462</v>
      </c>
      <c r="L1397">
        <v>460</v>
      </c>
      <c r="M1397" t="s">
        <v>141</v>
      </c>
      <c r="N1397">
        <v>1</v>
      </c>
      <c r="O1397">
        <v>23538.99</v>
      </c>
      <c r="P1397">
        <v>380030</v>
      </c>
      <c r="Q1397" t="str">
        <f>VLOOKUP(J1397,S:T,2,FALSE)</f>
        <v>E5 - Large C&amp;I</v>
      </c>
    </row>
    <row r="1398" spans="1:17" x14ac:dyDescent="0.35">
      <c r="A1398">
        <v>49</v>
      </c>
      <c r="B1398" t="s">
        <v>420</v>
      </c>
      <c r="C1398">
        <v>2019</v>
      </c>
      <c r="D1398">
        <v>12</v>
      </c>
      <c r="E1398" t="s">
        <v>154</v>
      </c>
      <c r="F1398">
        <v>6</v>
      </c>
      <c r="G1398" t="s">
        <v>137</v>
      </c>
      <c r="H1398">
        <v>631</v>
      </c>
      <c r="I1398" t="s">
        <v>475</v>
      </c>
      <c r="J1398" t="s">
        <v>157</v>
      </c>
      <c r="K1398" t="s">
        <v>145</v>
      </c>
      <c r="L1398">
        <v>700</v>
      </c>
      <c r="M1398" t="s">
        <v>138</v>
      </c>
      <c r="N1398">
        <v>13</v>
      </c>
      <c r="O1398">
        <v>16176.69</v>
      </c>
      <c r="P1398">
        <v>81057</v>
      </c>
      <c r="Q1398" t="str">
        <f>VLOOKUP(J1398,S:T,2,FALSE)</f>
        <v>E6 - OTHER</v>
      </c>
    </row>
    <row r="1399" spans="1:17" x14ac:dyDescent="0.35">
      <c r="A1399">
        <v>49</v>
      </c>
      <c r="B1399" t="s">
        <v>420</v>
      </c>
      <c r="C1399">
        <v>2019</v>
      </c>
      <c r="D1399">
        <v>12</v>
      </c>
      <c r="E1399" t="s">
        <v>154</v>
      </c>
      <c r="F1399">
        <v>3</v>
      </c>
      <c r="G1399" t="s">
        <v>135</v>
      </c>
      <c r="H1399">
        <v>628</v>
      </c>
      <c r="I1399" t="s">
        <v>440</v>
      </c>
      <c r="J1399" t="s">
        <v>441</v>
      </c>
      <c r="K1399" t="s">
        <v>442</v>
      </c>
      <c r="L1399">
        <v>300</v>
      </c>
      <c r="M1399" t="s">
        <v>136</v>
      </c>
      <c r="N1399">
        <v>1135</v>
      </c>
      <c r="O1399">
        <v>106138.83</v>
      </c>
      <c r="P1399">
        <v>408458</v>
      </c>
      <c r="Q1399" t="str">
        <f>VLOOKUP(J1399,S:T,2,FALSE)</f>
        <v>E6 - OTHER</v>
      </c>
    </row>
    <row r="1400" spans="1:17" x14ac:dyDescent="0.35">
      <c r="A1400">
        <v>49</v>
      </c>
      <c r="B1400" t="s">
        <v>420</v>
      </c>
      <c r="C1400">
        <v>2019</v>
      </c>
      <c r="D1400">
        <v>12</v>
      </c>
      <c r="E1400" t="s">
        <v>154</v>
      </c>
      <c r="F1400">
        <v>1</v>
      </c>
      <c r="G1400" t="s">
        <v>132</v>
      </c>
      <c r="H1400">
        <v>616</v>
      </c>
      <c r="I1400" t="s">
        <v>446</v>
      </c>
      <c r="J1400" t="s">
        <v>441</v>
      </c>
      <c r="K1400" t="s">
        <v>442</v>
      </c>
      <c r="L1400">
        <v>4512</v>
      </c>
      <c r="M1400" t="s">
        <v>133</v>
      </c>
      <c r="N1400">
        <v>45</v>
      </c>
      <c r="O1400">
        <v>4521.57</v>
      </c>
      <c r="P1400">
        <v>21798</v>
      </c>
      <c r="Q1400" t="str">
        <f>VLOOKUP(J1400,S:T,2,FALSE)</f>
        <v>E6 - OTHER</v>
      </c>
    </row>
    <row r="1401" spans="1:17" x14ac:dyDescent="0.35">
      <c r="A1401">
        <v>49</v>
      </c>
      <c r="B1401" t="s">
        <v>420</v>
      </c>
      <c r="C1401">
        <v>2019</v>
      </c>
      <c r="D1401">
        <v>12</v>
      </c>
      <c r="E1401" t="s">
        <v>154</v>
      </c>
      <c r="F1401">
        <v>10</v>
      </c>
      <c r="G1401" t="s">
        <v>149</v>
      </c>
      <c r="H1401">
        <v>628</v>
      </c>
      <c r="I1401" t="s">
        <v>440</v>
      </c>
      <c r="J1401" t="s">
        <v>441</v>
      </c>
      <c r="K1401" t="s">
        <v>442</v>
      </c>
      <c r="L1401">
        <v>207</v>
      </c>
      <c r="M1401" t="s">
        <v>151</v>
      </c>
      <c r="N1401">
        <v>9</v>
      </c>
      <c r="O1401">
        <v>213.25</v>
      </c>
      <c r="P1401">
        <v>777</v>
      </c>
      <c r="Q1401" t="str">
        <f>VLOOKUP(J1401,S:T,2,FALSE)</f>
        <v>E6 - OTHER</v>
      </c>
    </row>
    <row r="1402" spans="1:17" x14ac:dyDescent="0.35">
      <c r="A1402">
        <v>49</v>
      </c>
      <c r="B1402" t="s">
        <v>420</v>
      </c>
      <c r="C1402">
        <v>2019</v>
      </c>
      <c r="D1402">
        <v>12</v>
      </c>
      <c r="E1402" t="s">
        <v>154</v>
      </c>
      <c r="F1402">
        <v>6</v>
      </c>
      <c r="G1402" t="s">
        <v>137</v>
      </c>
      <c r="H1402">
        <v>616</v>
      </c>
      <c r="I1402" t="s">
        <v>446</v>
      </c>
      <c r="J1402" t="s">
        <v>441</v>
      </c>
      <c r="K1402" t="s">
        <v>442</v>
      </c>
      <c r="L1402">
        <v>4562</v>
      </c>
      <c r="M1402" t="s">
        <v>144</v>
      </c>
      <c r="N1402">
        <v>69</v>
      </c>
      <c r="O1402">
        <v>5208.71</v>
      </c>
      <c r="P1402">
        <v>36142</v>
      </c>
      <c r="Q1402" t="str">
        <f>VLOOKUP(J1402,S:T,2,FALSE)</f>
        <v>E6 - OTHER</v>
      </c>
    </row>
    <row r="1403" spans="1:17" x14ac:dyDescent="0.35">
      <c r="A1403">
        <v>49</v>
      </c>
      <c r="B1403" t="s">
        <v>420</v>
      </c>
      <c r="C1403">
        <v>2019</v>
      </c>
      <c r="D1403">
        <v>12</v>
      </c>
      <c r="E1403" t="s">
        <v>154</v>
      </c>
      <c r="F1403">
        <v>5</v>
      </c>
      <c r="G1403" t="s">
        <v>140</v>
      </c>
      <c r="H1403">
        <v>1</v>
      </c>
      <c r="I1403" t="s">
        <v>449</v>
      </c>
      <c r="J1403" t="s">
        <v>450</v>
      </c>
      <c r="K1403" t="s">
        <v>451</v>
      </c>
      <c r="L1403">
        <v>460</v>
      </c>
      <c r="M1403" t="s">
        <v>141</v>
      </c>
      <c r="N1403">
        <v>3</v>
      </c>
      <c r="O1403">
        <v>117.96</v>
      </c>
      <c r="P1403">
        <v>465</v>
      </c>
      <c r="Q1403" t="str">
        <f>VLOOKUP(J1403,S:T,2,FALSE)</f>
        <v>E1 - Residential</v>
      </c>
    </row>
    <row r="1404" spans="1:17" x14ac:dyDescent="0.35">
      <c r="A1404">
        <v>49</v>
      </c>
      <c r="B1404" t="s">
        <v>420</v>
      </c>
      <c r="C1404">
        <v>2019</v>
      </c>
      <c r="D1404">
        <v>12</v>
      </c>
      <c r="E1404" t="s">
        <v>154</v>
      </c>
      <c r="F1404">
        <v>1</v>
      </c>
      <c r="G1404" t="s">
        <v>132</v>
      </c>
      <c r="H1404">
        <v>1</v>
      </c>
      <c r="I1404" t="s">
        <v>449</v>
      </c>
      <c r="J1404" t="s">
        <v>450</v>
      </c>
      <c r="K1404" t="s">
        <v>451</v>
      </c>
      <c r="L1404">
        <v>200</v>
      </c>
      <c r="M1404" t="s">
        <v>143</v>
      </c>
      <c r="N1404">
        <v>335404</v>
      </c>
      <c r="O1404">
        <v>42078768.780000001</v>
      </c>
      <c r="P1404">
        <v>181662135</v>
      </c>
      <c r="Q1404" t="str">
        <f>VLOOKUP(J1404,S:T,2,FALSE)</f>
        <v>E1 - Residential</v>
      </c>
    </row>
    <row r="1405" spans="1:17" x14ac:dyDescent="0.35">
      <c r="A1405">
        <v>49</v>
      </c>
      <c r="B1405" t="s">
        <v>420</v>
      </c>
      <c r="C1405">
        <v>2019</v>
      </c>
      <c r="D1405">
        <v>12</v>
      </c>
      <c r="E1405" t="s">
        <v>154</v>
      </c>
      <c r="F1405">
        <v>10</v>
      </c>
      <c r="G1405" t="s">
        <v>149</v>
      </c>
      <c r="H1405">
        <v>6</v>
      </c>
      <c r="I1405" t="s">
        <v>421</v>
      </c>
      <c r="J1405" t="s">
        <v>422</v>
      </c>
      <c r="K1405" t="s">
        <v>423</v>
      </c>
      <c r="L1405">
        <v>207</v>
      </c>
      <c r="M1405" t="s">
        <v>151</v>
      </c>
      <c r="N1405">
        <v>987</v>
      </c>
      <c r="O1405">
        <v>167352.03</v>
      </c>
      <c r="P1405">
        <v>1015181</v>
      </c>
      <c r="Q1405" t="str">
        <f>VLOOKUP(J1405,S:T,2,FALSE)</f>
        <v>E2 - Low Income Residential</v>
      </c>
    </row>
    <row r="1406" spans="1:17" x14ac:dyDescent="0.35">
      <c r="A1406">
        <v>49</v>
      </c>
      <c r="B1406" t="s">
        <v>420</v>
      </c>
      <c r="C1406">
        <v>2019</v>
      </c>
      <c r="D1406">
        <v>12</v>
      </c>
      <c r="E1406" t="s">
        <v>154</v>
      </c>
      <c r="F1406">
        <v>10</v>
      </c>
      <c r="G1406" t="s">
        <v>149</v>
      </c>
      <c r="H1406">
        <v>905</v>
      </c>
      <c r="I1406" t="s">
        <v>454</v>
      </c>
      <c r="J1406" t="s">
        <v>422</v>
      </c>
      <c r="K1406" t="s">
        <v>423</v>
      </c>
      <c r="L1406">
        <v>4513</v>
      </c>
      <c r="M1406" t="s">
        <v>150</v>
      </c>
      <c r="N1406">
        <v>122</v>
      </c>
      <c r="O1406">
        <v>3835.27</v>
      </c>
      <c r="P1406">
        <v>84524</v>
      </c>
      <c r="Q1406" t="str">
        <f>VLOOKUP(J1406,S:T,2,FALSE)</f>
        <v>E2 - Low Income Residential</v>
      </c>
    </row>
    <row r="1407" spans="1:17" x14ac:dyDescent="0.35">
      <c r="A1407">
        <v>49</v>
      </c>
      <c r="B1407" t="s">
        <v>420</v>
      </c>
      <c r="C1407">
        <v>2019</v>
      </c>
      <c r="D1407">
        <v>12</v>
      </c>
      <c r="E1407" t="s">
        <v>154</v>
      </c>
      <c r="F1407">
        <v>1</v>
      </c>
      <c r="G1407" t="s">
        <v>132</v>
      </c>
      <c r="H1407">
        <v>13</v>
      </c>
      <c r="I1407" t="s">
        <v>432</v>
      </c>
      <c r="J1407" t="s">
        <v>433</v>
      </c>
      <c r="K1407" t="s">
        <v>434</v>
      </c>
      <c r="L1407">
        <v>200</v>
      </c>
      <c r="M1407" t="s">
        <v>143</v>
      </c>
      <c r="N1407">
        <v>5</v>
      </c>
      <c r="O1407">
        <v>4743.1499999999996</v>
      </c>
      <c r="P1407">
        <v>24433</v>
      </c>
      <c r="Q1407" t="str">
        <f>VLOOKUP(J1407,S:T,2,FALSE)</f>
        <v>E4 - Medium C&amp;I</v>
      </c>
    </row>
    <row r="1408" spans="1:17" x14ac:dyDescent="0.35">
      <c r="A1408">
        <v>49</v>
      </c>
      <c r="B1408" t="s">
        <v>420</v>
      </c>
      <c r="C1408">
        <v>2019</v>
      </c>
      <c r="D1408">
        <v>12</v>
      </c>
      <c r="E1408" t="s">
        <v>154</v>
      </c>
      <c r="F1408">
        <v>3</v>
      </c>
      <c r="G1408" t="s">
        <v>135</v>
      </c>
      <c r="H1408">
        <v>13</v>
      </c>
      <c r="I1408" t="s">
        <v>432</v>
      </c>
      <c r="J1408" t="s">
        <v>433</v>
      </c>
      <c r="K1408" t="s">
        <v>434</v>
      </c>
      <c r="L1408">
        <v>300</v>
      </c>
      <c r="M1408" t="s">
        <v>136</v>
      </c>
      <c r="N1408">
        <v>3847</v>
      </c>
      <c r="O1408">
        <v>6690116.0899999999</v>
      </c>
      <c r="P1408">
        <v>35422191</v>
      </c>
      <c r="Q1408" t="str">
        <f>VLOOKUP(J1408,S:T,2,FALSE)</f>
        <v>E4 - Medium C&amp;I</v>
      </c>
    </row>
    <row r="1409" spans="1:17" x14ac:dyDescent="0.35">
      <c r="A1409">
        <v>49</v>
      </c>
      <c r="B1409" t="s">
        <v>420</v>
      </c>
      <c r="C1409">
        <v>2019</v>
      </c>
      <c r="D1409">
        <v>12</v>
      </c>
      <c r="E1409" t="s">
        <v>154</v>
      </c>
      <c r="F1409">
        <v>5</v>
      </c>
      <c r="G1409" t="s">
        <v>140</v>
      </c>
      <c r="H1409">
        <v>13</v>
      </c>
      <c r="I1409" t="s">
        <v>432</v>
      </c>
      <c r="J1409" t="s">
        <v>433</v>
      </c>
      <c r="K1409" t="s">
        <v>434</v>
      </c>
      <c r="L1409">
        <v>460</v>
      </c>
      <c r="M1409" t="s">
        <v>141</v>
      </c>
      <c r="N1409">
        <v>307</v>
      </c>
      <c r="O1409">
        <v>694472.91</v>
      </c>
      <c r="P1409">
        <v>3590610</v>
      </c>
      <c r="Q1409" t="str">
        <f>VLOOKUP(J1409,S:T,2,FALSE)</f>
        <v>E4 - Medium C&amp;I</v>
      </c>
    </row>
    <row r="1410" spans="1:17" x14ac:dyDescent="0.35">
      <c r="A1410">
        <v>49</v>
      </c>
      <c r="B1410" t="s">
        <v>420</v>
      </c>
      <c r="C1410">
        <v>2019</v>
      </c>
      <c r="D1410">
        <v>12</v>
      </c>
      <c r="E1410" t="s">
        <v>154</v>
      </c>
      <c r="F1410">
        <v>6</v>
      </c>
      <c r="G1410" t="s">
        <v>137</v>
      </c>
      <c r="H1410">
        <v>627</v>
      </c>
      <c r="I1410" t="s">
        <v>468</v>
      </c>
      <c r="J1410" t="s">
        <v>84</v>
      </c>
      <c r="K1410" t="s">
        <v>145</v>
      </c>
      <c r="L1410">
        <v>700</v>
      </c>
      <c r="M1410" t="s">
        <v>138</v>
      </c>
      <c r="N1410">
        <v>1</v>
      </c>
      <c r="O1410">
        <v>328.03</v>
      </c>
      <c r="P1410">
        <v>140</v>
      </c>
      <c r="Q1410" t="str">
        <f>VLOOKUP(J1410,S:T,2,FALSE)</f>
        <v>E6 - OTHER</v>
      </c>
    </row>
    <row r="1411" spans="1:17" x14ac:dyDescent="0.35">
      <c r="A1411">
        <v>49</v>
      </c>
      <c r="B1411" t="s">
        <v>420</v>
      </c>
      <c r="C1411">
        <v>2019</v>
      </c>
      <c r="D1411">
        <v>12</v>
      </c>
      <c r="E1411" t="s">
        <v>154</v>
      </c>
      <c r="F1411">
        <v>5</v>
      </c>
      <c r="G1411" t="s">
        <v>140</v>
      </c>
      <c r="H1411">
        <v>700</v>
      </c>
      <c r="I1411" t="s">
        <v>447</v>
      </c>
      <c r="J1411" t="s">
        <v>438</v>
      </c>
      <c r="K1411" t="s">
        <v>439</v>
      </c>
      <c r="L1411">
        <v>460</v>
      </c>
      <c r="M1411" t="s">
        <v>141</v>
      </c>
      <c r="N1411">
        <v>47</v>
      </c>
      <c r="O1411">
        <v>541395.81000000006</v>
      </c>
      <c r="P1411">
        <v>3033196</v>
      </c>
      <c r="Q1411" t="str">
        <f>VLOOKUP(J1411,S:T,2,FALSE)</f>
        <v>E5 - Large C&amp;I</v>
      </c>
    </row>
    <row r="1412" spans="1:17" x14ac:dyDescent="0.35">
      <c r="A1412">
        <v>49</v>
      </c>
      <c r="B1412" t="s">
        <v>420</v>
      </c>
      <c r="C1412">
        <v>2019</v>
      </c>
      <c r="D1412">
        <v>12</v>
      </c>
      <c r="E1412" t="s">
        <v>154</v>
      </c>
      <c r="F1412">
        <v>5</v>
      </c>
      <c r="G1412" t="s">
        <v>140</v>
      </c>
      <c r="H1412">
        <v>710</v>
      </c>
      <c r="I1412" t="s">
        <v>448</v>
      </c>
      <c r="J1412" t="s">
        <v>438</v>
      </c>
      <c r="K1412" t="s">
        <v>439</v>
      </c>
      <c r="L1412">
        <v>4552</v>
      </c>
      <c r="M1412" t="s">
        <v>156</v>
      </c>
      <c r="N1412">
        <v>91</v>
      </c>
      <c r="O1412">
        <v>1740746.83</v>
      </c>
      <c r="P1412">
        <v>26967458</v>
      </c>
      <c r="Q1412" t="str">
        <f>VLOOKUP(J1412,S:T,2,FALSE)</f>
        <v>E5 - Large C&amp;I</v>
      </c>
    </row>
    <row r="1413" spans="1:17" x14ac:dyDescent="0.35">
      <c r="A1413">
        <v>49</v>
      </c>
      <c r="B1413" t="s">
        <v>420</v>
      </c>
      <c r="C1413">
        <v>2019</v>
      </c>
      <c r="D1413">
        <v>12</v>
      </c>
      <c r="E1413" t="s">
        <v>154</v>
      </c>
      <c r="F1413">
        <v>3</v>
      </c>
      <c r="G1413" t="s">
        <v>135</v>
      </c>
      <c r="H1413">
        <v>711</v>
      </c>
      <c r="I1413" t="s">
        <v>452</v>
      </c>
      <c r="J1413" t="s">
        <v>438</v>
      </c>
      <c r="K1413" t="s">
        <v>439</v>
      </c>
      <c r="L1413">
        <v>4532</v>
      </c>
      <c r="M1413" t="s">
        <v>142</v>
      </c>
      <c r="N1413">
        <v>313</v>
      </c>
      <c r="O1413">
        <v>4243744.76</v>
      </c>
      <c r="P1413">
        <v>67135344</v>
      </c>
      <c r="Q1413" t="str">
        <f>VLOOKUP(J1413,S:T,2,FALSE)</f>
        <v>E5 - Large C&amp;I</v>
      </c>
    </row>
    <row r="1414" spans="1:17" x14ac:dyDescent="0.35">
      <c r="A1414">
        <v>49</v>
      </c>
      <c r="B1414" t="s">
        <v>420</v>
      </c>
      <c r="C1414">
        <v>2019</v>
      </c>
      <c r="D1414">
        <v>12</v>
      </c>
      <c r="E1414" t="s">
        <v>154</v>
      </c>
      <c r="F1414">
        <v>3</v>
      </c>
      <c r="G1414" t="s">
        <v>135</v>
      </c>
      <c r="H1414">
        <v>34</v>
      </c>
      <c r="I1414" t="s">
        <v>463</v>
      </c>
      <c r="J1414" t="s">
        <v>458</v>
      </c>
      <c r="K1414" t="s">
        <v>459</v>
      </c>
      <c r="L1414">
        <v>300</v>
      </c>
      <c r="M1414" t="s">
        <v>136</v>
      </c>
      <c r="N1414">
        <v>137</v>
      </c>
      <c r="O1414">
        <v>18547.45</v>
      </c>
      <c r="P1414">
        <v>82018</v>
      </c>
      <c r="Q1414" t="str">
        <f>VLOOKUP(J1414,S:T,2,FALSE)</f>
        <v>E3 - Small C&amp;I</v>
      </c>
    </row>
    <row r="1415" spans="1:17" x14ac:dyDescent="0.35">
      <c r="A1415">
        <v>49</v>
      </c>
      <c r="B1415" t="s">
        <v>420</v>
      </c>
      <c r="C1415">
        <v>2019</v>
      </c>
      <c r="D1415">
        <v>12</v>
      </c>
      <c r="E1415" t="s">
        <v>154</v>
      </c>
      <c r="F1415">
        <v>3</v>
      </c>
      <c r="G1415" t="s">
        <v>135</v>
      </c>
      <c r="H1415">
        <v>54</v>
      </c>
      <c r="I1415" t="s">
        <v>476</v>
      </c>
      <c r="J1415" t="s">
        <v>458</v>
      </c>
      <c r="K1415" t="s">
        <v>459</v>
      </c>
      <c r="L1415">
        <v>300</v>
      </c>
      <c r="M1415" t="s">
        <v>136</v>
      </c>
      <c r="N1415">
        <v>3</v>
      </c>
      <c r="O1415">
        <v>290.61</v>
      </c>
      <c r="P1415">
        <v>1307</v>
      </c>
      <c r="Q1415" t="str">
        <f>VLOOKUP(J1415,S:T,2,FALSE)</f>
        <v>E3 - Small C&amp;I</v>
      </c>
    </row>
    <row r="1416" spans="1:17" x14ac:dyDescent="0.35">
      <c r="A1416">
        <v>49</v>
      </c>
      <c r="B1416" t="s">
        <v>420</v>
      </c>
      <c r="C1416">
        <v>2019</v>
      </c>
      <c r="D1416">
        <v>12</v>
      </c>
      <c r="E1416" t="s">
        <v>154</v>
      </c>
      <c r="F1416">
        <v>6</v>
      </c>
      <c r="G1416" t="s">
        <v>137</v>
      </c>
      <c r="H1416">
        <v>34</v>
      </c>
      <c r="I1416" t="s">
        <v>463</v>
      </c>
      <c r="J1416" t="s">
        <v>458</v>
      </c>
      <c r="K1416" t="s">
        <v>459</v>
      </c>
      <c r="L1416">
        <v>700</v>
      </c>
      <c r="M1416" t="s">
        <v>138</v>
      </c>
      <c r="N1416">
        <v>152</v>
      </c>
      <c r="O1416">
        <v>20646.23</v>
      </c>
      <c r="P1416">
        <v>91744</v>
      </c>
      <c r="Q1416" t="str">
        <f>VLOOKUP(J1416,S:T,2,FALSE)</f>
        <v>E3 - Small C&amp;I</v>
      </c>
    </row>
    <row r="1417" spans="1:17" x14ac:dyDescent="0.35">
      <c r="A1417">
        <v>49</v>
      </c>
      <c r="B1417" t="s">
        <v>420</v>
      </c>
      <c r="C1417">
        <v>2019</v>
      </c>
      <c r="D1417">
        <v>12</v>
      </c>
      <c r="E1417" t="s">
        <v>154</v>
      </c>
      <c r="F1417">
        <v>3</v>
      </c>
      <c r="G1417" t="s">
        <v>135</v>
      </c>
      <c r="H1417">
        <v>954</v>
      </c>
      <c r="I1417" t="s">
        <v>436</v>
      </c>
      <c r="J1417" t="s">
        <v>433</v>
      </c>
      <c r="K1417" t="s">
        <v>434</v>
      </c>
      <c r="L1417">
        <v>4532</v>
      </c>
      <c r="M1417" t="s">
        <v>142</v>
      </c>
      <c r="N1417">
        <v>3326</v>
      </c>
      <c r="O1417">
        <v>4493158.7699999996</v>
      </c>
      <c r="P1417">
        <v>55631592</v>
      </c>
      <c r="Q1417" t="str">
        <f>VLOOKUP(J1417,S:T,2,FALSE)</f>
        <v>E4 - Medium C&amp;I</v>
      </c>
    </row>
    <row r="1418" spans="1:17" x14ac:dyDescent="0.35">
      <c r="A1418">
        <v>49</v>
      </c>
      <c r="B1418" t="s">
        <v>420</v>
      </c>
      <c r="C1418">
        <v>2019</v>
      </c>
      <c r="D1418">
        <v>12</v>
      </c>
      <c r="E1418" t="s">
        <v>154</v>
      </c>
      <c r="F1418">
        <v>10</v>
      </c>
      <c r="G1418" t="s">
        <v>149</v>
      </c>
      <c r="H1418">
        <v>903</v>
      </c>
      <c r="I1418" t="s">
        <v>453</v>
      </c>
      <c r="J1418" t="s">
        <v>450</v>
      </c>
      <c r="K1418" t="s">
        <v>451</v>
      </c>
      <c r="L1418">
        <v>4513</v>
      </c>
      <c r="M1418" t="s">
        <v>150</v>
      </c>
      <c r="N1418">
        <v>1655</v>
      </c>
      <c r="O1418">
        <v>206583.45</v>
      </c>
      <c r="P1418">
        <v>1880995</v>
      </c>
      <c r="Q1418" t="str">
        <f>VLOOKUP(J1418,S:T,2,FALSE)</f>
        <v>E1 - Residential</v>
      </c>
    </row>
    <row r="1419" spans="1:17" x14ac:dyDescent="0.35">
      <c r="A1419">
        <v>49</v>
      </c>
      <c r="B1419" t="s">
        <v>420</v>
      </c>
      <c r="C1419">
        <v>2019</v>
      </c>
      <c r="D1419">
        <v>12</v>
      </c>
      <c r="E1419" t="s">
        <v>154</v>
      </c>
      <c r="F1419">
        <v>3</v>
      </c>
      <c r="G1419" t="s">
        <v>135</v>
      </c>
      <c r="H1419">
        <v>5</v>
      </c>
      <c r="I1419" t="s">
        <v>424</v>
      </c>
      <c r="J1419" t="s">
        <v>425</v>
      </c>
      <c r="K1419" t="s">
        <v>426</v>
      </c>
      <c r="L1419">
        <v>300</v>
      </c>
      <c r="M1419" t="s">
        <v>136</v>
      </c>
      <c r="N1419">
        <v>37782</v>
      </c>
      <c r="O1419">
        <v>5599226.4800000004</v>
      </c>
      <c r="P1419">
        <v>40529983</v>
      </c>
      <c r="Q1419" t="str">
        <f>VLOOKUP(J1419,S:T,2,FALSE)</f>
        <v>E3 - Small C&amp;I</v>
      </c>
    </row>
    <row r="1420" spans="1:17" x14ac:dyDescent="0.35">
      <c r="A1420">
        <v>49</v>
      </c>
      <c r="B1420" t="s">
        <v>420</v>
      </c>
      <c r="C1420">
        <v>2019</v>
      </c>
      <c r="D1420">
        <v>12</v>
      </c>
      <c r="E1420" t="s">
        <v>154</v>
      </c>
      <c r="F1420">
        <v>5</v>
      </c>
      <c r="G1420" t="s">
        <v>140</v>
      </c>
      <c r="H1420">
        <v>5</v>
      </c>
      <c r="I1420" t="s">
        <v>424</v>
      </c>
      <c r="J1420" t="s">
        <v>425</v>
      </c>
      <c r="K1420" t="s">
        <v>426</v>
      </c>
      <c r="L1420">
        <v>460</v>
      </c>
      <c r="M1420" t="s">
        <v>141</v>
      </c>
      <c r="N1420">
        <v>785</v>
      </c>
      <c r="O1420">
        <v>288058.75</v>
      </c>
      <c r="P1420">
        <v>1365622</v>
      </c>
      <c r="Q1420" t="str">
        <f>VLOOKUP(J1420,S:T,2,FALSE)</f>
        <v>E3 - Small C&amp;I</v>
      </c>
    </row>
    <row r="1421" spans="1:17" x14ac:dyDescent="0.35">
      <c r="A1421">
        <v>49</v>
      </c>
      <c r="B1421" t="s">
        <v>420</v>
      </c>
      <c r="C1421">
        <v>2019</v>
      </c>
      <c r="D1421">
        <v>12</v>
      </c>
      <c r="E1421" t="s">
        <v>154</v>
      </c>
      <c r="F1421">
        <v>5</v>
      </c>
      <c r="G1421" t="s">
        <v>140</v>
      </c>
      <c r="H1421">
        <v>6</v>
      </c>
      <c r="I1421" t="s">
        <v>421</v>
      </c>
      <c r="J1421" t="s">
        <v>422</v>
      </c>
      <c r="K1421" t="s">
        <v>423</v>
      </c>
      <c r="L1421">
        <v>460</v>
      </c>
      <c r="M1421" t="s">
        <v>141</v>
      </c>
      <c r="N1421">
        <v>1</v>
      </c>
      <c r="O1421">
        <v>44.77</v>
      </c>
      <c r="P1421">
        <v>269</v>
      </c>
      <c r="Q1421" t="str">
        <f>VLOOKUP(J1421,S:T,2,FALSE)</f>
        <v>E2 - Low Income Residential</v>
      </c>
    </row>
    <row r="1422" spans="1:17" x14ac:dyDescent="0.35">
      <c r="A1422">
        <v>49</v>
      </c>
      <c r="B1422" t="s">
        <v>420</v>
      </c>
      <c r="C1422">
        <v>2019</v>
      </c>
      <c r="D1422">
        <v>12</v>
      </c>
      <c r="E1422" t="s">
        <v>154</v>
      </c>
      <c r="F1422">
        <v>3</v>
      </c>
      <c r="G1422" t="s">
        <v>135</v>
      </c>
      <c r="H1422">
        <v>53</v>
      </c>
      <c r="I1422" t="s">
        <v>435</v>
      </c>
      <c r="J1422" t="s">
        <v>433</v>
      </c>
      <c r="K1422" t="s">
        <v>434</v>
      </c>
      <c r="L1422">
        <v>300</v>
      </c>
      <c r="M1422" t="s">
        <v>136</v>
      </c>
      <c r="N1422">
        <v>162</v>
      </c>
      <c r="O1422">
        <v>417938.2</v>
      </c>
      <c r="P1422">
        <v>2119748</v>
      </c>
      <c r="Q1422" t="str">
        <f>VLOOKUP(J1422,S:T,2,FALSE)</f>
        <v>E4 - Medium C&amp;I</v>
      </c>
    </row>
    <row r="1423" spans="1:17" x14ac:dyDescent="0.35">
      <c r="A1423">
        <v>49</v>
      </c>
      <c r="B1423" t="s">
        <v>420</v>
      </c>
      <c r="C1423">
        <v>2019</v>
      </c>
      <c r="D1423">
        <v>12</v>
      </c>
      <c r="E1423" t="s">
        <v>154</v>
      </c>
      <c r="F1423">
        <v>6</v>
      </c>
      <c r="G1423" t="s">
        <v>137</v>
      </c>
      <c r="H1423">
        <v>619</v>
      </c>
      <c r="I1423" t="s">
        <v>474</v>
      </c>
      <c r="J1423" t="s">
        <v>157</v>
      </c>
      <c r="K1423" t="s">
        <v>145</v>
      </c>
      <c r="L1423">
        <v>4562</v>
      </c>
      <c r="M1423" t="s">
        <v>144</v>
      </c>
      <c r="N1423">
        <v>102</v>
      </c>
      <c r="O1423">
        <v>31627.79</v>
      </c>
      <c r="P1423">
        <v>563778</v>
      </c>
      <c r="Q1423" t="str">
        <f>VLOOKUP(J1423,S:T,2,FALSE)</f>
        <v>E6 - OTHER</v>
      </c>
    </row>
    <row r="1424" spans="1:17" x14ac:dyDescent="0.35">
      <c r="A1424">
        <v>49</v>
      </c>
      <c r="B1424" t="s">
        <v>420</v>
      </c>
      <c r="C1424">
        <v>2019</v>
      </c>
      <c r="D1424">
        <v>12</v>
      </c>
      <c r="E1424" t="s">
        <v>154</v>
      </c>
      <c r="F1424">
        <v>10</v>
      </c>
      <c r="G1424" t="s">
        <v>149</v>
      </c>
      <c r="H1424">
        <v>1</v>
      </c>
      <c r="I1424" t="s">
        <v>449</v>
      </c>
      <c r="J1424" t="s">
        <v>450</v>
      </c>
      <c r="K1424" t="s">
        <v>451</v>
      </c>
      <c r="L1424">
        <v>207</v>
      </c>
      <c r="M1424" t="s">
        <v>151</v>
      </c>
      <c r="N1424">
        <v>14550</v>
      </c>
      <c r="O1424">
        <v>3200145.32</v>
      </c>
      <c r="P1424">
        <v>14216816</v>
      </c>
      <c r="Q1424" t="str">
        <f>VLOOKUP(J1424,S:T,2,FALSE)</f>
        <v>E1 - Residential</v>
      </c>
    </row>
    <row r="1425" spans="1:17" x14ac:dyDescent="0.35">
      <c r="A1425">
        <v>49</v>
      </c>
      <c r="B1425" t="s">
        <v>420</v>
      </c>
      <c r="C1425">
        <v>2019</v>
      </c>
      <c r="D1425">
        <v>12</v>
      </c>
      <c r="E1425" t="s">
        <v>154</v>
      </c>
      <c r="F1425">
        <v>5</v>
      </c>
      <c r="G1425" t="s">
        <v>140</v>
      </c>
      <c r="H1425">
        <v>705</v>
      </c>
      <c r="I1425" t="s">
        <v>437</v>
      </c>
      <c r="J1425" t="s">
        <v>438</v>
      </c>
      <c r="K1425" t="s">
        <v>439</v>
      </c>
      <c r="L1425">
        <v>460</v>
      </c>
      <c r="M1425" t="s">
        <v>141</v>
      </c>
      <c r="N1425">
        <v>33</v>
      </c>
      <c r="O1425">
        <v>365536.25</v>
      </c>
      <c r="P1425">
        <v>2010306</v>
      </c>
      <c r="Q1425" t="str">
        <f>VLOOKUP(J1425,S:T,2,FALSE)</f>
        <v>E5 - Large C&amp;I</v>
      </c>
    </row>
    <row r="1426" spans="1:17" x14ac:dyDescent="0.35">
      <c r="A1426">
        <v>49</v>
      </c>
      <c r="B1426" t="s">
        <v>420</v>
      </c>
      <c r="C1426">
        <v>2019</v>
      </c>
      <c r="D1426">
        <v>12</v>
      </c>
      <c r="E1426" t="s">
        <v>154</v>
      </c>
      <c r="F1426">
        <v>1</v>
      </c>
      <c r="G1426" t="s">
        <v>132</v>
      </c>
      <c r="H1426">
        <v>950</v>
      </c>
      <c r="I1426" t="s">
        <v>428</v>
      </c>
      <c r="J1426" t="s">
        <v>425</v>
      </c>
      <c r="K1426" t="s">
        <v>426</v>
      </c>
      <c r="L1426">
        <v>4512</v>
      </c>
      <c r="M1426" t="s">
        <v>133</v>
      </c>
      <c r="N1426">
        <v>79</v>
      </c>
      <c r="O1426">
        <v>9004.43</v>
      </c>
      <c r="P1426">
        <v>81118</v>
      </c>
      <c r="Q1426" t="str">
        <f>VLOOKUP(J1426,S:T,2,FALSE)</f>
        <v>E3 - Small C&amp;I</v>
      </c>
    </row>
    <row r="1427" spans="1:17" x14ac:dyDescent="0.35">
      <c r="A1427">
        <v>49</v>
      </c>
      <c r="B1427" t="s">
        <v>420</v>
      </c>
      <c r="C1427">
        <v>2019</v>
      </c>
      <c r="D1427">
        <v>12</v>
      </c>
      <c r="E1427" t="s">
        <v>154</v>
      </c>
      <c r="F1427">
        <v>3</v>
      </c>
      <c r="G1427" t="s">
        <v>135</v>
      </c>
      <c r="H1427">
        <v>950</v>
      </c>
      <c r="I1427" t="s">
        <v>428</v>
      </c>
      <c r="J1427" t="s">
        <v>425</v>
      </c>
      <c r="K1427" t="s">
        <v>426</v>
      </c>
      <c r="L1427">
        <v>4532</v>
      </c>
      <c r="M1427" t="s">
        <v>142</v>
      </c>
      <c r="N1427">
        <v>9605</v>
      </c>
      <c r="O1427">
        <v>1093057.05</v>
      </c>
      <c r="P1427">
        <v>9426955</v>
      </c>
      <c r="Q1427" t="str">
        <f>VLOOKUP(J1427,S:T,2,FALSE)</f>
        <v>E3 - Small C&amp;I</v>
      </c>
    </row>
    <row r="1428" spans="1:17" x14ac:dyDescent="0.35">
      <c r="A1428">
        <v>49</v>
      </c>
      <c r="B1428" t="s">
        <v>420</v>
      </c>
      <c r="C1428">
        <v>2019</v>
      </c>
      <c r="D1428">
        <v>12</v>
      </c>
      <c r="E1428" t="s">
        <v>154</v>
      </c>
      <c r="F1428">
        <v>3</v>
      </c>
      <c r="G1428" t="s">
        <v>135</v>
      </c>
      <c r="H1428">
        <v>605</v>
      </c>
      <c r="I1428" t="s">
        <v>467</v>
      </c>
      <c r="J1428" t="s">
        <v>441</v>
      </c>
      <c r="K1428" t="s">
        <v>442</v>
      </c>
      <c r="L1428">
        <v>300</v>
      </c>
      <c r="M1428" t="s">
        <v>136</v>
      </c>
      <c r="N1428">
        <v>14</v>
      </c>
      <c r="O1428">
        <v>877.32</v>
      </c>
      <c r="P1428">
        <v>3401</v>
      </c>
      <c r="Q1428" t="str">
        <f>VLOOKUP(J1428,S:T,2,FALSE)</f>
        <v>E6 - OTHER</v>
      </c>
    </row>
    <row r="1429" spans="1:17" x14ac:dyDescent="0.35">
      <c r="A1429">
        <v>49</v>
      </c>
      <c r="B1429" t="s">
        <v>420</v>
      </c>
      <c r="C1429">
        <v>2019</v>
      </c>
      <c r="D1429">
        <v>12</v>
      </c>
      <c r="E1429" t="s">
        <v>154</v>
      </c>
      <c r="F1429">
        <v>3</v>
      </c>
      <c r="G1429" t="s">
        <v>135</v>
      </c>
      <c r="H1429">
        <v>55</v>
      </c>
      <c r="I1429" t="s">
        <v>427</v>
      </c>
      <c r="J1429" t="s">
        <v>425</v>
      </c>
      <c r="K1429" t="s">
        <v>426</v>
      </c>
      <c r="L1429">
        <v>300</v>
      </c>
      <c r="M1429" t="s">
        <v>136</v>
      </c>
      <c r="N1429">
        <v>44</v>
      </c>
      <c r="O1429">
        <v>-23504.19</v>
      </c>
      <c r="P1429">
        <v>128098</v>
      </c>
      <c r="Q1429" t="str">
        <f>VLOOKUP(J1429,S:T,2,FALSE)</f>
        <v>E3 - Small C&amp;I</v>
      </c>
    </row>
    <row r="1430" spans="1:17" x14ac:dyDescent="0.35">
      <c r="A1430">
        <v>49</v>
      </c>
      <c r="B1430" t="s">
        <v>420</v>
      </c>
      <c r="C1430">
        <v>2019</v>
      </c>
      <c r="D1430">
        <v>12</v>
      </c>
      <c r="E1430" t="s">
        <v>154</v>
      </c>
      <c r="F1430">
        <v>5</v>
      </c>
      <c r="G1430" t="s">
        <v>140</v>
      </c>
      <c r="H1430">
        <v>943</v>
      </c>
      <c r="I1430" t="s">
        <v>464</v>
      </c>
      <c r="J1430" t="s">
        <v>465</v>
      </c>
      <c r="K1430" t="s">
        <v>466</v>
      </c>
      <c r="L1430">
        <v>4552</v>
      </c>
      <c r="M1430" t="s">
        <v>156</v>
      </c>
      <c r="N1430">
        <v>1</v>
      </c>
      <c r="O1430">
        <v>8786.49</v>
      </c>
      <c r="P1430">
        <v>0</v>
      </c>
      <c r="Q1430" t="str">
        <f>VLOOKUP(J1430,S:T,2,FALSE)</f>
        <v>E6 - OTHER</v>
      </c>
    </row>
    <row r="1431" spans="1:17" x14ac:dyDescent="0.35">
      <c r="A1431">
        <v>49</v>
      </c>
      <c r="B1431" t="s">
        <v>420</v>
      </c>
      <c r="C1431">
        <v>2019</v>
      </c>
      <c r="D1431">
        <v>12</v>
      </c>
      <c r="E1431" t="s">
        <v>154</v>
      </c>
      <c r="F1431">
        <v>5</v>
      </c>
      <c r="G1431" t="s">
        <v>140</v>
      </c>
      <c r="H1431">
        <v>944</v>
      </c>
      <c r="I1431" t="s">
        <v>471</v>
      </c>
      <c r="J1431" t="s">
        <v>472</v>
      </c>
      <c r="K1431" t="s">
        <v>473</v>
      </c>
      <c r="L1431">
        <v>4552</v>
      </c>
      <c r="M1431" t="s">
        <v>156</v>
      </c>
      <c r="N1431">
        <v>1</v>
      </c>
      <c r="O1431">
        <v>10152.379999999999</v>
      </c>
      <c r="P1431">
        <v>578233</v>
      </c>
      <c r="Q1431" t="str">
        <f>VLOOKUP(J1431,S:T,2,FALSE)</f>
        <v>E6 - OTHER</v>
      </c>
    </row>
    <row r="1432" spans="1:17" x14ac:dyDescent="0.35">
      <c r="A1432">
        <v>49</v>
      </c>
      <c r="B1432" t="s">
        <v>420</v>
      </c>
      <c r="C1432">
        <v>2019</v>
      </c>
      <c r="D1432">
        <v>12</v>
      </c>
      <c r="E1432" t="s">
        <v>154</v>
      </c>
      <c r="F1432">
        <v>6</v>
      </c>
      <c r="G1432" t="s">
        <v>137</v>
      </c>
      <c r="H1432">
        <v>610</v>
      </c>
      <c r="I1432" t="s">
        <v>429</v>
      </c>
      <c r="J1432" t="s">
        <v>430</v>
      </c>
      <c r="K1432" t="s">
        <v>431</v>
      </c>
      <c r="L1432">
        <v>700</v>
      </c>
      <c r="M1432" t="s">
        <v>138</v>
      </c>
      <c r="N1432">
        <v>7</v>
      </c>
      <c r="O1432">
        <v>3163.27</v>
      </c>
      <c r="P1432">
        <v>6383</v>
      </c>
      <c r="Q1432" t="str">
        <f>VLOOKUP(J1432,S:T,2,FALSE)</f>
        <v>E6 - OTHER</v>
      </c>
    </row>
    <row r="1433" spans="1:17" x14ac:dyDescent="0.35">
      <c r="A1433">
        <v>49</v>
      </c>
      <c r="B1433" t="s">
        <v>420</v>
      </c>
      <c r="C1433">
        <v>2019</v>
      </c>
      <c r="D1433">
        <v>12</v>
      </c>
      <c r="E1433" t="s">
        <v>154</v>
      </c>
      <c r="F1433">
        <v>3</v>
      </c>
      <c r="G1433" t="s">
        <v>135</v>
      </c>
      <c r="H1433">
        <v>617</v>
      </c>
      <c r="I1433" t="s">
        <v>470</v>
      </c>
      <c r="J1433" t="s">
        <v>430</v>
      </c>
      <c r="K1433" t="s">
        <v>431</v>
      </c>
      <c r="L1433">
        <v>4532</v>
      </c>
      <c r="M1433" t="s">
        <v>142</v>
      </c>
      <c r="N1433">
        <v>1</v>
      </c>
      <c r="O1433">
        <v>956.08</v>
      </c>
      <c r="P1433">
        <v>6058</v>
      </c>
      <c r="Q1433" t="str">
        <f>VLOOKUP(J1433,S:T,2,FALSE)</f>
        <v>E6 - OTHER</v>
      </c>
    </row>
    <row r="1434" spans="1:17" x14ac:dyDescent="0.35">
      <c r="A1434">
        <v>49</v>
      </c>
      <c r="B1434" t="s">
        <v>420</v>
      </c>
      <c r="C1434">
        <v>2019</v>
      </c>
      <c r="D1434">
        <v>12</v>
      </c>
      <c r="E1434" t="s">
        <v>154</v>
      </c>
      <c r="F1434">
        <v>5</v>
      </c>
      <c r="G1434" t="s">
        <v>140</v>
      </c>
      <c r="H1434">
        <v>422</v>
      </c>
      <c r="I1434" t="s">
        <v>500</v>
      </c>
      <c r="J1434">
        <v>2421</v>
      </c>
      <c r="K1434" t="s">
        <v>145</v>
      </c>
      <c r="L1434">
        <v>1671</v>
      </c>
      <c r="M1434" t="s">
        <v>484</v>
      </c>
      <c r="N1434">
        <v>13</v>
      </c>
      <c r="O1434">
        <v>94746.83</v>
      </c>
      <c r="P1434">
        <v>520079.01</v>
      </c>
      <c r="Q1434" t="str">
        <f>VLOOKUP(J1434,S:T,2,FALSE)</f>
        <v>G5 - Large C&amp;I</v>
      </c>
    </row>
    <row r="1435" spans="1:17" x14ac:dyDescent="0.35">
      <c r="A1435">
        <v>49</v>
      </c>
      <c r="B1435" t="s">
        <v>420</v>
      </c>
      <c r="C1435">
        <v>2019</v>
      </c>
      <c r="D1435">
        <v>12</v>
      </c>
      <c r="E1435" t="s">
        <v>154</v>
      </c>
      <c r="F1435">
        <v>3</v>
      </c>
      <c r="G1435" t="s">
        <v>135</v>
      </c>
      <c r="H1435">
        <v>421</v>
      </c>
      <c r="I1435" t="s">
        <v>485</v>
      </c>
      <c r="J1435">
        <v>2496</v>
      </c>
      <c r="K1435" t="s">
        <v>145</v>
      </c>
      <c r="L1435">
        <v>300</v>
      </c>
      <c r="M1435" t="s">
        <v>136</v>
      </c>
      <c r="N1435">
        <v>1</v>
      </c>
      <c r="O1435">
        <v>41893.730000000003</v>
      </c>
      <c r="P1435">
        <v>61873.13</v>
      </c>
      <c r="Q1435" t="str">
        <f>VLOOKUP(J1435,S:T,2,FALSE)</f>
        <v>G5 - Large C&amp;I</v>
      </c>
    </row>
    <row r="1436" spans="1:17" x14ac:dyDescent="0.35">
      <c r="A1436">
        <v>49</v>
      </c>
      <c r="B1436" t="s">
        <v>420</v>
      </c>
      <c r="C1436">
        <v>2019</v>
      </c>
      <c r="D1436">
        <v>12</v>
      </c>
      <c r="E1436" t="s">
        <v>154</v>
      </c>
      <c r="F1436">
        <v>3</v>
      </c>
      <c r="G1436" t="s">
        <v>135</v>
      </c>
      <c r="H1436">
        <v>419</v>
      </c>
      <c r="I1436" t="s">
        <v>519</v>
      </c>
      <c r="J1436" t="s">
        <v>520</v>
      </c>
      <c r="K1436" t="s">
        <v>145</v>
      </c>
      <c r="L1436">
        <v>1671</v>
      </c>
      <c r="M1436" t="s">
        <v>484</v>
      </c>
      <c r="N1436">
        <v>4</v>
      </c>
      <c r="O1436">
        <v>8630.0300000000007</v>
      </c>
      <c r="P1436">
        <v>24328.6</v>
      </c>
      <c r="Q1436" t="str">
        <f>VLOOKUP(J1436,S:T,2,FALSE)</f>
        <v>G5 - Large C&amp;I</v>
      </c>
    </row>
    <row r="1437" spans="1:17" x14ac:dyDescent="0.35">
      <c r="A1437">
        <v>49</v>
      </c>
      <c r="B1437" t="s">
        <v>420</v>
      </c>
      <c r="C1437">
        <v>2019</v>
      </c>
      <c r="D1437">
        <v>12</v>
      </c>
      <c r="E1437" t="s">
        <v>154</v>
      </c>
      <c r="F1437">
        <v>3</v>
      </c>
      <c r="G1437" t="s">
        <v>135</v>
      </c>
      <c r="H1437">
        <v>418</v>
      </c>
      <c r="I1437" t="s">
        <v>528</v>
      </c>
      <c r="J1437">
        <v>2321</v>
      </c>
      <c r="K1437" t="s">
        <v>145</v>
      </c>
      <c r="L1437">
        <v>1671</v>
      </c>
      <c r="M1437" t="s">
        <v>484</v>
      </c>
      <c r="N1437">
        <v>41</v>
      </c>
      <c r="O1437">
        <v>105188.52</v>
      </c>
      <c r="P1437">
        <v>306983.32</v>
      </c>
      <c r="Q1437" t="str">
        <f>VLOOKUP(J1437,S:T,2,FALSE)</f>
        <v>G5 - Large C&amp;I</v>
      </c>
    </row>
    <row r="1438" spans="1:17" x14ac:dyDescent="0.35">
      <c r="A1438">
        <v>49</v>
      </c>
      <c r="B1438" t="s">
        <v>420</v>
      </c>
      <c r="C1438">
        <v>2019</v>
      </c>
      <c r="D1438">
        <v>12</v>
      </c>
      <c r="E1438" t="s">
        <v>154</v>
      </c>
      <c r="F1438">
        <v>3</v>
      </c>
      <c r="G1438" t="s">
        <v>135</v>
      </c>
      <c r="H1438">
        <v>420</v>
      </c>
      <c r="I1438" t="s">
        <v>498</v>
      </c>
      <c r="J1438">
        <v>2331</v>
      </c>
      <c r="K1438" t="s">
        <v>145</v>
      </c>
      <c r="L1438">
        <v>300</v>
      </c>
      <c r="M1438" t="s">
        <v>136</v>
      </c>
      <c r="N1438">
        <v>1</v>
      </c>
      <c r="O1438">
        <v>3684.83</v>
      </c>
      <c r="P1438">
        <v>4261.1099999999997</v>
      </c>
      <c r="Q1438" t="str">
        <f>VLOOKUP(J1438,S:T,2,FALSE)</f>
        <v>G5 - Large C&amp;I</v>
      </c>
    </row>
    <row r="1439" spans="1:17" x14ac:dyDescent="0.35">
      <c r="A1439">
        <v>49</v>
      </c>
      <c r="B1439" t="s">
        <v>420</v>
      </c>
      <c r="C1439">
        <v>2019</v>
      </c>
      <c r="D1439">
        <v>12</v>
      </c>
      <c r="E1439" t="s">
        <v>154</v>
      </c>
      <c r="F1439">
        <v>3</v>
      </c>
      <c r="G1439" t="s">
        <v>135</v>
      </c>
      <c r="H1439">
        <v>423</v>
      </c>
      <c r="I1439" t="s">
        <v>482</v>
      </c>
      <c r="J1439" t="s">
        <v>483</v>
      </c>
      <c r="K1439" t="s">
        <v>145</v>
      </c>
      <c r="L1439">
        <v>1671</v>
      </c>
      <c r="M1439" t="s">
        <v>484</v>
      </c>
      <c r="N1439">
        <v>13</v>
      </c>
      <c r="O1439">
        <v>156745.47</v>
      </c>
      <c r="P1439">
        <v>1016669.74</v>
      </c>
      <c r="Q1439" t="str">
        <f>VLOOKUP(J1439,S:T,2,FALSE)</f>
        <v>G5 - Large C&amp;I</v>
      </c>
    </row>
    <row r="1440" spans="1:17" x14ac:dyDescent="0.35">
      <c r="A1440">
        <v>49</v>
      </c>
      <c r="B1440" t="s">
        <v>420</v>
      </c>
      <c r="C1440">
        <v>2019</v>
      </c>
      <c r="D1440">
        <v>12</v>
      </c>
      <c r="E1440" t="s">
        <v>154</v>
      </c>
      <c r="F1440">
        <v>3</v>
      </c>
      <c r="G1440" t="s">
        <v>135</v>
      </c>
      <c r="H1440">
        <v>415</v>
      </c>
      <c r="I1440" t="s">
        <v>501</v>
      </c>
      <c r="J1440" t="s">
        <v>502</v>
      </c>
      <c r="K1440" t="s">
        <v>145</v>
      </c>
      <c r="L1440">
        <v>1670</v>
      </c>
      <c r="M1440" t="s">
        <v>491</v>
      </c>
      <c r="N1440">
        <v>23</v>
      </c>
      <c r="O1440">
        <v>231632.4</v>
      </c>
      <c r="P1440">
        <v>1279583.42</v>
      </c>
      <c r="Q1440" t="str">
        <f>VLOOKUP(J1440,S:T,2,FALSE)</f>
        <v>G5 - Large C&amp;I</v>
      </c>
    </row>
    <row r="1441" spans="1:17" x14ac:dyDescent="0.35">
      <c r="A1441">
        <v>49</v>
      </c>
      <c r="B1441" t="s">
        <v>420</v>
      </c>
      <c r="C1441">
        <v>2019</v>
      </c>
      <c r="D1441">
        <v>12</v>
      </c>
      <c r="E1441" t="s">
        <v>154</v>
      </c>
      <c r="F1441">
        <v>3</v>
      </c>
      <c r="G1441" t="s">
        <v>135</v>
      </c>
      <c r="H1441">
        <v>440</v>
      </c>
      <c r="I1441" t="s">
        <v>522</v>
      </c>
      <c r="J1441" t="s">
        <v>523</v>
      </c>
      <c r="K1441" t="s">
        <v>145</v>
      </c>
      <c r="L1441">
        <v>1672</v>
      </c>
      <c r="M1441" t="s">
        <v>524</v>
      </c>
      <c r="N1441">
        <v>1</v>
      </c>
      <c r="O1441">
        <v>55834.73</v>
      </c>
      <c r="P1441">
        <v>412323.42</v>
      </c>
      <c r="Q1441" t="str">
        <f>VLOOKUP(J1441,S:T,2,FALSE)</f>
        <v>G5 - Large C&amp;I</v>
      </c>
    </row>
    <row r="1442" spans="1:17" x14ac:dyDescent="0.35">
      <c r="A1442">
        <v>49</v>
      </c>
      <c r="B1442" t="s">
        <v>420</v>
      </c>
      <c r="C1442">
        <v>2019</v>
      </c>
      <c r="D1442">
        <v>12</v>
      </c>
      <c r="E1442" t="s">
        <v>154</v>
      </c>
      <c r="F1442">
        <v>3</v>
      </c>
      <c r="G1442" t="s">
        <v>135</v>
      </c>
      <c r="H1442">
        <v>442</v>
      </c>
      <c r="I1442" t="s">
        <v>531</v>
      </c>
      <c r="J1442" t="s">
        <v>532</v>
      </c>
      <c r="K1442" t="s">
        <v>145</v>
      </c>
      <c r="L1442">
        <v>1672</v>
      </c>
      <c r="M1442" t="s">
        <v>524</v>
      </c>
      <c r="N1442">
        <v>8</v>
      </c>
      <c r="O1442">
        <v>124586.23</v>
      </c>
      <c r="P1442">
        <v>1015243.19</v>
      </c>
      <c r="Q1442" t="str">
        <f>VLOOKUP(J1442,S:T,2,FALSE)</f>
        <v>G5 - Large C&amp;I</v>
      </c>
    </row>
    <row r="1443" spans="1:17" x14ac:dyDescent="0.35">
      <c r="A1443">
        <v>49</v>
      </c>
      <c r="B1443" t="s">
        <v>420</v>
      </c>
      <c r="C1443">
        <v>2019</v>
      </c>
      <c r="D1443">
        <v>12</v>
      </c>
      <c r="E1443" t="s">
        <v>154</v>
      </c>
      <c r="F1443">
        <v>10</v>
      </c>
      <c r="G1443" t="s">
        <v>149</v>
      </c>
      <c r="H1443">
        <v>400</v>
      </c>
      <c r="I1443" t="s">
        <v>510</v>
      </c>
      <c r="J1443">
        <v>1247</v>
      </c>
      <c r="K1443" t="s">
        <v>145</v>
      </c>
      <c r="L1443">
        <v>207</v>
      </c>
      <c r="M1443" t="s">
        <v>151</v>
      </c>
      <c r="N1443">
        <v>200615</v>
      </c>
      <c r="O1443">
        <v>32792328.23</v>
      </c>
      <c r="P1443">
        <v>24533521.68</v>
      </c>
      <c r="Q1443" t="str">
        <f>VLOOKUP(J1443,S:T,2,FALSE)</f>
        <v>G1 - Residential</v>
      </c>
    </row>
    <row r="1444" spans="1:17" x14ac:dyDescent="0.35">
      <c r="A1444">
        <v>49</v>
      </c>
      <c r="B1444" t="s">
        <v>420</v>
      </c>
      <c r="C1444">
        <v>2019</v>
      </c>
      <c r="D1444">
        <v>12</v>
      </c>
      <c r="E1444" t="s">
        <v>154</v>
      </c>
      <c r="F1444">
        <v>10</v>
      </c>
      <c r="G1444" t="s">
        <v>149</v>
      </c>
      <c r="H1444">
        <v>402</v>
      </c>
      <c r="I1444" t="s">
        <v>486</v>
      </c>
      <c r="J1444">
        <v>1301</v>
      </c>
      <c r="K1444" t="s">
        <v>145</v>
      </c>
      <c r="L1444">
        <v>207</v>
      </c>
      <c r="M1444" t="s">
        <v>151</v>
      </c>
      <c r="N1444">
        <v>16996</v>
      </c>
      <c r="O1444">
        <v>2074921.77</v>
      </c>
      <c r="P1444">
        <v>2119783.44</v>
      </c>
      <c r="Q1444" t="str">
        <f>VLOOKUP(J1444,S:T,2,FALSE)</f>
        <v>G2 - Low Income Residential</v>
      </c>
    </row>
    <row r="1445" spans="1:17" x14ac:dyDescent="0.35">
      <c r="A1445">
        <v>49</v>
      </c>
      <c r="B1445" t="s">
        <v>420</v>
      </c>
      <c r="C1445">
        <v>2019</v>
      </c>
      <c r="D1445">
        <v>12</v>
      </c>
      <c r="E1445" t="s">
        <v>154</v>
      </c>
      <c r="F1445">
        <v>10</v>
      </c>
      <c r="G1445" t="s">
        <v>149</v>
      </c>
      <c r="H1445">
        <v>404</v>
      </c>
      <c r="I1445" t="s">
        <v>506</v>
      </c>
      <c r="J1445">
        <v>0</v>
      </c>
      <c r="K1445" t="s">
        <v>145</v>
      </c>
      <c r="L1445">
        <v>0</v>
      </c>
      <c r="M1445" t="s">
        <v>145</v>
      </c>
      <c r="N1445">
        <v>1</v>
      </c>
      <c r="O1445">
        <v>124.64</v>
      </c>
      <c r="P1445">
        <v>88.58</v>
      </c>
      <c r="Q1445" t="str">
        <f>VLOOKUP(J1445,S:T,2,FALSE)</f>
        <v>G6 - OTHER</v>
      </c>
    </row>
    <row r="1446" spans="1:17" x14ac:dyDescent="0.35">
      <c r="A1446">
        <v>49</v>
      </c>
      <c r="B1446" t="s">
        <v>420</v>
      </c>
      <c r="C1446">
        <v>2019</v>
      </c>
      <c r="D1446">
        <v>12</v>
      </c>
      <c r="E1446" t="s">
        <v>154</v>
      </c>
      <c r="F1446">
        <v>3</v>
      </c>
      <c r="G1446" t="s">
        <v>135</v>
      </c>
      <c r="H1446">
        <v>430</v>
      </c>
      <c r="I1446" t="s">
        <v>492</v>
      </c>
      <c r="J1446" t="s">
        <v>493</v>
      </c>
      <c r="K1446" t="s">
        <v>145</v>
      </c>
      <c r="L1446">
        <v>300</v>
      </c>
      <c r="M1446" t="s">
        <v>136</v>
      </c>
      <c r="N1446">
        <v>1</v>
      </c>
      <c r="O1446">
        <v>18749.63</v>
      </c>
      <c r="P1446">
        <v>1</v>
      </c>
      <c r="Q1446" t="str">
        <f>VLOOKUP(J1446,S:T,2,FALSE)</f>
        <v>E6 - OTHER</v>
      </c>
    </row>
    <row r="1447" spans="1:17" x14ac:dyDescent="0.35">
      <c r="A1447">
        <v>49</v>
      </c>
      <c r="B1447" t="s">
        <v>420</v>
      </c>
      <c r="C1447">
        <v>2019</v>
      </c>
      <c r="D1447">
        <v>12</v>
      </c>
      <c r="E1447" t="s">
        <v>154</v>
      </c>
      <c r="F1447">
        <v>3</v>
      </c>
      <c r="G1447" t="s">
        <v>135</v>
      </c>
      <c r="H1447">
        <v>411</v>
      </c>
      <c r="I1447" t="s">
        <v>489</v>
      </c>
      <c r="J1447" t="s">
        <v>490</v>
      </c>
      <c r="K1447" t="s">
        <v>145</v>
      </c>
      <c r="L1447">
        <v>1670</v>
      </c>
      <c r="M1447" t="s">
        <v>491</v>
      </c>
      <c r="N1447">
        <v>108</v>
      </c>
      <c r="O1447">
        <v>399983.43</v>
      </c>
      <c r="P1447">
        <v>931459.69</v>
      </c>
      <c r="Q1447" t="str">
        <f>VLOOKUP(J1447,S:T,2,FALSE)</f>
        <v>G5 - Large C&amp;I</v>
      </c>
    </row>
    <row r="1448" spans="1:17" x14ac:dyDescent="0.35">
      <c r="A1448">
        <v>49</v>
      </c>
      <c r="B1448" t="s">
        <v>420</v>
      </c>
      <c r="C1448">
        <v>2019</v>
      </c>
      <c r="D1448">
        <v>12</v>
      </c>
      <c r="E1448" t="s">
        <v>154</v>
      </c>
      <c r="F1448">
        <v>3</v>
      </c>
      <c r="G1448" t="s">
        <v>135</v>
      </c>
      <c r="H1448">
        <v>409</v>
      </c>
      <c r="I1448" t="s">
        <v>517</v>
      </c>
      <c r="J1448">
        <v>3367</v>
      </c>
      <c r="K1448" t="s">
        <v>145</v>
      </c>
      <c r="L1448">
        <v>300</v>
      </c>
      <c r="M1448" t="s">
        <v>136</v>
      </c>
      <c r="N1448">
        <v>89</v>
      </c>
      <c r="O1448">
        <v>677545.04</v>
      </c>
      <c r="P1448">
        <v>693665.77</v>
      </c>
      <c r="Q1448" t="str">
        <f>VLOOKUP(J1448,S:T,2,FALSE)</f>
        <v>G5 - Large C&amp;I</v>
      </c>
    </row>
    <row r="1449" spans="1:17" x14ac:dyDescent="0.35">
      <c r="A1449">
        <v>49</v>
      </c>
      <c r="B1449" t="s">
        <v>420</v>
      </c>
      <c r="C1449">
        <v>2019</v>
      </c>
      <c r="D1449">
        <v>12</v>
      </c>
      <c r="E1449" t="s">
        <v>154</v>
      </c>
      <c r="F1449">
        <v>5</v>
      </c>
      <c r="G1449" t="s">
        <v>140</v>
      </c>
      <c r="H1449">
        <v>414</v>
      </c>
      <c r="I1449" t="s">
        <v>505</v>
      </c>
      <c r="J1449">
        <v>3421</v>
      </c>
      <c r="K1449" t="s">
        <v>145</v>
      </c>
      <c r="L1449">
        <v>1670</v>
      </c>
      <c r="M1449" t="s">
        <v>491</v>
      </c>
      <c r="N1449">
        <v>1</v>
      </c>
      <c r="O1449">
        <v>5557.65</v>
      </c>
      <c r="P1449">
        <v>29374.57</v>
      </c>
      <c r="Q1449" t="str">
        <f>VLOOKUP(J1449,S:T,2,FALSE)</f>
        <v>G5 - Large C&amp;I</v>
      </c>
    </row>
    <row r="1450" spans="1:17" x14ac:dyDescent="0.35">
      <c r="A1450">
        <v>49</v>
      </c>
      <c r="B1450" t="s">
        <v>420</v>
      </c>
      <c r="C1450">
        <v>2019</v>
      </c>
      <c r="D1450">
        <v>12</v>
      </c>
      <c r="E1450" t="s">
        <v>154</v>
      </c>
      <c r="F1450">
        <v>1</v>
      </c>
      <c r="G1450" t="s">
        <v>132</v>
      </c>
      <c r="H1450">
        <v>400</v>
      </c>
      <c r="I1450" t="s">
        <v>510</v>
      </c>
      <c r="J1450">
        <v>1247</v>
      </c>
      <c r="K1450" t="s">
        <v>145</v>
      </c>
      <c r="L1450">
        <v>207</v>
      </c>
      <c r="M1450" t="s">
        <v>151</v>
      </c>
      <c r="N1450">
        <v>12</v>
      </c>
      <c r="O1450">
        <v>1406.98</v>
      </c>
      <c r="P1450">
        <v>1011.46</v>
      </c>
      <c r="Q1450" t="str">
        <f>VLOOKUP(J1450,S:T,2,FALSE)</f>
        <v>G1 - Residential</v>
      </c>
    </row>
    <row r="1451" spans="1:17" x14ac:dyDescent="0.35">
      <c r="A1451">
        <v>49</v>
      </c>
      <c r="B1451" t="s">
        <v>420</v>
      </c>
      <c r="C1451">
        <v>2019</v>
      </c>
      <c r="D1451">
        <v>12</v>
      </c>
      <c r="E1451" t="s">
        <v>154</v>
      </c>
      <c r="F1451">
        <v>3</v>
      </c>
      <c r="G1451" t="s">
        <v>135</v>
      </c>
      <c r="H1451">
        <v>400</v>
      </c>
      <c r="I1451" t="s">
        <v>510</v>
      </c>
      <c r="J1451">
        <v>0</v>
      </c>
      <c r="K1451" t="s">
        <v>145</v>
      </c>
      <c r="L1451">
        <v>0</v>
      </c>
      <c r="M1451" t="s">
        <v>145</v>
      </c>
      <c r="N1451">
        <v>1</v>
      </c>
      <c r="O1451">
        <v>1304.69</v>
      </c>
      <c r="P1451">
        <v>1058.8399999999999</v>
      </c>
      <c r="Q1451" t="str">
        <f>VLOOKUP(J1451,S:T,2,FALSE)</f>
        <v>G6 - OTHER</v>
      </c>
    </row>
    <row r="1452" spans="1:17" x14ac:dyDescent="0.35">
      <c r="A1452">
        <v>49</v>
      </c>
      <c r="B1452" t="s">
        <v>420</v>
      </c>
      <c r="C1452">
        <v>2019</v>
      </c>
      <c r="D1452">
        <v>12</v>
      </c>
      <c r="E1452" t="s">
        <v>154</v>
      </c>
      <c r="F1452">
        <v>5</v>
      </c>
      <c r="G1452" t="s">
        <v>140</v>
      </c>
      <c r="H1452">
        <v>421</v>
      </c>
      <c r="I1452" t="s">
        <v>485</v>
      </c>
      <c r="J1452">
        <v>2496</v>
      </c>
      <c r="K1452" t="s">
        <v>145</v>
      </c>
      <c r="L1452">
        <v>400</v>
      </c>
      <c r="M1452" t="s">
        <v>140</v>
      </c>
      <c r="N1452">
        <v>1</v>
      </c>
      <c r="O1452">
        <v>13996.54</v>
      </c>
      <c r="P1452">
        <v>20399.150000000001</v>
      </c>
      <c r="Q1452" t="str">
        <f>VLOOKUP(J1452,S:T,2,FALSE)</f>
        <v>G5 - Large C&amp;I</v>
      </c>
    </row>
    <row r="1453" spans="1:17" x14ac:dyDescent="0.35">
      <c r="A1453">
        <v>49</v>
      </c>
      <c r="B1453" t="s">
        <v>420</v>
      </c>
      <c r="C1453">
        <v>2019</v>
      </c>
      <c r="D1453">
        <v>12</v>
      </c>
      <c r="E1453" t="s">
        <v>154</v>
      </c>
      <c r="F1453">
        <v>5</v>
      </c>
      <c r="G1453" t="s">
        <v>140</v>
      </c>
      <c r="H1453">
        <v>405</v>
      </c>
      <c r="I1453" t="s">
        <v>504</v>
      </c>
      <c r="J1453">
        <v>2237</v>
      </c>
      <c r="K1453" t="s">
        <v>145</v>
      </c>
      <c r="L1453">
        <v>400</v>
      </c>
      <c r="M1453" t="s">
        <v>140</v>
      </c>
      <c r="N1453">
        <v>22</v>
      </c>
      <c r="O1453">
        <v>60448.02</v>
      </c>
      <c r="P1453">
        <v>62935.839999999997</v>
      </c>
      <c r="Q1453" t="str">
        <f>VLOOKUP(J1453,S:T,2,FALSE)</f>
        <v>G4 - Medium C&amp;I</v>
      </c>
    </row>
    <row r="1454" spans="1:17" x14ac:dyDescent="0.35">
      <c r="A1454">
        <v>49</v>
      </c>
      <c r="B1454" t="s">
        <v>420</v>
      </c>
      <c r="C1454">
        <v>2019</v>
      </c>
      <c r="D1454">
        <v>12</v>
      </c>
      <c r="E1454" t="s">
        <v>154</v>
      </c>
      <c r="F1454">
        <v>3</v>
      </c>
      <c r="G1454" t="s">
        <v>135</v>
      </c>
      <c r="H1454">
        <v>414</v>
      </c>
      <c r="I1454" t="s">
        <v>505</v>
      </c>
      <c r="J1454">
        <v>3421</v>
      </c>
      <c r="K1454" t="s">
        <v>145</v>
      </c>
      <c r="L1454">
        <v>1670</v>
      </c>
      <c r="M1454" t="s">
        <v>491</v>
      </c>
      <c r="N1454">
        <v>3</v>
      </c>
      <c r="O1454">
        <v>14665.67</v>
      </c>
      <c r="P1454">
        <v>71211.66</v>
      </c>
      <c r="Q1454" t="str">
        <f>VLOOKUP(J1454,S:T,2,FALSE)</f>
        <v>G5 - Large C&amp;I</v>
      </c>
    </row>
    <row r="1455" spans="1:17" x14ac:dyDescent="0.35">
      <c r="A1455">
        <v>49</v>
      </c>
      <c r="B1455" t="s">
        <v>420</v>
      </c>
      <c r="C1455">
        <v>2019</v>
      </c>
      <c r="D1455">
        <v>12</v>
      </c>
      <c r="E1455" t="s">
        <v>154</v>
      </c>
      <c r="F1455">
        <v>3</v>
      </c>
      <c r="G1455" t="s">
        <v>135</v>
      </c>
      <c r="H1455">
        <v>428</v>
      </c>
      <c r="I1455" t="s">
        <v>529</v>
      </c>
      <c r="J1455" t="s">
        <v>530</v>
      </c>
      <c r="K1455" t="s">
        <v>145</v>
      </c>
      <c r="L1455">
        <v>1675</v>
      </c>
      <c r="M1455" t="s">
        <v>481</v>
      </c>
      <c r="N1455">
        <v>1</v>
      </c>
      <c r="O1455">
        <v>23824.03</v>
      </c>
      <c r="P1455">
        <v>31532.42</v>
      </c>
      <c r="Q1455" t="str">
        <f>VLOOKUP(J1455,S:T,2,FALSE)</f>
        <v>G5 - Large C&amp;I</v>
      </c>
    </row>
    <row r="1456" spans="1:17" x14ac:dyDescent="0.35">
      <c r="A1456">
        <v>49</v>
      </c>
      <c r="B1456" t="s">
        <v>420</v>
      </c>
      <c r="C1456">
        <v>2019</v>
      </c>
      <c r="D1456">
        <v>12</v>
      </c>
      <c r="E1456" t="s">
        <v>154</v>
      </c>
      <c r="F1456">
        <v>1</v>
      </c>
      <c r="G1456" t="s">
        <v>132</v>
      </c>
      <c r="H1456">
        <v>401</v>
      </c>
      <c r="I1456" t="s">
        <v>525</v>
      </c>
      <c r="J1456">
        <v>1012</v>
      </c>
      <c r="K1456" t="s">
        <v>145</v>
      </c>
      <c r="L1456">
        <v>200</v>
      </c>
      <c r="M1456" t="s">
        <v>143</v>
      </c>
      <c r="N1456">
        <v>15883</v>
      </c>
      <c r="O1456">
        <v>679616.26</v>
      </c>
      <c r="P1456">
        <v>364771.94</v>
      </c>
      <c r="Q1456" t="str">
        <f>VLOOKUP(J1456,S:T,2,FALSE)</f>
        <v>G1 - Residential</v>
      </c>
    </row>
    <row r="1457" spans="1:17" x14ac:dyDescent="0.35">
      <c r="A1457">
        <v>49</v>
      </c>
      <c r="B1457" t="s">
        <v>420</v>
      </c>
      <c r="C1457">
        <v>2019</v>
      </c>
      <c r="D1457">
        <v>12</v>
      </c>
      <c r="E1457" t="s">
        <v>154</v>
      </c>
      <c r="F1457">
        <v>5</v>
      </c>
      <c r="G1457" t="s">
        <v>140</v>
      </c>
      <c r="H1457">
        <v>411</v>
      </c>
      <c r="I1457" t="s">
        <v>489</v>
      </c>
      <c r="J1457" t="s">
        <v>490</v>
      </c>
      <c r="K1457" t="s">
        <v>145</v>
      </c>
      <c r="L1457">
        <v>1670</v>
      </c>
      <c r="M1457" t="s">
        <v>491</v>
      </c>
      <c r="N1457">
        <v>8</v>
      </c>
      <c r="O1457">
        <v>27204.93</v>
      </c>
      <c r="P1457">
        <v>61736.14</v>
      </c>
      <c r="Q1457" t="str">
        <f>VLOOKUP(J1457,S:T,2,FALSE)</f>
        <v>G5 - Large C&amp;I</v>
      </c>
    </row>
    <row r="1458" spans="1:17" x14ac:dyDescent="0.35">
      <c r="A1458">
        <v>49</v>
      </c>
      <c r="B1458" t="s">
        <v>420</v>
      </c>
      <c r="C1458">
        <v>2019</v>
      </c>
      <c r="D1458">
        <v>12</v>
      </c>
      <c r="E1458" t="s">
        <v>154</v>
      </c>
      <c r="F1458">
        <v>5</v>
      </c>
      <c r="G1458" t="s">
        <v>140</v>
      </c>
      <c r="H1458">
        <v>443</v>
      </c>
      <c r="I1458" t="s">
        <v>494</v>
      </c>
      <c r="J1458">
        <v>2121</v>
      </c>
      <c r="K1458" t="s">
        <v>145</v>
      </c>
      <c r="L1458">
        <v>1670</v>
      </c>
      <c r="M1458" t="s">
        <v>491</v>
      </c>
      <c r="N1458">
        <v>2</v>
      </c>
      <c r="O1458">
        <v>550.76</v>
      </c>
      <c r="P1458">
        <v>876.53</v>
      </c>
      <c r="Q1458" t="str">
        <f>VLOOKUP(J1458,S:T,2,FALSE)</f>
        <v>G3 - Small C&amp;I</v>
      </c>
    </row>
    <row r="1459" spans="1:17" x14ac:dyDescent="0.35">
      <c r="A1459">
        <v>49</v>
      </c>
      <c r="B1459" t="s">
        <v>420</v>
      </c>
      <c r="C1459">
        <v>2019</v>
      </c>
      <c r="D1459">
        <v>12</v>
      </c>
      <c r="E1459" t="s">
        <v>154</v>
      </c>
      <c r="F1459">
        <v>3</v>
      </c>
      <c r="G1459" t="s">
        <v>135</v>
      </c>
      <c r="H1459">
        <v>405</v>
      </c>
      <c r="I1459" t="s">
        <v>504</v>
      </c>
      <c r="J1459">
        <v>2237</v>
      </c>
      <c r="K1459" t="s">
        <v>145</v>
      </c>
      <c r="L1459">
        <v>300</v>
      </c>
      <c r="M1459" t="s">
        <v>136</v>
      </c>
      <c r="N1459">
        <v>3114</v>
      </c>
      <c r="O1459">
        <v>4164384.72</v>
      </c>
      <c r="P1459">
        <v>4250981.43</v>
      </c>
      <c r="Q1459" t="str">
        <f>VLOOKUP(J1459,S:T,2,FALSE)</f>
        <v>G4 - Medium C&amp;I</v>
      </c>
    </row>
    <row r="1460" spans="1:17" x14ac:dyDescent="0.35">
      <c r="A1460">
        <v>49</v>
      </c>
      <c r="B1460" t="s">
        <v>420</v>
      </c>
      <c r="C1460">
        <v>2019</v>
      </c>
      <c r="D1460">
        <v>12</v>
      </c>
      <c r="E1460" t="s">
        <v>154</v>
      </c>
      <c r="F1460">
        <v>5</v>
      </c>
      <c r="G1460" t="s">
        <v>140</v>
      </c>
      <c r="H1460">
        <v>418</v>
      </c>
      <c r="I1460" t="s">
        <v>528</v>
      </c>
      <c r="J1460">
        <v>2321</v>
      </c>
      <c r="K1460" t="s">
        <v>145</v>
      </c>
      <c r="L1460">
        <v>1671</v>
      </c>
      <c r="M1460" t="s">
        <v>484</v>
      </c>
      <c r="N1460">
        <v>49</v>
      </c>
      <c r="O1460">
        <v>110982.92</v>
      </c>
      <c r="P1460">
        <v>323392.90999999997</v>
      </c>
      <c r="Q1460" t="str">
        <f>VLOOKUP(J1460,S:T,2,FALSE)</f>
        <v>G5 - Large C&amp;I</v>
      </c>
    </row>
    <row r="1461" spans="1:17" x14ac:dyDescent="0.35">
      <c r="A1461">
        <v>49</v>
      </c>
      <c r="B1461" t="s">
        <v>420</v>
      </c>
      <c r="C1461">
        <v>2019</v>
      </c>
      <c r="D1461">
        <v>12</v>
      </c>
      <c r="E1461" t="s">
        <v>154</v>
      </c>
      <c r="F1461">
        <v>3</v>
      </c>
      <c r="G1461" t="s">
        <v>135</v>
      </c>
      <c r="H1461">
        <v>417</v>
      </c>
      <c r="I1461" t="s">
        <v>499</v>
      </c>
      <c r="J1461">
        <v>2367</v>
      </c>
      <c r="K1461" t="s">
        <v>145</v>
      </c>
      <c r="L1461">
        <v>300</v>
      </c>
      <c r="M1461" t="s">
        <v>136</v>
      </c>
      <c r="N1461">
        <v>21</v>
      </c>
      <c r="O1461">
        <v>90525.98</v>
      </c>
      <c r="P1461">
        <v>106327.37</v>
      </c>
      <c r="Q1461" t="str">
        <f>VLOOKUP(J1461,S:T,2,FALSE)</f>
        <v>G5 - Large C&amp;I</v>
      </c>
    </row>
    <row r="1462" spans="1:17" x14ac:dyDescent="0.35">
      <c r="A1462">
        <v>49</v>
      </c>
      <c r="B1462" t="s">
        <v>420</v>
      </c>
      <c r="C1462">
        <v>2019</v>
      </c>
      <c r="D1462">
        <v>12</v>
      </c>
      <c r="E1462" t="s">
        <v>154</v>
      </c>
      <c r="F1462">
        <v>3</v>
      </c>
      <c r="G1462" t="s">
        <v>135</v>
      </c>
      <c r="H1462">
        <v>413</v>
      </c>
      <c r="I1462" t="s">
        <v>511</v>
      </c>
      <c r="J1462">
        <v>3496</v>
      </c>
      <c r="K1462" t="s">
        <v>145</v>
      </c>
      <c r="L1462">
        <v>300</v>
      </c>
      <c r="M1462" t="s">
        <v>136</v>
      </c>
      <c r="N1462">
        <v>3</v>
      </c>
      <c r="O1462">
        <v>50271.11</v>
      </c>
      <c r="P1462">
        <v>68137.59</v>
      </c>
      <c r="Q1462" t="str">
        <f>VLOOKUP(J1462,S:T,2,FALSE)</f>
        <v>G5 - Large C&amp;I</v>
      </c>
    </row>
    <row r="1463" spans="1:17" x14ac:dyDescent="0.35">
      <c r="A1463">
        <v>49</v>
      </c>
      <c r="B1463" t="s">
        <v>420</v>
      </c>
      <c r="C1463">
        <v>2019</v>
      </c>
      <c r="D1463">
        <v>12</v>
      </c>
      <c r="E1463" t="s">
        <v>154</v>
      </c>
      <c r="F1463">
        <v>3</v>
      </c>
      <c r="G1463" t="s">
        <v>135</v>
      </c>
      <c r="H1463">
        <v>425</v>
      </c>
      <c r="I1463" t="s">
        <v>479</v>
      </c>
      <c r="J1463" t="s">
        <v>480</v>
      </c>
      <c r="K1463" t="s">
        <v>145</v>
      </c>
      <c r="L1463">
        <v>1675</v>
      </c>
      <c r="M1463" t="s">
        <v>481</v>
      </c>
      <c r="N1463">
        <v>3</v>
      </c>
      <c r="O1463">
        <v>26390.58</v>
      </c>
      <c r="P1463">
        <v>27070.46</v>
      </c>
      <c r="Q1463" t="str">
        <f>VLOOKUP(J1463,S:T,2,FALSE)</f>
        <v>G5 - Large C&amp;I</v>
      </c>
    </row>
    <row r="1464" spans="1:17" x14ac:dyDescent="0.35">
      <c r="A1464">
        <v>49</v>
      </c>
      <c r="B1464" t="s">
        <v>420</v>
      </c>
      <c r="C1464">
        <v>2019</v>
      </c>
      <c r="D1464">
        <v>12</v>
      </c>
      <c r="E1464" t="s">
        <v>154</v>
      </c>
      <c r="F1464">
        <v>3</v>
      </c>
      <c r="G1464" t="s">
        <v>135</v>
      </c>
      <c r="H1464">
        <v>441</v>
      </c>
      <c r="I1464" t="s">
        <v>526</v>
      </c>
      <c r="J1464" t="s">
        <v>527</v>
      </c>
      <c r="K1464" t="s">
        <v>145</v>
      </c>
      <c r="L1464">
        <v>300</v>
      </c>
      <c r="M1464" t="s">
        <v>136</v>
      </c>
      <c r="N1464">
        <v>1</v>
      </c>
      <c r="O1464">
        <v>28765.42</v>
      </c>
      <c r="P1464">
        <v>69205.7</v>
      </c>
      <c r="Q1464" t="str">
        <f>VLOOKUP(J1464,S:T,2,FALSE)</f>
        <v>G5 - Large C&amp;I</v>
      </c>
    </row>
    <row r="1465" spans="1:17" x14ac:dyDescent="0.35">
      <c r="A1465">
        <v>49</v>
      </c>
      <c r="B1465" t="s">
        <v>420</v>
      </c>
      <c r="C1465">
        <v>2019</v>
      </c>
      <c r="D1465">
        <v>12</v>
      </c>
      <c r="E1465" t="s">
        <v>154</v>
      </c>
      <c r="F1465">
        <v>1</v>
      </c>
      <c r="G1465" t="s">
        <v>132</v>
      </c>
      <c r="H1465">
        <v>403</v>
      </c>
      <c r="I1465" t="s">
        <v>512</v>
      </c>
      <c r="J1465">
        <v>1101</v>
      </c>
      <c r="K1465" t="s">
        <v>145</v>
      </c>
      <c r="L1465">
        <v>200</v>
      </c>
      <c r="M1465" t="s">
        <v>143</v>
      </c>
      <c r="N1465">
        <v>477</v>
      </c>
      <c r="O1465">
        <v>21599.02</v>
      </c>
      <c r="P1465">
        <v>18289.73</v>
      </c>
      <c r="Q1465" t="str">
        <f>VLOOKUP(J1465,S:T,2,FALSE)</f>
        <v>G2 - Low Income Residential</v>
      </c>
    </row>
    <row r="1466" spans="1:17" x14ac:dyDescent="0.35">
      <c r="A1466">
        <v>49</v>
      </c>
      <c r="B1466" t="s">
        <v>420</v>
      </c>
      <c r="C1466">
        <v>2019</v>
      </c>
      <c r="D1466">
        <v>12</v>
      </c>
      <c r="E1466" t="s">
        <v>154</v>
      </c>
      <c r="F1466">
        <v>3</v>
      </c>
      <c r="G1466" t="s">
        <v>135</v>
      </c>
      <c r="H1466">
        <v>432</v>
      </c>
      <c r="I1466" t="s">
        <v>507</v>
      </c>
      <c r="J1466" t="s">
        <v>508</v>
      </c>
      <c r="K1466" t="s">
        <v>145</v>
      </c>
      <c r="L1466">
        <v>1674</v>
      </c>
      <c r="M1466" t="s">
        <v>509</v>
      </c>
      <c r="N1466">
        <v>4</v>
      </c>
      <c r="O1466">
        <v>285157.42</v>
      </c>
      <c r="P1466">
        <v>0</v>
      </c>
      <c r="Q1466" t="str">
        <f>VLOOKUP(J1466,S:T,2,FALSE)</f>
        <v>G6 - OTHER</v>
      </c>
    </row>
    <row r="1467" spans="1:17" x14ac:dyDescent="0.35">
      <c r="A1467">
        <v>49</v>
      </c>
      <c r="B1467" t="s">
        <v>420</v>
      </c>
      <c r="C1467">
        <v>2019</v>
      </c>
      <c r="D1467">
        <v>12</v>
      </c>
      <c r="E1467" t="s">
        <v>154</v>
      </c>
      <c r="F1467">
        <v>5</v>
      </c>
      <c r="G1467" t="s">
        <v>140</v>
      </c>
      <c r="H1467">
        <v>424</v>
      </c>
      <c r="I1467" t="s">
        <v>518</v>
      </c>
      <c r="J1467">
        <v>2431</v>
      </c>
      <c r="K1467" t="s">
        <v>145</v>
      </c>
      <c r="L1467">
        <v>400</v>
      </c>
      <c r="M1467" t="s">
        <v>140</v>
      </c>
      <c r="N1467">
        <v>1</v>
      </c>
      <c r="O1467">
        <v>11376.7</v>
      </c>
      <c r="P1467">
        <v>16894.060000000001</v>
      </c>
      <c r="Q1467" t="str">
        <f>VLOOKUP(J1467,S:T,2,FALSE)</f>
        <v>G5 - Large C&amp;I</v>
      </c>
    </row>
    <row r="1468" spans="1:17" x14ac:dyDescent="0.35">
      <c r="A1468">
        <v>49</v>
      </c>
      <c r="B1468" t="s">
        <v>420</v>
      </c>
      <c r="C1468">
        <v>2019</v>
      </c>
      <c r="D1468">
        <v>12</v>
      </c>
      <c r="E1468" t="s">
        <v>154</v>
      </c>
      <c r="F1468">
        <v>3</v>
      </c>
      <c r="G1468" t="s">
        <v>135</v>
      </c>
      <c r="H1468">
        <v>422</v>
      </c>
      <c r="I1468" t="s">
        <v>500</v>
      </c>
      <c r="J1468">
        <v>2421</v>
      </c>
      <c r="K1468" t="s">
        <v>145</v>
      </c>
      <c r="L1468">
        <v>1671</v>
      </c>
      <c r="M1468" t="s">
        <v>484</v>
      </c>
      <c r="N1468">
        <v>2</v>
      </c>
      <c r="O1468">
        <v>7691.04</v>
      </c>
      <c r="P1468">
        <v>35797.65</v>
      </c>
      <c r="Q1468" t="str">
        <f>VLOOKUP(J1468,S:T,2,FALSE)</f>
        <v>G5 - Large C&amp;I</v>
      </c>
    </row>
    <row r="1469" spans="1:17" x14ac:dyDescent="0.35">
      <c r="A1469">
        <v>49</v>
      </c>
      <c r="B1469" t="s">
        <v>420</v>
      </c>
      <c r="C1469">
        <v>2019</v>
      </c>
      <c r="D1469">
        <v>12</v>
      </c>
      <c r="E1469" t="s">
        <v>154</v>
      </c>
      <c r="F1469">
        <v>3</v>
      </c>
      <c r="G1469" t="s">
        <v>135</v>
      </c>
      <c r="H1469">
        <v>407</v>
      </c>
      <c r="I1469" t="s">
        <v>496</v>
      </c>
      <c r="J1469" t="s">
        <v>497</v>
      </c>
      <c r="K1469" t="s">
        <v>145</v>
      </c>
      <c r="L1469">
        <v>1670</v>
      </c>
      <c r="M1469" t="s">
        <v>491</v>
      </c>
      <c r="N1469">
        <v>328</v>
      </c>
      <c r="O1469">
        <v>274406.53999999998</v>
      </c>
      <c r="P1469">
        <v>662412.06999999995</v>
      </c>
      <c r="Q1469" t="str">
        <f>VLOOKUP(J1469,S:T,2,FALSE)</f>
        <v>G4 - Medium C&amp;I</v>
      </c>
    </row>
    <row r="1470" spans="1:17" x14ac:dyDescent="0.35">
      <c r="A1470">
        <v>49</v>
      </c>
      <c r="B1470" t="s">
        <v>420</v>
      </c>
      <c r="C1470">
        <v>2019</v>
      </c>
      <c r="D1470">
        <v>12</v>
      </c>
      <c r="E1470" t="s">
        <v>154</v>
      </c>
      <c r="F1470">
        <v>5</v>
      </c>
      <c r="G1470" t="s">
        <v>140</v>
      </c>
      <c r="H1470">
        <v>407</v>
      </c>
      <c r="I1470" t="s">
        <v>496</v>
      </c>
      <c r="J1470" t="s">
        <v>497</v>
      </c>
      <c r="K1470" t="s">
        <v>145</v>
      </c>
      <c r="L1470">
        <v>1670</v>
      </c>
      <c r="M1470" t="s">
        <v>491</v>
      </c>
      <c r="N1470">
        <v>8</v>
      </c>
      <c r="O1470">
        <v>9385.41</v>
      </c>
      <c r="P1470">
        <v>24327.57</v>
      </c>
      <c r="Q1470" t="str">
        <f>VLOOKUP(J1470,S:T,2,FALSE)</f>
        <v>G4 - Medium C&amp;I</v>
      </c>
    </row>
    <row r="1471" spans="1:17" x14ac:dyDescent="0.35">
      <c r="A1471">
        <v>49</v>
      </c>
      <c r="B1471" t="s">
        <v>420</v>
      </c>
      <c r="C1471">
        <v>2019</v>
      </c>
      <c r="D1471">
        <v>12</v>
      </c>
      <c r="E1471" t="s">
        <v>154</v>
      </c>
      <c r="F1471">
        <v>3</v>
      </c>
      <c r="G1471" t="s">
        <v>135</v>
      </c>
      <c r="H1471">
        <v>406</v>
      </c>
      <c r="I1471" t="s">
        <v>503</v>
      </c>
      <c r="J1471">
        <v>2221</v>
      </c>
      <c r="K1471" t="s">
        <v>145</v>
      </c>
      <c r="L1471">
        <v>1670</v>
      </c>
      <c r="M1471" t="s">
        <v>491</v>
      </c>
      <c r="N1471">
        <v>1455</v>
      </c>
      <c r="O1471">
        <v>1040675.68</v>
      </c>
      <c r="P1471">
        <v>2514706.7200000002</v>
      </c>
      <c r="Q1471" t="str">
        <f>VLOOKUP(J1471,S:T,2,FALSE)</f>
        <v>G4 - Medium C&amp;I</v>
      </c>
    </row>
    <row r="1472" spans="1:17" x14ac:dyDescent="0.35">
      <c r="A1472">
        <v>49</v>
      </c>
      <c r="B1472" t="s">
        <v>420</v>
      </c>
      <c r="C1472">
        <v>2019</v>
      </c>
      <c r="D1472">
        <v>12</v>
      </c>
      <c r="E1472" t="s">
        <v>154</v>
      </c>
      <c r="F1472">
        <v>5</v>
      </c>
      <c r="G1472" t="s">
        <v>140</v>
      </c>
      <c r="H1472">
        <v>419</v>
      </c>
      <c r="I1472" t="s">
        <v>519</v>
      </c>
      <c r="J1472" t="s">
        <v>520</v>
      </c>
      <c r="K1472" t="s">
        <v>145</v>
      </c>
      <c r="L1472">
        <v>1671</v>
      </c>
      <c r="M1472" t="s">
        <v>484</v>
      </c>
      <c r="N1472">
        <v>51</v>
      </c>
      <c r="O1472">
        <v>139622.9</v>
      </c>
      <c r="P1472">
        <v>404803.39</v>
      </c>
      <c r="Q1472" t="str">
        <f>VLOOKUP(J1472,S:T,2,FALSE)</f>
        <v>G5 - Large C&amp;I</v>
      </c>
    </row>
    <row r="1473" spans="1:17" x14ac:dyDescent="0.35">
      <c r="A1473">
        <v>49</v>
      </c>
      <c r="B1473" t="s">
        <v>420</v>
      </c>
      <c r="C1473">
        <v>2019</v>
      </c>
      <c r="D1473">
        <v>12</v>
      </c>
      <c r="E1473" t="s">
        <v>154</v>
      </c>
      <c r="F1473">
        <v>5</v>
      </c>
      <c r="G1473" t="s">
        <v>140</v>
      </c>
      <c r="H1473">
        <v>415</v>
      </c>
      <c r="I1473" t="s">
        <v>501</v>
      </c>
      <c r="J1473" t="s">
        <v>502</v>
      </c>
      <c r="K1473" t="s">
        <v>145</v>
      </c>
      <c r="L1473">
        <v>1670</v>
      </c>
      <c r="M1473" t="s">
        <v>491</v>
      </c>
      <c r="N1473">
        <v>3</v>
      </c>
      <c r="O1473">
        <v>14906.13</v>
      </c>
      <c r="P1473">
        <v>72325.570000000007</v>
      </c>
      <c r="Q1473" t="str">
        <f>VLOOKUP(J1473,S:T,2,FALSE)</f>
        <v>G5 - Large C&amp;I</v>
      </c>
    </row>
    <row r="1474" spans="1:17" x14ac:dyDescent="0.35">
      <c r="A1474">
        <v>49</v>
      </c>
      <c r="B1474" t="s">
        <v>420</v>
      </c>
      <c r="C1474">
        <v>2019</v>
      </c>
      <c r="D1474">
        <v>12</v>
      </c>
      <c r="E1474" t="s">
        <v>154</v>
      </c>
      <c r="F1474">
        <v>3</v>
      </c>
      <c r="G1474" t="s">
        <v>135</v>
      </c>
      <c r="H1474">
        <v>439</v>
      </c>
      <c r="I1474" t="s">
        <v>487</v>
      </c>
      <c r="J1474" t="s">
        <v>488</v>
      </c>
      <c r="K1474" t="s">
        <v>145</v>
      </c>
      <c r="L1474">
        <v>300</v>
      </c>
      <c r="M1474" t="s">
        <v>136</v>
      </c>
      <c r="N1474">
        <v>1</v>
      </c>
      <c r="O1474">
        <v>107053.5</v>
      </c>
      <c r="P1474">
        <v>243023.35</v>
      </c>
      <c r="Q1474" t="str">
        <f>VLOOKUP(J1474,S:T,2,FALSE)</f>
        <v>G5 - Large C&amp;I</v>
      </c>
    </row>
    <row r="1475" spans="1:17" x14ac:dyDescent="0.35">
      <c r="A1475">
        <v>49</v>
      </c>
      <c r="B1475" t="s">
        <v>420</v>
      </c>
      <c r="C1475">
        <v>2019</v>
      </c>
      <c r="D1475">
        <v>12</v>
      </c>
      <c r="E1475" t="s">
        <v>154</v>
      </c>
      <c r="F1475">
        <v>3</v>
      </c>
      <c r="G1475" t="s">
        <v>135</v>
      </c>
      <c r="H1475">
        <v>410</v>
      </c>
      <c r="I1475" t="s">
        <v>513</v>
      </c>
      <c r="J1475">
        <v>3321</v>
      </c>
      <c r="K1475" t="s">
        <v>145</v>
      </c>
      <c r="L1475">
        <v>1670</v>
      </c>
      <c r="M1475" t="s">
        <v>491</v>
      </c>
      <c r="N1475">
        <v>201</v>
      </c>
      <c r="O1475">
        <v>774951.11</v>
      </c>
      <c r="P1475">
        <v>1848256.24</v>
      </c>
      <c r="Q1475" t="str">
        <f>VLOOKUP(J1475,S:T,2,FALSE)</f>
        <v>G5 - Large C&amp;I</v>
      </c>
    </row>
    <row r="1476" spans="1:17" x14ac:dyDescent="0.35">
      <c r="A1476">
        <v>49</v>
      </c>
      <c r="B1476" t="s">
        <v>420</v>
      </c>
      <c r="C1476">
        <v>2019</v>
      </c>
      <c r="D1476">
        <v>12</v>
      </c>
      <c r="E1476" t="s">
        <v>154</v>
      </c>
      <c r="F1476">
        <v>3</v>
      </c>
      <c r="G1476" t="s">
        <v>135</v>
      </c>
      <c r="H1476">
        <v>443</v>
      </c>
      <c r="I1476" t="s">
        <v>494</v>
      </c>
      <c r="J1476">
        <v>2121</v>
      </c>
      <c r="K1476" t="s">
        <v>145</v>
      </c>
      <c r="L1476">
        <v>1670</v>
      </c>
      <c r="M1476" t="s">
        <v>491</v>
      </c>
      <c r="N1476">
        <v>772</v>
      </c>
      <c r="O1476">
        <v>161086.60999999999</v>
      </c>
      <c r="P1476">
        <v>249011.66</v>
      </c>
      <c r="Q1476" t="str">
        <f>VLOOKUP(J1476,S:T,2,FALSE)</f>
        <v>G3 - Small C&amp;I</v>
      </c>
    </row>
    <row r="1477" spans="1:17" x14ac:dyDescent="0.35">
      <c r="A1477">
        <v>49</v>
      </c>
      <c r="B1477" t="s">
        <v>420</v>
      </c>
      <c r="C1477">
        <v>2019</v>
      </c>
      <c r="D1477">
        <v>12</v>
      </c>
      <c r="E1477" t="s">
        <v>154</v>
      </c>
      <c r="F1477">
        <v>5</v>
      </c>
      <c r="G1477" t="s">
        <v>140</v>
      </c>
      <c r="H1477">
        <v>417</v>
      </c>
      <c r="I1477" t="s">
        <v>499</v>
      </c>
      <c r="J1477">
        <v>2367</v>
      </c>
      <c r="K1477" t="s">
        <v>145</v>
      </c>
      <c r="L1477">
        <v>400</v>
      </c>
      <c r="M1477" t="s">
        <v>140</v>
      </c>
      <c r="N1477">
        <v>23</v>
      </c>
      <c r="O1477">
        <v>98672.89</v>
      </c>
      <c r="P1477">
        <v>119683.71</v>
      </c>
      <c r="Q1477" t="str">
        <f>VLOOKUP(J1477,S:T,2,FALSE)</f>
        <v>G5 - Large C&amp;I</v>
      </c>
    </row>
    <row r="1478" spans="1:17" x14ac:dyDescent="0.35">
      <c r="A1478">
        <v>49</v>
      </c>
      <c r="B1478" t="s">
        <v>420</v>
      </c>
      <c r="C1478">
        <v>2019</v>
      </c>
      <c r="D1478">
        <v>12</v>
      </c>
      <c r="E1478" t="s">
        <v>154</v>
      </c>
      <c r="F1478">
        <v>3</v>
      </c>
      <c r="G1478" t="s">
        <v>135</v>
      </c>
      <c r="H1478">
        <v>446</v>
      </c>
      <c r="I1478" t="s">
        <v>521</v>
      </c>
      <c r="J1478">
        <v>8011</v>
      </c>
      <c r="K1478" t="s">
        <v>145</v>
      </c>
      <c r="L1478">
        <v>300</v>
      </c>
      <c r="M1478" t="s">
        <v>136</v>
      </c>
      <c r="N1478">
        <v>23</v>
      </c>
      <c r="O1478">
        <v>1845.69</v>
      </c>
      <c r="P1478">
        <v>0</v>
      </c>
      <c r="Q1478" t="str">
        <f>VLOOKUP(J1478,S:T,2,FALSE)</f>
        <v>G6 - OTHER</v>
      </c>
    </row>
    <row r="1479" spans="1:17" x14ac:dyDescent="0.35">
      <c r="A1479">
        <v>49</v>
      </c>
      <c r="B1479" t="s">
        <v>420</v>
      </c>
      <c r="C1479">
        <v>2019</v>
      </c>
      <c r="D1479">
        <v>12</v>
      </c>
      <c r="E1479" t="s">
        <v>154</v>
      </c>
      <c r="F1479">
        <v>3</v>
      </c>
      <c r="G1479" t="s">
        <v>135</v>
      </c>
      <c r="H1479">
        <v>404</v>
      </c>
      <c r="I1479" t="s">
        <v>506</v>
      </c>
      <c r="J1479">
        <v>2107</v>
      </c>
      <c r="K1479" t="s">
        <v>145</v>
      </c>
      <c r="L1479">
        <v>300</v>
      </c>
      <c r="M1479" t="s">
        <v>136</v>
      </c>
      <c r="N1479">
        <v>17438</v>
      </c>
      <c r="O1479">
        <v>4062435.74</v>
      </c>
      <c r="P1479">
        <v>3238233.46</v>
      </c>
      <c r="Q1479" t="str">
        <f>VLOOKUP(J1479,S:T,2,FALSE)</f>
        <v>G3 - Small C&amp;I</v>
      </c>
    </row>
    <row r="1480" spans="1:17" x14ac:dyDescent="0.35">
      <c r="A1480">
        <v>49</v>
      </c>
      <c r="B1480" t="s">
        <v>420</v>
      </c>
      <c r="C1480">
        <v>2019</v>
      </c>
      <c r="D1480">
        <v>12</v>
      </c>
      <c r="E1480" t="s">
        <v>154</v>
      </c>
      <c r="F1480">
        <v>10</v>
      </c>
      <c r="G1480" t="s">
        <v>149</v>
      </c>
      <c r="H1480">
        <v>401</v>
      </c>
      <c r="I1480" t="s">
        <v>525</v>
      </c>
      <c r="J1480">
        <v>1012</v>
      </c>
      <c r="K1480" t="s">
        <v>145</v>
      </c>
      <c r="L1480">
        <v>200</v>
      </c>
      <c r="M1480" t="s">
        <v>143</v>
      </c>
      <c r="N1480">
        <v>5</v>
      </c>
      <c r="O1480">
        <v>1076.57</v>
      </c>
      <c r="P1480">
        <v>805.46</v>
      </c>
      <c r="Q1480" t="str">
        <f>VLOOKUP(J1480,S:T,2,FALSE)</f>
        <v>G1 - Residential</v>
      </c>
    </row>
    <row r="1481" spans="1:17" x14ac:dyDescent="0.35">
      <c r="A1481">
        <v>49</v>
      </c>
      <c r="B1481" t="s">
        <v>420</v>
      </c>
      <c r="C1481">
        <v>2019</v>
      </c>
      <c r="D1481">
        <v>12</v>
      </c>
      <c r="E1481" t="s">
        <v>154</v>
      </c>
      <c r="F1481">
        <v>3</v>
      </c>
      <c r="G1481" t="s">
        <v>135</v>
      </c>
      <c r="H1481">
        <v>431</v>
      </c>
      <c r="I1481" t="s">
        <v>514</v>
      </c>
      <c r="J1481" t="s">
        <v>515</v>
      </c>
      <c r="K1481" t="s">
        <v>145</v>
      </c>
      <c r="L1481">
        <v>1673</v>
      </c>
      <c r="M1481" t="s">
        <v>516</v>
      </c>
      <c r="N1481">
        <v>3</v>
      </c>
      <c r="O1481">
        <v>-239645.14</v>
      </c>
      <c r="P1481">
        <v>0</v>
      </c>
      <c r="Q1481" t="str">
        <f>VLOOKUP(J1481,S:T,2,FALSE)</f>
        <v>G6 - OTHER</v>
      </c>
    </row>
    <row r="1482" spans="1:17" x14ac:dyDescent="0.35">
      <c r="A1482">
        <v>49</v>
      </c>
      <c r="B1482" t="s">
        <v>420</v>
      </c>
      <c r="C1482">
        <v>2019</v>
      </c>
      <c r="D1482">
        <v>12</v>
      </c>
      <c r="E1482" t="s">
        <v>154</v>
      </c>
      <c r="F1482">
        <v>5</v>
      </c>
      <c r="G1482" t="s">
        <v>140</v>
      </c>
      <c r="H1482">
        <v>404</v>
      </c>
      <c r="I1482" t="s">
        <v>506</v>
      </c>
      <c r="J1482">
        <v>2107</v>
      </c>
      <c r="K1482" t="s">
        <v>145</v>
      </c>
      <c r="L1482">
        <v>400</v>
      </c>
      <c r="M1482" t="s">
        <v>140</v>
      </c>
      <c r="N1482">
        <v>6</v>
      </c>
      <c r="O1482">
        <v>3631.36</v>
      </c>
      <c r="P1482">
        <v>3121.93</v>
      </c>
      <c r="Q1482" t="str">
        <f>VLOOKUP(J1482,S:T,2,FALSE)</f>
        <v>G3 - Small C&amp;I</v>
      </c>
    </row>
    <row r="1483" spans="1:17" x14ac:dyDescent="0.35">
      <c r="A1483">
        <v>49</v>
      </c>
      <c r="B1483" t="s">
        <v>420</v>
      </c>
      <c r="C1483">
        <v>2019</v>
      </c>
      <c r="D1483">
        <v>12</v>
      </c>
      <c r="E1483" t="s">
        <v>154</v>
      </c>
      <c r="F1483">
        <v>3</v>
      </c>
      <c r="G1483" t="s">
        <v>135</v>
      </c>
      <c r="H1483">
        <v>444</v>
      </c>
      <c r="I1483" t="s">
        <v>495</v>
      </c>
      <c r="J1483">
        <v>2131</v>
      </c>
      <c r="K1483" t="s">
        <v>145</v>
      </c>
      <c r="L1483">
        <v>300</v>
      </c>
      <c r="M1483" t="s">
        <v>136</v>
      </c>
      <c r="N1483">
        <v>28</v>
      </c>
      <c r="O1483">
        <v>9610.81</v>
      </c>
      <c r="P1483">
        <v>7970.8</v>
      </c>
      <c r="Q1483" t="str">
        <f>VLOOKUP(J1483,S:T,2,FALSE)</f>
        <v>G3 - Small C&amp;I</v>
      </c>
    </row>
    <row r="1484" spans="1:17" x14ac:dyDescent="0.35">
      <c r="A1484">
        <v>49</v>
      </c>
      <c r="B1484" t="s">
        <v>420</v>
      </c>
      <c r="C1484">
        <v>2019</v>
      </c>
      <c r="D1484">
        <v>12</v>
      </c>
      <c r="E1484" t="s">
        <v>154</v>
      </c>
      <c r="F1484">
        <v>5</v>
      </c>
      <c r="G1484" t="s">
        <v>140</v>
      </c>
      <c r="H1484">
        <v>406</v>
      </c>
      <c r="I1484" t="s">
        <v>503</v>
      </c>
      <c r="J1484">
        <v>2221</v>
      </c>
      <c r="K1484" t="s">
        <v>145</v>
      </c>
      <c r="L1484">
        <v>1670</v>
      </c>
      <c r="M1484" t="s">
        <v>491</v>
      </c>
      <c r="N1484">
        <v>23</v>
      </c>
      <c r="O1484">
        <v>26767.81</v>
      </c>
      <c r="P1484">
        <v>68248.570000000007</v>
      </c>
      <c r="Q1484" t="str">
        <f>VLOOKUP(J1484,S:T,2,FALSE)</f>
        <v>G4 - Medium C&amp;I</v>
      </c>
    </row>
    <row r="1485" spans="1:17" x14ac:dyDescent="0.35">
      <c r="A1485">
        <v>49</v>
      </c>
      <c r="B1485" t="s">
        <v>420</v>
      </c>
      <c r="C1485">
        <v>2019</v>
      </c>
      <c r="D1485">
        <v>12</v>
      </c>
      <c r="E1485" t="s">
        <v>154</v>
      </c>
      <c r="F1485">
        <v>3</v>
      </c>
      <c r="G1485" t="s">
        <v>135</v>
      </c>
      <c r="H1485">
        <v>408</v>
      </c>
      <c r="I1485" t="s">
        <v>478</v>
      </c>
      <c r="J1485">
        <v>2231</v>
      </c>
      <c r="K1485" t="s">
        <v>145</v>
      </c>
      <c r="L1485">
        <v>300</v>
      </c>
      <c r="M1485" t="s">
        <v>136</v>
      </c>
      <c r="N1485">
        <v>38</v>
      </c>
      <c r="O1485">
        <v>38076.75</v>
      </c>
      <c r="P1485">
        <v>37612</v>
      </c>
      <c r="Q1485" t="str">
        <f>VLOOKUP(J1485,S:T,2,FALSE)</f>
        <v>G4 - Medium C&amp;I</v>
      </c>
    </row>
    <row r="1486" spans="1:17" x14ac:dyDescent="0.35">
      <c r="A1486">
        <v>49</v>
      </c>
      <c r="B1486" t="s">
        <v>420</v>
      </c>
      <c r="C1486">
        <v>2019</v>
      </c>
      <c r="D1486">
        <v>12</v>
      </c>
      <c r="E1486" t="s">
        <v>154</v>
      </c>
      <c r="F1486">
        <v>5</v>
      </c>
      <c r="G1486" t="s">
        <v>140</v>
      </c>
      <c r="H1486">
        <v>423</v>
      </c>
      <c r="I1486" t="s">
        <v>482</v>
      </c>
      <c r="J1486" t="s">
        <v>483</v>
      </c>
      <c r="K1486" t="s">
        <v>145</v>
      </c>
      <c r="L1486">
        <v>1671</v>
      </c>
      <c r="M1486" t="s">
        <v>484</v>
      </c>
      <c r="N1486">
        <v>52</v>
      </c>
      <c r="O1486">
        <v>677366.46</v>
      </c>
      <c r="P1486">
        <v>3788825.13</v>
      </c>
      <c r="Q1486" t="str">
        <f>VLOOKUP(J1486,S:T,2,FALSE)</f>
        <v>G5 - Large C&amp;I</v>
      </c>
    </row>
    <row r="1487" spans="1:17" x14ac:dyDescent="0.35">
      <c r="A1487">
        <v>49</v>
      </c>
      <c r="B1487" t="s">
        <v>420</v>
      </c>
      <c r="C1487">
        <v>2019</v>
      </c>
      <c r="D1487">
        <v>12</v>
      </c>
      <c r="E1487" t="s">
        <v>154</v>
      </c>
      <c r="F1487">
        <v>5</v>
      </c>
      <c r="G1487" t="s">
        <v>140</v>
      </c>
      <c r="H1487">
        <v>410</v>
      </c>
      <c r="I1487" t="s">
        <v>513</v>
      </c>
      <c r="J1487">
        <v>3321</v>
      </c>
      <c r="K1487" t="s">
        <v>145</v>
      </c>
      <c r="L1487">
        <v>1670</v>
      </c>
      <c r="M1487" t="s">
        <v>491</v>
      </c>
      <c r="N1487">
        <v>22</v>
      </c>
      <c r="O1487">
        <v>85380.87</v>
      </c>
      <c r="P1487">
        <v>203854.84</v>
      </c>
      <c r="Q1487" t="str">
        <f>VLOOKUP(J1487,S:T,2,FALSE)</f>
        <v>G5 - Large C&amp;I</v>
      </c>
    </row>
    <row r="1488" spans="1:17" x14ac:dyDescent="0.35">
      <c r="A1488">
        <v>49</v>
      </c>
      <c r="B1488" t="s">
        <v>420</v>
      </c>
      <c r="C1488">
        <v>2019</v>
      </c>
      <c r="D1488">
        <v>12</v>
      </c>
      <c r="E1488" t="s">
        <v>154</v>
      </c>
      <c r="F1488">
        <v>3</v>
      </c>
      <c r="G1488" t="s">
        <v>135</v>
      </c>
      <c r="H1488">
        <v>412</v>
      </c>
      <c r="I1488" t="s">
        <v>533</v>
      </c>
      <c r="J1488">
        <v>3331</v>
      </c>
      <c r="K1488" t="s">
        <v>145</v>
      </c>
      <c r="L1488">
        <v>300</v>
      </c>
      <c r="M1488" t="s">
        <v>136</v>
      </c>
      <c r="N1488">
        <v>2</v>
      </c>
      <c r="O1488">
        <v>14730.73</v>
      </c>
      <c r="P1488">
        <v>14974.14</v>
      </c>
      <c r="Q1488" t="str">
        <f>VLOOKUP(J1488,S:T,2,FALSE)</f>
        <v>G5 - Large C&amp;I</v>
      </c>
    </row>
    <row r="1489" spans="1:17" x14ac:dyDescent="0.35">
      <c r="A1489">
        <v>49</v>
      </c>
      <c r="B1489" t="s">
        <v>420</v>
      </c>
      <c r="C1489">
        <v>2019</v>
      </c>
      <c r="D1489">
        <v>12</v>
      </c>
      <c r="E1489" t="s">
        <v>154</v>
      </c>
      <c r="F1489">
        <v>5</v>
      </c>
      <c r="G1489" t="s">
        <v>140</v>
      </c>
      <c r="H1489">
        <v>409</v>
      </c>
      <c r="I1489" t="s">
        <v>517</v>
      </c>
      <c r="J1489">
        <v>3367</v>
      </c>
      <c r="K1489" t="s">
        <v>145</v>
      </c>
      <c r="L1489">
        <v>400</v>
      </c>
      <c r="M1489" t="s">
        <v>140</v>
      </c>
      <c r="N1489">
        <v>6</v>
      </c>
      <c r="O1489">
        <v>35086.660000000003</v>
      </c>
      <c r="P1489">
        <v>36235.4</v>
      </c>
      <c r="Q1489" t="str">
        <f>VLOOKUP(J1489,S:T,2,FALSE)</f>
        <v>G5 - Large C&amp;I</v>
      </c>
    </row>
    <row r="1490" spans="1:17" x14ac:dyDescent="0.35">
      <c r="A1490">
        <v>49</v>
      </c>
      <c r="B1490" t="s">
        <v>420</v>
      </c>
      <c r="C1490">
        <v>2020</v>
      </c>
      <c r="D1490">
        <v>1</v>
      </c>
      <c r="E1490" t="s">
        <v>153</v>
      </c>
      <c r="F1490">
        <v>5</v>
      </c>
      <c r="G1490" t="s">
        <v>140</v>
      </c>
      <c r="H1490">
        <v>407</v>
      </c>
      <c r="I1490" t="s">
        <v>496</v>
      </c>
      <c r="J1490" t="s">
        <v>497</v>
      </c>
      <c r="K1490" t="s">
        <v>145</v>
      </c>
      <c r="L1490">
        <v>1670</v>
      </c>
      <c r="M1490" t="s">
        <v>491</v>
      </c>
      <c r="N1490">
        <v>8</v>
      </c>
      <c r="O1490">
        <v>8564.57</v>
      </c>
      <c r="P1490">
        <v>21576.44</v>
      </c>
      <c r="Q1490" t="str">
        <f>VLOOKUP(J1490,S:T,2,FALSE)</f>
        <v>G4 - Medium C&amp;I</v>
      </c>
    </row>
    <row r="1491" spans="1:17" x14ac:dyDescent="0.35">
      <c r="A1491">
        <v>49</v>
      </c>
      <c r="B1491" t="s">
        <v>420</v>
      </c>
      <c r="C1491">
        <v>2020</v>
      </c>
      <c r="D1491">
        <v>1</v>
      </c>
      <c r="E1491" t="s">
        <v>153</v>
      </c>
      <c r="F1491">
        <v>3</v>
      </c>
      <c r="G1491" t="s">
        <v>135</v>
      </c>
      <c r="H1491">
        <v>405</v>
      </c>
      <c r="I1491" t="s">
        <v>504</v>
      </c>
      <c r="J1491">
        <v>2237</v>
      </c>
      <c r="K1491" t="s">
        <v>145</v>
      </c>
      <c r="L1491">
        <v>300</v>
      </c>
      <c r="M1491" t="s">
        <v>136</v>
      </c>
      <c r="N1491">
        <v>3234</v>
      </c>
      <c r="O1491">
        <v>5008576.12</v>
      </c>
      <c r="P1491">
        <v>5144141.99</v>
      </c>
      <c r="Q1491" t="str">
        <f>VLOOKUP(J1491,S:T,2,FALSE)</f>
        <v>G4 - Medium C&amp;I</v>
      </c>
    </row>
    <row r="1492" spans="1:17" x14ac:dyDescent="0.35">
      <c r="A1492">
        <v>49</v>
      </c>
      <c r="B1492" t="s">
        <v>420</v>
      </c>
      <c r="C1492">
        <v>2020</v>
      </c>
      <c r="D1492">
        <v>1</v>
      </c>
      <c r="E1492" t="s">
        <v>153</v>
      </c>
      <c r="F1492">
        <v>5</v>
      </c>
      <c r="G1492" t="s">
        <v>140</v>
      </c>
      <c r="H1492">
        <v>406</v>
      </c>
      <c r="I1492" t="s">
        <v>503</v>
      </c>
      <c r="J1492">
        <v>2221</v>
      </c>
      <c r="K1492" t="s">
        <v>145</v>
      </c>
      <c r="L1492">
        <v>1670</v>
      </c>
      <c r="M1492" t="s">
        <v>491</v>
      </c>
      <c r="N1492">
        <v>22</v>
      </c>
      <c r="O1492">
        <v>27282.6</v>
      </c>
      <c r="P1492">
        <v>69261.759999999995</v>
      </c>
      <c r="Q1492" t="str">
        <f>VLOOKUP(J1492,S:T,2,FALSE)</f>
        <v>G4 - Medium C&amp;I</v>
      </c>
    </row>
    <row r="1493" spans="1:17" x14ac:dyDescent="0.35">
      <c r="A1493">
        <v>49</v>
      </c>
      <c r="B1493" t="s">
        <v>420</v>
      </c>
      <c r="C1493">
        <v>2020</v>
      </c>
      <c r="D1493">
        <v>1</v>
      </c>
      <c r="E1493" t="s">
        <v>153</v>
      </c>
      <c r="F1493">
        <v>3</v>
      </c>
      <c r="G1493" t="s">
        <v>135</v>
      </c>
      <c r="H1493">
        <v>418</v>
      </c>
      <c r="I1493" t="s">
        <v>528</v>
      </c>
      <c r="J1493">
        <v>2321</v>
      </c>
      <c r="K1493" t="s">
        <v>145</v>
      </c>
      <c r="L1493">
        <v>1671</v>
      </c>
      <c r="M1493" t="s">
        <v>484</v>
      </c>
      <c r="N1493">
        <v>43</v>
      </c>
      <c r="O1493">
        <v>122926.46</v>
      </c>
      <c r="P1493">
        <v>357940.99</v>
      </c>
      <c r="Q1493" t="str">
        <f>VLOOKUP(J1493,S:T,2,FALSE)</f>
        <v>G5 - Large C&amp;I</v>
      </c>
    </row>
    <row r="1494" spans="1:17" x14ac:dyDescent="0.35">
      <c r="A1494">
        <v>49</v>
      </c>
      <c r="B1494" t="s">
        <v>420</v>
      </c>
      <c r="C1494">
        <v>2020</v>
      </c>
      <c r="D1494">
        <v>1</v>
      </c>
      <c r="E1494" t="s">
        <v>153</v>
      </c>
      <c r="F1494">
        <v>3</v>
      </c>
      <c r="G1494" t="s">
        <v>135</v>
      </c>
      <c r="H1494">
        <v>415</v>
      </c>
      <c r="I1494" t="s">
        <v>501</v>
      </c>
      <c r="J1494" t="s">
        <v>502</v>
      </c>
      <c r="K1494" t="s">
        <v>145</v>
      </c>
      <c r="L1494">
        <v>1670</v>
      </c>
      <c r="M1494" t="s">
        <v>491</v>
      </c>
      <c r="N1494">
        <v>23</v>
      </c>
      <c r="O1494">
        <v>262711.98</v>
      </c>
      <c r="P1494">
        <v>1565572.19</v>
      </c>
      <c r="Q1494" t="str">
        <f>VLOOKUP(J1494,S:T,2,FALSE)</f>
        <v>G5 - Large C&amp;I</v>
      </c>
    </row>
    <row r="1495" spans="1:17" x14ac:dyDescent="0.35">
      <c r="A1495">
        <v>49</v>
      </c>
      <c r="B1495" t="s">
        <v>420</v>
      </c>
      <c r="C1495">
        <v>2020</v>
      </c>
      <c r="D1495">
        <v>1</v>
      </c>
      <c r="E1495" t="s">
        <v>153</v>
      </c>
      <c r="F1495">
        <v>5</v>
      </c>
      <c r="G1495" t="s">
        <v>140</v>
      </c>
      <c r="H1495">
        <v>415</v>
      </c>
      <c r="I1495" t="s">
        <v>501</v>
      </c>
      <c r="J1495" t="s">
        <v>502</v>
      </c>
      <c r="K1495" t="s">
        <v>145</v>
      </c>
      <c r="L1495">
        <v>1670</v>
      </c>
      <c r="M1495" t="s">
        <v>491</v>
      </c>
      <c r="N1495">
        <v>3</v>
      </c>
      <c r="O1495">
        <v>16645.2</v>
      </c>
      <c r="P1495">
        <v>88284.39</v>
      </c>
      <c r="Q1495" t="str">
        <f>VLOOKUP(J1495,S:T,2,FALSE)</f>
        <v>G5 - Large C&amp;I</v>
      </c>
    </row>
    <row r="1496" spans="1:17" x14ac:dyDescent="0.35">
      <c r="A1496">
        <v>49</v>
      </c>
      <c r="B1496" t="s">
        <v>420</v>
      </c>
      <c r="C1496">
        <v>2020</v>
      </c>
      <c r="D1496">
        <v>1</v>
      </c>
      <c r="E1496" t="s">
        <v>153</v>
      </c>
      <c r="F1496">
        <v>5</v>
      </c>
      <c r="G1496" t="s">
        <v>140</v>
      </c>
      <c r="H1496">
        <v>421</v>
      </c>
      <c r="I1496" t="s">
        <v>485</v>
      </c>
      <c r="J1496">
        <v>2496</v>
      </c>
      <c r="K1496" t="s">
        <v>145</v>
      </c>
      <c r="L1496">
        <v>400</v>
      </c>
      <c r="M1496" t="s">
        <v>140</v>
      </c>
      <c r="N1496">
        <v>1</v>
      </c>
      <c r="O1496">
        <v>15036.57</v>
      </c>
      <c r="P1496">
        <v>21155.17</v>
      </c>
      <c r="Q1496" t="str">
        <f>VLOOKUP(J1496,S:T,2,FALSE)</f>
        <v>G5 - Large C&amp;I</v>
      </c>
    </row>
    <row r="1497" spans="1:17" x14ac:dyDescent="0.35">
      <c r="A1497">
        <v>49</v>
      </c>
      <c r="B1497" t="s">
        <v>420</v>
      </c>
      <c r="C1497">
        <v>2020</v>
      </c>
      <c r="D1497">
        <v>1</v>
      </c>
      <c r="E1497" t="s">
        <v>153</v>
      </c>
      <c r="F1497">
        <v>3</v>
      </c>
      <c r="G1497" t="s">
        <v>135</v>
      </c>
      <c r="H1497">
        <v>428</v>
      </c>
      <c r="I1497" t="s">
        <v>529</v>
      </c>
      <c r="J1497" t="s">
        <v>530</v>
      </c>
      <c r="K1497" t="s">
        <v>145</v>
      </c>
      <c r="L1497">
        <v>1675</v>
      </c>
      <c r="M1497" t="s">
        <v>481</v>
      </c>
      <c r="N1497">
        <v>1</v>
      </c>
      <c r="O1497">
        <v>39279.279999999999</v>
      </c>
      <c r="P1497">
        <v>39933.1</v>
      </c>
      <c r="Q1497" t="str">
        <f>VLOOKUP(J1497,S:T,2,FALSE)</f>
        <v>G5 - Large C&amp;I</v>
      </c>
    </row>
    <row r="1498" spans="1:17" x14ac:dyDescent="0.35">
      <c r="A1498">
        <v>49</v>
      </c>
      <c r="B1498" t="s">
        <v>420</v>
      </c>
      <c r="C1498">
        <v>2020</v>
      </c>
      <c r="D1498">
        <v>1</v>
      </c>
      <c r="E1498" t="s">
        <v>153</v>
      </c>
      <c r="F1498">
        <v>1</v>
      </c>
      <c r="G1498" t="s">
        <v>132</v>
      </c>
      <c r="H1498">
        <v>401</v>
      </c>
      <c r="I1498" t="s">
        <v>525</v>
      </c>
      <c r="J1498">
        <v>1012</v>
      </c>
      <c r="K1498" t="s">
        <v>145</v>
      </c>
      <c r="L1498">
        <v>200</v>
      </c>
      <c r="M1498" t="s">
        <v>143</v>
      </c>
      <c r="N1498">
        <v>16744</v>
      </c>
      <c r="O1498">
        <v>856476.49</v>
      </c>
      <c r="P1498">
        <v>479322.21</v>
      </c>
      <c r="Q1498" t="str">
        <f>VLOOKUP(J1498,S:T,2,FALSE)</f>
        <v>G1 - Residential</v>
      </c>
    </row>
    <row r="1499" spans="1:17" x14ac:dyDescent="0.35">
      <c r="A1499">
        <v>49</v>
      </c>
      <c r="B1499" t="s">
        <v>420</v>
      </c>
      <c r="C1499">
        <v>2020</v>
      </c>
      <c r="D1499">
        <v>1</v>
      </c>
      <c r="E1499" t="s">
        <v>153</v>
      </c>
      <c r="F1499">
        <v>10</v>
      </c>
      <c r="G1499" t="s">
        <v>149</v>
      </c>
      <c r="H1499">
        <v>404</v>
      </c>
      <c r="I1499" t="s">
        <v>506</v>
      </c>
      <c r="J1499">
        <v>0</v>
      </c>
      <c r="K1499" t="s">
        <v>145</v>
      </c>
      <c r="L1499">
        <v>0</v>
      </c>
      <c r="M1499" t="s">
        <v>145</v>
      </c>
      <c r="N1499">
        <v>1</v>
      </c>
      <c r="O1499">
        <v>64.19</v>
      </c>
      <c r="P1499">
        <v>33.99</v>
      </c>
      <c r="Q1499" t="str">
        <f>VLOOKUP(J1499,S:T,2,FALSE)</f>
        <v>G6 - OTHER</v>
      </c>
    </row>
    <row r="1500" spans="1:17" x14ac:dyDescent="0.35">
      <c r="A1500">
        <v>49</v>
      </c>
      <c r="B1500" t="s">
        <v>420</v>
      </c>
      <c r="C1500">
        <v>2020</v>
      </c>
      <c r="D1500">
        <v>1</v>
      </c>
      <c r="E1500" t="s">
        <v>153</v>
      </c>
      <c r="F1500">
        <v>3</v>
      </c>
      <c r="G1500" t="s">
        <v>135</v>
      </c>
      <c r="H1500">
        <v>431</v>
      </c>
      <c r="I1500" t="s">
        <v>514</v>
      </c>
      <c r="J1500" t="s">
        <v>515</v>
      </c>
      <c r="K1500" t="s">
        <v>145</v>
      </c>
      <c r="L1500">
        <v>1673</v>
      </c>
      <c r="M1500" t="s">
        <v>516</v>
      </c>
      <c r="N1500">
        <v>3</v>
      </c>
      <c r="O1500">
        <v>-404164.87</v>
      </c>
      <c r="P1500">
        <v>0</v>
      </c>
      <c r="Q1500" t="str">
        <f>VLOOKUP(J1500,S:T,2,FALSE)</f>
        <v>G6 - OTHER</v>
      </c>
    </row>
    <row r="1501" spans="1:17" x14ac:dyDescent="0.35">
      <c r="A1501">
        <v>49</v>
      </c>
      <c r="B1501" t="s">
        <v>420</v>
      </c>
      <c r="C1501">
        <v>2020</v>
      </c>
      <c r="D1501">
        <v>1</v>
      </c>
      <c r="E1501" t="s">
        <v>153</v>
      </c>
      <c r="F1501">
        <v>3</v>
      </c>
      <c r="G1501" t="s">
        <v>135</v>
      </c>
      <c r="H1501">
        <v>443</v>
      </c>
      <c r="I1501" t="s">
        <v>494</v>
      </c>
      <c r="J1501">
        <v>2121</v>
      </c>
      <c r="K1501" t="s">
        <v>145</v>
      </c>
      <c r="L1501">
        <v>1670</v>
      </c>
      <c r="M1501" t="s">
        <v>491</v>
      </c>
      <c r="N1501">
        <v>801</v>
      </c>
      <c r="O1501">
        <v>208935.43</v>
      </c>
      <c r="P1501">
        <v>322371.93</v>
      </c>
      <c r="Q1501" t="str">
        <f>VLOOKUP(J1501,S:T,2,FALSE)</f>
        <v>G3 - Small C&amp;I</v>
      </c>
    </row>
    <row r="1502" spans="1:17" x14ac:dyDescent="0.35">
      <c r="A1502">
        <v>49</v>
      </c>
      <c r="B1502" t="s">
        <v>420</v>
      </c>
      <c r="C1502">
        <v>2020</v>
      </c>
      <c r="D1502">
        <v>1</v>
      </c>
      <c r="E1502" t="s">
        <v>153</v>
      </c>
      <c r="F1502">
        <v>3</v>
      </c>
      <c r="G1502" t="s">
        <v>135</v>
      </c>
      <c r="H1502">
        <v>444</v>
      </c>
      <c r="I1502" t="s">
        <v>495</v>
      </c>
      <c r="J1502">
        <v>2131</v>
      </c>
      <c r="K1502" t="s">
        <v>145</v>
      </c>
      <c r="L1502">
        <v>300</v>
      </c>
      <c r="M1502" t="s">
        <v>136</v>
      </c>
      <c r="N1502">
        <v>65</v>
      </c>
      <c r="O1502">
        <v>30192.78</v>
      </c>
      <c r="P1502">
        <v>24890.98</v>
      </c>
      <c r="Q1502" t="str">
        <f>VLOOKUP(J1502,S:T,2,FALSE)</f>
        <v>G3 - Small C&amp;I</v>
      </c>
    </row>
    <row r="1503" spans="1:17" x14ac:dyDescent="0.35">
      <c r="A1503">
        <v>49</v>
      </c>
      <c r="B1503" t="s">
        <v>420</v>
      </c>
      <c r="C1503">
        <v>2020</v>
      </c>
      <c r="D1503">
        <v>1</v>
      </c>
      <c r="E1503" t="s">
        <v>153</v>
      </c>
      <c r="F1503">
        <v>3</v>
      </c>
      <c r="G1503" t="s">
        <v>135</v>
      </c>
      <c r="H1503">
        <v>406</v>
      </c>
      <c r="I1503" t="s">
        <v>503</v>
      </c>
      <c r="J1503">
        <v>2221</v>
      </c>
      <c r="K1503" t="s">
        <v>145</v>
      </c>
      <c r="L1503">
        <v>1670</v>
      </c>
      <c r="M1503" t="s">
        <v>491</v>
      </c>
      <c r="N1503">
        <v>1494</v>
      </c>
      <c r="O1503">
        <v>1274043.67</v>
      </c>
      <c r="P1503">
        <v>3086701.79</v>
      </c>
      <c r="Q1503" t="str">
        <f>VLOOKUP(J1503,S:T,2,FALSE)</f>
        <v>G4 - Medium C&amp;I</v>
      </c>
    </row>
    <row r="1504" spans="1:17" x14ac:dyDescent="0.35">
      <c r="A1504">
        <v>49</v>
      </c>
      <c r="B1504" t="s">
        <v>420</v>
      </c>
      <c r="C1504">
        <v>2020</v>
      </c>
      <c r="D1504">
        <v>1</v>
      </c>
      <c r="E1504" t="s">
        <v>153</v>
      </c>
      <c r="F1504">
        <v>5</v>
      </c>
      <c r="G1504" t="s">
        <v>140</v>
      </c>
      <c r="H1504">
        <v>420</v>
      </c>
      <c r="I1504" t="s">
        <v>498</v>
      </c>
      <c r="J1504">
        <v>2331</v>
      </c>
      <c r="K1504" t="s">
        <v>145</v>
      </c>
      <c r="L1504">
        <v>400</v>
      </c>
      <c r="M1504" t="s">
        <v>140</v>
      </c>
      <c r="N1504">
        <v>1</v>
      </c>
      <c r="O1504">
        <v>1805</v>
      </c>
      <c r="P1504">
        <v>1907.56</v>
      </c>
      <c r="Q1504" t="str">
        <f>VLOOKUP(J1504,S:T,2,FALSE)</f>
        <v>G5 - Large C&amp;I</v>
      </c>
    </row>
    <row r="1505" spans="1:17" x14ac:dyDescent="0.35">
      <c r="A1505">
        <v>49</v>
      </c>
      <c r="B1505" t="s">
        <v>420</v>
      </c>
      <c r="C1505">
        <v>2020</v>
      </c>
      <c r="D1505">
        <v>1</v>
      </c>
      <c r="E1505" t="s">
        <v>153</v>
      </c>
      <c r="F1505">
        <v>3</v>
      </c>
      <c r="G1505" t="s">
        <v>135</v>
      </c>
      <c r="H1505">
        <v>412</v>
      </c>
      <c r="I1505" t="s">
        <v>533</v>
      </c>
      <c r="J1505">
        <v>3331</v>
      </c>
      <c r="K1505" t="s">
        <v>145</v>
      </c>
      <c r="L1505">
        <v>300</v>
      </c>
      <c r="M1505" t="s">
        <v>136</v>
      </c>
      <c r="N1505">
        <v>4</v>
      </c>
      <c r="O1505">
        <v>78822.16</v>
      </c>
      <c r="P1505">
        <v>82657.5</v>
      </c>
      <c r="Q1505" t="str">
        <f>VLOOKUP(J1505,S:T,2,FALSE)</f>
        <v>G5 - Large C&amp;I</v>
      </c>
    </row>
    <row r="1506" spans="1:17" x14ac:dyDescent="0.35">
      <c r="A1506">
        <v>49</v>
      </c>
      <c r="B1506" t="s">
        <v>420</v>
      </c>
      <c r="C1506">
        <v>2020</v>
      </c>
      <c r="D1506">
        <v>1</v>
      </c>
      <c r="E1506" t="s">
        <v>153</v>
      </c>
      <c r="F1506">
        <v>3</v>
      </c>
      <c r="G1506" t="s">
        <v>135</v>
      </c>
      <c r="H1506">
        <v>414</v>
      </c>
      <c r="I1506" t="s">
        <v>505</v>
      </c>
      <c r="J1506">
        <v>3421</v>
      </c>
      <c r="K1506" t="s">
        <v>145</v>
      </c>
      <c r="L1506">
        <v>1670</v>
      </c>
      <c r="M1506" t="s">
        <v>491</v>
      </c>
      <c r="N1506">
        <v>3</v>
      </c>
      <c r="O1506">
        <v>17927.43</v>
      </c>
      <c r="P1506">
        <v>91758.78</v>
      </c>
      <c r="Q1506" t="str">
        <f>VLOOKUP(J1506,S:T,2,FALSE)</f>
        <v>G5 - Large C&amp;I</v>
      </c>
    </row>
    <row r="1507" spans="1:17" x14ac:dyDescent="0.35">
      <c r="A1507">
        <v>49</v>
      </c>
      <c r="B1507" t="s">
        <v>420</v>
      </c>
      <c r="C1507">
        <v>2020</v>
      </c>
      <c r="D1507">
        <v>1</v>
      </c>
      <c r="E1507" t="s">
        <v>153</v>
      </c>
      <c r="F1507">
        <v>3</v>
      </c>
      <c r="G1507" t="s">
        <v>135</v>
      </c>
      <c r="H1507">
        <v>413</v>
      </c>
      <c r="I1507" t="s">
        <v>511</v>
      </c>
      <c r="J1507">
        <v>3496</v>
      </c>
      <c r="K1507" t="s">
        <v>145</v>
      </c>
      <c r="L1507">
        <v>300</v>
      </c>
      <c r="M1507" t="s">
        <v>136</v>
      </c>
      <c r="N1507">
        <v>4</v>
      </c>
      <c r="O1507">
        <v>62474.6</v>
      </c>
      <c r="P1507">
        <v>84555.79</v>
      </c>
      <c r="Q1507" t="str">
        <f>VLOOKUP(J1507,S:T,2,FALSE)</f>
        <v>G5 - Large C&amp;I</v>
      </c>
    </row>
    <row r="1508" spans="1:17" x14ac:dyDescent="0.35">
      <c r="A1508">
        <v>49</v>
      </c>
      <c r="B1508" t="s">
        <v>420</v>
      </c>
      <c r="C1508">
        <v>2020</v>
      </c>
      <c r="D1508">
        <v>1</v>
      </c>
      <c r="E1508" t="s">
        <v>153</v>
      </c>
      <c r="F1508">
        <v>3</v>
      </c>
      <c r="G1508" t="s">
        <v>135</v>
      </c>
      <c r="H1508">
        <v>411</v>
      </c>
      <c r="I1508" t="s">
        <v>489</v>
      </c>
      <c r="J1508" t="s">
        <v>490</v>
      </c>
      <c r="K1508" t="s">
        <v>145</v>
      </c>
      <c r="L1508">
        <v>1670</v>
      </c>
      <c r="M1508" t="s">
        <v>491</v>
      </c>
      <c r="N1508">
        <v>108</v>
      </c>
      <c r="O1508">
        <v>489268.61</v>
      </c>
      <c r="P1508">
        <v>1202178.3500000001</v>
      </c>
      <c r="Q1508" t="str">
        <f>VLOOKUP(J1508,S:T,2,FALSE)</f>
        <v>G5 - Large C&amp;I</v>
      </c>
    </row>
    <row r="1509" spans="1:17" x14ac:dyDescent="0.35">
      <c r="A1509">
        <v>49</v>
      </c>
      <c r="B1509" t="s">
        <v>420</v>
      </c>
      <c r="C1509">
        <v>2020</v>
      </c>
      <c r="D1509">
        <v>1</v>
      </c>
      <c r="E1509" t="s">
        <v>153</v>
      </c>
      <c r="F1509">
        <v>3</v>
      </c>
      <c r="G1509" t="s">
        <v>135</v>
      </c>
      <c r="H1509">
        <v>425</v>
      </c>
      <c r="I1509" t="s">
        <v>479</v>
      </c>
      <c r="J1509" t="s">
        <v>480</v>
      </c>
      <c r="K1509" t="s">
        <v>145</v>
      </c>
      <c r="L1509">
        <v>1675</v>
      </c>
      <c r="M1509" t="s">
        <v>481</v>
      </c>
      <c r="N1509">
        <v>3</v>
      </c>
      <c r="O1509">
        <v>37632.04</v>
      </c>
      <c r="P1509">
        <v>30983.43</v>
      </c>
      <c r="Q1509" t="str">
        <f>VLOOKUP(J1509,S:T,2,FALSE)</f>
        <v>G5 - Large C&amp;I</v>
      </c>
    </row>
    <row r="1510" spans="1:17" x14ac:dyDescent="0.35">
      <c r="A1510">
        <v>49</v>
      </c>
      <c r="B1510" t="s">
        <v>420</v>
      </c>
      <c r="C1510">
        <v>2020</v>
      </c>
      <c r="D1510">
        <v>1</v>
      </c>
      <c r="E1510" t="s">
        <v>153</v>
      </c>
      <c r="F1510">
        <v>10</v>
      </c>
      <c r="G1510" t="s">
        <v>149</v>
      </c>
      <c r="H1510">
        <v>400</v>
      </c>
      <c r="I1510" t="s">
        <v>510</v>
      </c>
      <c r="J1510">
        <v>1247</v>
      </c>
      <c r="K1510" t="s">
        <v>145</v>
      </c>
      <c r="L1510">
        <v>207</v>
      </c>
      <c r="M1510" t="s">
        <v>151</v>
      </c>
      <c r="N1510">
        <v>214629</v>
      </c>
      <c r="O1510">
        <v>42903714.149999999</v>
      </c>
      <c r="P1510">
        <v>32199429.620000001</v>
      </c>
      <c r="Q1510" t="str">
        <f>VLOOKUP(J1510,S:T,2,FALSE)</f>
        <v>G1 - Residential</v>
      </c>
    </row>
    <row r="1511" spans="1:17" x14ac:dyDescent="0.35">
      <c r="A1511">
        <v>49</v>
      </c>
      <c r="B1511" t="s">
        <v>420</v>
      </c>
      <c r="C1511">
        <v>2020</v>
      </c>
      <c r="D1511">
        <v>1</v>
      </c>
      <c r="E1511" t="s">
        <v>153</v>
      </c>
      <c r="F1511">
        <v>3</v>
      </c>
      <c r="G1511" t="s">
        <v>135</v>
      </c>
      <c r="H1511">
        <v>439</v>
      </c>
      <c r="I1511" t="s">
        <v>487</v>
      </c>
      <c r="J1511" t="s">
        <v>488</v>
      </c>
      <c r="K1511" t="s">
        <v>145</v>
      </c>
      <c r="L1511">
        <v>300</v>
      </c>
      <c r="M1511" t="s">
        <v>136</v>
      </c>
      <c r="N1511">
        <v>1</v>
      </c>
      <c r="O1511">
        <v>170502.74</v>
      </c>
      <c r="P1511">
        <v>282800.92</v>
      </c>
      <c r="Q1511" t="str">
        <f>VLOOKUP(J1511,S:T,2,FALSE)</f>
        <v>G5 - Large C&amp;I</v>
      </c>
    </row>
    <row r="1512" spans="1:17" x14ac:dyDescent="0.35">
      <c r="A1512">
        <v>49</v>
      </c>
      <c r="B1512" t="s">
        <v>420</v>
      </c>
      <c r="C1512">
        <v>2020</v>
      </c>
      <c r="D1512">
        <v>1</v>
      </c>
      <c r="E1512" t="s">
        <v>153</v>
      </c>
      <c r="F1512">
        <v>5</v>
      </c>
      <c r="G1512" t="s">
        <v>140</v>
      </c>
      <c r="H1512">
        <v>418</v>
      </c>
      <c r="I1512" t="s">
        <v>528</v>
      </c>
      <c r="J1512">
        <v>2321</v>
      </c>
      <c r="K1512" t="s">
        <v>145</v>
      </c>
      <c r="L1512">
        <v>1671</v>
      </c>
      <c r="M1512" t="s">
        <v>484</v>
      </c>
      <c r="N1512">
        <v>53</v>
      </c>
      <c r="O1512">
        <v>167992.66</v>
      </c>
      <c r="P1512">
        <v>477132.08</v>
      </c>
      <c r="Q1512" t="str">
        <f>VLOOKUP(J1512,S:T,2,FALSE)</f>
        <v>G5 - Large C&amp;I</v>
      </c>
    </row>
    <row r="1513" spans="1:17" x14ac:dyDescent="0.35">
      <c r="A1513">
        <v>49</v>
      </c>
      <c r="B1513" t="s">
        <v>420</v>
      </c>
      <c r="C1513">
        <v>2020</v>
      </c>
      <c r="D1513">
        <v>1</v>
      </c>
      <c r="E1513" t="s">
        <v>153</v>
      </c>
      <c r="F1513">
        <v>3</v>
      </c>
      <c r="G1513" t="s">
        <v>135</v>
      </c>
      <c r="H1513">
        <v>410</v>
      </c>
      <c r="I1513" t="s">
        <v>513</v>
      </c>
      <c r="J1513">
        <v>3321</v>
      </c>
      <c r="K1513" t="s">
        <v>145</v>
      </c>
      <c r="L1513">
        <v>1670</v>
      </c>
      <c r="M1513" t="s">
        <v>491</v>
      </c>
      <c r="N1513">
        <v>204</v>
      </c>
      <c r="O1513">
        <v>935540.98</v>
      </c>
      <c r="P1513">
        <v>2215422.98</v>
      </c>
      <c r="Q1513" t="str">
        <f>VLOOKUP(J1513,S:T,2,FALSE)</f>
        <v>G5 - Large C&amp;I</v>
      </c>
    </row>
    <row r="1514" spans="1:17" x14ac:dyDescent="0.35">
      <c r="A1514">
        <v>49</v>
      </c>
      <c r="B1514" t="s">
        <v>420</v>
      </c>
      <c r="C1514">
        <v>2020</v>
      </c>
      <c r="D1514">
        <v>1</v>
      </c>
      <c r="E1514" t="s">
        <v>153</v>
      </c>
      <c r="F1514">
        <v>3</v>
      </c>
      <c r="G1514" t="s">
        <v>135</v>
      </c>
      <c r="H1514">
        <v>409</v>
      </c>
      <c r="I1514" t="s">
        <v>517</v>
      </c>
      <c r="J1514">
        <v>3367</v>
      </c>
      <c r="K1514" t="s">
        <v>145</v>
      </c>
      <c r="L1514">
        <v>300</v>
      </c>
      <c r="M1514" t="s">
        <v>136</v>
      </c>
      <c r="N1514">
        <v>90</v>
      </c>
      <c r="O1514">
        <v>938623.41</v>
      </c>
      <c r="P1514">
        <v>975686.34</v>
      </c>
      <c r="Q1514" t="str">
        <f>VLOOKUP(J1514,S:T,2,FALSE)</f>
        <v>G5 - Large C&amp;I</v>
      </c>
    </row>
    <row r="1515" spans="1:17" x14ac:dyDescent="0.35">
      <c r="A1515">
        <v>49</v>
      </c>
      <c r="B1515" t="s">
        <v>420</v>
      </c>
      <c r="C1515">
        <v>2020</v>
      </c>
      <c r="D1515">
        <v>1</v>
      </c>
      <c r="E1515" t="s">
        <v>153</v>
      </c>
      <c r="F1515">
        <v>5</v>
      </c>
      <c r="G1515" t="s">
        <v>140</v>
      </c>
      <c r="H1515">
        <v>414</v>
      </c>
      <c r="I1515" t="s">
        <v>505</v>
      </c>
      <c r="J1515">
        <v>3421</v>
      </c>
      <c r="K1515" t="s">
        <v>145</v>
      </c>
      <c r="L1515">
        <v>1670</v>
      </c>
      <c r="M1515" t="s">
        <v>491</v>
      </c>
      <c r="N1515">
        <v>1</v>
      </c>
      <c r="O1515">
        <v>5910.2</v>
      </c>
      <c r="P1515">
        <v>30250.07</v>
      </c>
      <c r="Q1515" t="str">
        <f>VLOOKUP(J1515,S:T,2,FALSE)</f>
        <v>G5 - Large C&amp;I</v>
      </c>
    </row>
    <row r="1516" spans="1:17" x14ac:dyDescent="0.35">
      <c r="A1516">
        <v>49</v>
      </c>
      <c r="B1516" t="s">
        <v>420</v>
      </c>
      <c r="C1516">
        <v>2020</v>
      </c>
      <c r="D1516">
        <v>1</v>
      </c>
      <c r="E1516" t="s">
        <v>153</v>
      </c>
      <c r="F1516">
        <v>3</v>
      </c>
      <c r="G1516" t="s">
        <v>135</v>
      </c>
      <c r="H1516">
        <v>442</v>
      </c>
      <c r="I1516" t="s">
        <v>531</v>
      </c>
      <c r="J1516" t="s">
        <v>532</v>
      </c>
      <c r="K1516" t="s">
        <v>145</v>
      </c>
      <c r="L1516">
        <v>1672</v>
      </c>
      <c r="M1516" t="s">
        <v>524</v>
      </c>
      <c r="N1516">
        <v>8</v>
      </c>
      <c r="O1516">
        <v>95794.09</v>
      </c>
      <c r="P1516">
        <v>766137.69</v>
      </c>
      <c r="Q1516" t="str">
        <f>VLOOKUP(J1516,S:T,2,FALSE)</f>
        <v>G5 - Large C&amp;I</v>
      </c>
    </row>
    <row r="1517" spans="1:17" x14ac:dyDescent="0.35">
      <c r="A1517">
        <v>49</v>
      </c>
      <c r="B1517" t="s">
        <v>420</v>
      </c>
      <c r="C1517">
        <v>2020</v>
      </c>
      <c r="D1517">
        <v>1</v>
      </c>
      <c r="E1517" t="s">
        <v>153</v>
      </c>
      <c r="F1517">
        <v>1</v>
      </c>
      <c r="G1517" t="s">
        <v>132</v>
      </c>
      <c r="H1517">
        <v>404</v>
      </c>
      <c r="I1517" t="s">
        <v>506</v>
      </c>
      <c r="J1517">
        <v>0</v>
      </c>
      <c r="K1517" t="s">
        <v>145</v>
      </c>
      <c r="L1517">
        <v>0</v>
      </c>
      <c r="M1517" t="s">
        <v>145</v>
      </c>
      <c r="N1517">
        <v>1</v>
      </c>
      <c r="O1517">
        <v>83.05</v>
      </c>
      <c r="P1517">
        <v>59.74</v>
      </c>
      <c r="Q1517" t="str">
        <f>VLOOKUP(J1517,S:T,2,FALSE)</f>
        <v>G6 - OTHER</v>
      </c>
    </row>
    <row r="1518" spans="1:17" x14ac:dyDescent="0.35">
      <c r="A1518">
        <v>49</v>
      </c>
      <c r="B1518" t="s">
        <v>420</v>
      </c>
      <c r="C1518">
        <v>2020</v>
      </c>
      <c r="D1518">
        <v>1</v>
      </c>
      <c r="E1518" t="s">
        <v>153</v>
      </c>
      <c r="F1518">
        <v>5</v>
      </c>
      <c r="G1518" t="s">
        <v>140</v>
      </c>
      <c r="H1518">
        <v>443</v>
      </c>
      <c r="I1518" t="s">
        <v>494</v>
      </c>
      <c r="J1518">
        <v>2121</v>
      </c>
      <c r="K1518" t="s">
        <v>145</v>
      </c>
      <c r="L1518">
        <v>1670</v>
      </c>
      <c r="M1518" t="s">
        <v>491</v>
      </c>
      <c r="N1518">
        <v>2</v>
      </c>
      <c r="O1518">
        <v>592</v>
      </c>
      <c r="P1518">
        <v>923.91</v>
      </c>
      <c r="Q1518" t="str">
        <f>VLOOKUP(J1518,S:T,2,FALSE)</f>
        <v>G3 - Small C&amp;I</v>
      </c>
    </row>
    <row r="1519" spans="1:17" x14ac:dyDescent="0.35">
      <c r="A1519">
        <v>49</v>
      </c>
      <c r="B1519" t="s">
        <v>420</v>
      </c>
      <c r="C1519">
        <v>2020</v>
      </c>
      <c r="D1519">
        <v>1</v>
      </c>
      <c r="E1519" t="s">
        <v>153</v>
      </c>
      <c r="F1519">
        <v>3</v>
      </c>
      <c r="G1519" t="s">
        <v>135</v>
      </c>
      <c r="H1519">
        <v>420</v>
      </c>
      <c r="I1519" t="s">
        <v>498</v>
      </c>
      <c r="J1519">
        <v>2331</v>
      </c>
      <c r="K1519" t="s">
        <v>145</v>
      </c>
      <c r="L1519">
        <v>300</v>
      </c>
      <c r="M1519" t="s">
        <v>136</v>
      </c>
      <c r="N1519">
        <v>1</v>
      </c>
      <c r="O1519">
        <v>3877.08</v>
      </c>
      <c r="P1519">
        <v>4509.34</v>
      </c>
      <c r="Q1519" t="str">
        <f>VLOOKUP(J1519,S:T,2,FALSE)</f>
        <v>G5 - Large C&amp;I</v>
      </c>
    </row>
    <row r="1520" spans="1:17" x14ac:dyDescent="0.35">
      <c r="A1520">
        <v>49</v>
      </c>
      <c r="B1520" t="s">
        <v>420</v>
      </c>
      <c r="C1520">
        <v>2020</v>
      </c>
      <c r="D1520">
        <v>1</v>
      </c>
      <c r="E1520" t="s">
        <v>153</v>
      </c>
      <c r="F1520">
        <v>3</v>
      </c>
      <c r="G1520" t="s">
        <v>135</v>
      </c>
      <c r="H1520">
        <v>417</v>
      </c>
      <c r="I1520" t="s">
        <v>499</v>
      </c>
      <c r="J1520">
        <v>2367</v>
      </c>
      <c r="K1520" t="s">
        <v>145</v>
      </c>
      <c r="L1520">
        <v>300</v>
      </c>
      <c r="M1520" t="s">
        <v>136</v>
      </c>
      <c r="N1520">
        <v>23</v>
      </c>
      <c r="O1520">
        <v>126548.62</v>
      </c>
      <c r="P1520">
        <v>149158.26999999999</v>
      </c>
      <c r="Q1520" t="str">
        <f>VLOOKUP(J1520,S:T,2,FALSE)</f>
        <v>G5 - Large C&amp;I</v>
      </c>
    </row>
    <row r="1521" spans="1:17" x14ac:dyDescent="0.35">
      <c r="A1521">
        <v>49</v>
      </c>
      <c r="B1521" t="s">
        <v>420</v>
      </c>
      <c r="C1521">
        <v>2020</v>
      </c>
      <c r="D1521">
        <v>1</v>
      </c>
      <c r="E1521" t="s">
        <v>153</v>
      </c>
      <c r="F1521">
        <v>5</v>
      </c>
      <c r="G1521" t="s">
        <v>140</v>
      </c>
      <c r="H1521">
        <v>424</v>
      </c>
      <c r="I1521" t="s">
        <v>518</v>
      </c>
      <c r="J1521">
        <v>2431</v>
      </c>
      <c r="K1521" t="s">
        <v>145</v>
      </c>
      <c r="L1521">
        <v>400</v>
      </c>
      <c r="M1521" t="s">
        <v>140</v>
      </c>
      <c r="N1521">
        <v>2</v>
      </c>
      <c r="O1521">
        <v>69124.47</v>
      </c>
      <c r="P1521">
        <v>103515</v>
      </c>
      <c r="Q1521" t="str">
        <f>VLOOKUP(J1521,S:T,2,FALSE)</f>
        <v>G5 - Large C&amp;I</v>
      </c>
    </row>
    <row r="1522" spans="1:17" x14ac:dyDescent="0.35">
      <c r="A1522">
        <v>49</v>
      </c>
      <c r="B1522" t="s">
        <v>420</v>
      </c>
      <c r="C1522">
        <v>2020</v>
      </c>
      <c r="D1522">
        <v>1</v>
      </c>
      <c r="E1522" t="s">
        <v>153</v>
      </c>
      <c r="F1522">
        <v>3</v>
      </c>
      <c r="G1522" t="s">
        <v>135</v>
      </c>
      <c r="H1522">
        <v>440</v>
      </c>
      <c r="I1522" t="s">
        <v>522</v>
      </c>
      <c r="J1522" t="s">
        <v>523</v>
      </c>
      <c r="K1522" t="s">
        <v>145</v>
      </c>
      <c r="L1522">
        <v>1672</v>
      </c>
      <c r="M1522" t="s">
        <v>524</v>
      </c>
      <c r="N1522">
        <v>1</v>
      </c>
      <c r="O1522">
        <v>57377.06</v>
      </c>
      <c r="P1522">
        <v>423841.91</v>
      </c>
      <c r="Q1522" t="str">
        <f>VLOOKUP(J1522,S:T,2,FALSE)</f>
        <v>G5 - Large C&amp;I</v>
      </c>
    </row>
    <row r="1523" spans="1:17" x14ac:dyDescent="0.35">
      <c r="A1523">
        <v>49</v>
      </c>
      <c r="B1523" t="s">
        <v>420</v>
      </c>
      <c r="C1523">
        <v>2020</v>
      </c>
      <c r="D1523">
        <v>1</v>
      </c>
      <c r="E1523" t="s">
        <v>153</v>
      </c>
      <c r="F1523">
        <v>10</v>
      </c>
      <c r="G1523" t="s">
        <v>149</v>
      </c>
      <c r="H1523">
        <v>402</v>
      </c>
      <c r="I1523" t="s">
        <v>486</v>
      </c>
      <c r="J1523">
        <v>1301</v>
      </c>
      <c r="K1523" t="s">
        <v>145</v>
      </c>
      <c r="L1523">
        <v>207</v>
      </c>
      <c r="M1523" t="s">
        <v>151</v>
      </c>
      <c r="N1523">
        <v>17525</v>
      </c>
      <c r="O1523">
        <v>2540993.12</v>
      </c>
      <c r="P1523">
        <v>2594726.21</v>
      </c>
      <c r="Q1523" t="str">
        <f>VLOOKUP(J1523,S:T,2,FALSE)</f>
        <v>G2 - Low Income Residential</v>
      </c>
    </row>
    <row r="1524" spans="1:17" x14ac:dyDescent="0.35">
      <c r="A1524">
        <v>49</v>
      </c>
      <c r="B1524" t="s">
        <v>420</v>
      </c>
      <c r="C1524">
        <v>2020</v>
      </c>
      <c r="D1524">
        <v>1</v>
      </c>
      <c r="E1524" t="s">
        <v>153</v>
      </c>
      <c r="F1524">
        <v>3</v>
      </c>
      <c r="G1524" t="s">
        <v>135</v>
      </c>
      <c r="H1524">
        <v>423</v>
      </c>
      <c r="I1524" t="s">
        <v>482</v>
      </c>
      <c r="J1524" t="s">
        <v>483</v>
      </c>
      <c r="K1524" t="s">
        <v>145</v>
      </c>
      <c r="L1524">
        <v>1671</v>
      </c>
      <c r="M1524" t="s">
        <v>484</v>
      </c>
      <c r="N1524">
        <v>13</v>
      </c>
      <c r="O1524">
        <v>163885.6</v>
      </c>
      <c r="P1524">
        <v>1114680.42</v>
      </c>
      <c r="Q1524" t="str">
        <f>VLOOKUP(J1524,S:T,2,FALSE)</f>
        <v>G5 - Large C&amp;I</v>
      </c>
    </row>
    <row r="1525" spans="1:17" x14ac:dyDescent="0.35">
      <c r="A1525">
        <v>49</v>
      </c>
      <c r="B1525" t="s">
        <v>420</v>
      </c>
      <c r="C1525">
        <v>2020</v>
      </c>
      <c r="D1525">
        <v>1</v>
      </c>
      <c r="E1525" t="s">
        <v>153</v>
      </c>
      <c r="F1525">
        <v>5</v>
      </c>
      <c r="G1525" t="s">
        <v>140</v>
      </c>
      <c r="H1525">
        <v>423</v>
      </c>
      <c r="I1525" t="s">
        <v>482</v>
      </c>
      <c r="J1525" t="s">
        <v>483</v>
      </c>
      <c r="K1525" t="s">
        <v>145</v>
      </c>
      <c r="L1525">
        <v>1671</v>
      </c>
      <c r="M1525" t="s">
        <v>484</v>
      </c>
      <c r="N1525">
        <v>49</v>
      </c>
      <c r="O1525">
        <v>686603.39</v>
      </c>
      <c r="P1525">
        <v>4160458.4</v>
      </c>
      <c r="Q1525" t="str">
        <f>VLOOKUP(J1525,S:T,2,FALSE)</f>
        <v>G5 - Large C&amp;I</v>
      </c>
    </row>
    <row r="1526" spans="1:17" x14ac:dyDescent="0.35">
      <c r="A1526">
        <v>49</v>
      </c>
      <c r="B1526" t="s">
        <v>420</v>
      </c>
      <c r="C1526">
        <v>2020</v>
      </c>
      <c r="D1526">
        <v>1</v>
      </c>
      <c r="E1526" t="s">
        <v>153</v>
      </c>
      <c r="F1526">
        <v>5</v>
      </c>
      <c r="G1526" t="s">
        <v>140</v>
      </c>
      <c r="H1526">
        <v>428</v>
      </c>
      <c r="I1526" t="s">
        <v>529</v>
      </c>
      <c r="J1526" t="s">
        <v>530</v>
      </c>
      <c r="K1526" t="s">
        <v>145</v>
      </c>
      <c r="L1526">
        <v>1675</v>
      </c>
      <c r="M1526" t="s">
        <v>481</v>
      </c>
      <c r="N1526">
        <v>1</v>
      </c>
      <c r="O1526">
        <v>93333.16</v>
      </c>
      <c r="P1526">
        <v>94857.85</v>
      </c>
      <c r="Q1526" t="str">
        <f>VLOOKUP(J1526,S:T,2,FALSE)</f>
        <v>G5 - Large C&amp;I</v>
      </c>
    </row>
    <row r="1527" spans="1:17" x14ac:dyDescent="0.35">
      <c r="A1527">
        <v>49</v>
      </c>
      <c r="B1527" t="s">
        <v>420</v>
      </c>
      <c r="C1527">
        <v>2020</v>
      </c>
      <c r="D1527">
        <v>1</v>
      </c>
      <c r="E1527" t="s">
        <v>153</v>
      </c>
      <c r="F1527">
        <v>3</v>
      </c>
      <c r="G1527" t="s">
        <v>135</v>
      </c>
      <c r="H1527">
        <v>400</v>
      </c>
      <c r="I1527" t="s">
        <v>510</v>
      </c>
      <c r="J1527">
        <v>0</v>
      </c>
      <c r="K1527" t="s">
        <v>145</v>
      </c>
      <c r="L1527">
        <v>0</v>
      </c>
      <c r="M1527" t="s">
        <v>145</v>
      </c>
      <c r="N1527">
        <v>1</v>
      </c>
      <c r="O1527">
        <v>1457.28</v>
      </c>
      <c r="P1527">
        <v>1171.1099999999999</v>
      </c>
      <c r="Q1527" t="str">
        <f>VLOOKUP(J1527,S:T,2,FALSE)</f>
        <v>G6 - OTHER</v>
      </c>
    </row>
    <row r="1528" spans="1:17" x14ac:dyDescent="0.35">
      <c r="A1528">
        <v>49</v>
      </c>
      <c r="B1528" t="s">
        <v>420</v>
      </c>
      <c r="C1528">
        <v>2020</v>
      </c>
      <c r="D1528">
        <v>1</v>
      </c>
      <c r="E1528" t="s">
        <v>153</v>
      </c>
      <c r="F1528">
        <v>5</v>
      </c>
      <c r="G1528" t="s">
        <v>140</v>
      </c>
      <c r="H1528">
        <v>404</v>
      </c>
      <c r="I1528" t="s">
        <v>506</v>
      </c>
      <c r="J1528">
        <v>2107</v>
      </c>
      <c r="K1528" t="s">
        <v>145</v>
      </c>
      <c r="L1528">
        <v>400</v>
      </c>
      <c r="M1528" t="s">
        <v>140</v>
      </c>
      <c r="N1528">
        <v>7</v>
      </c>
      <c r="O1528">
        <v>7141.67</v>
      </c>
      <c r="P1528">
        <v>6257.26</v>
      </c>
      <c r="Q1528" t="str">
        <f>VLOOKUP(J1528,S:T,2,FALSE)</f>
        <v>G3 - Small C&amp;I</v>
      </c>
    </row>
    <row r="1529" spans="1:17" x14ac:dyDescent="0.35">
      <c r="A1529">
        <v>49</v>
      </c>
      <c r="B1529" t="s">
        <v>420</v>
      </c>
      <c r="C1529">
        <v>2020</v>
      </c>
      <c r="D1529">
        <v>1</v>
      </c>
      <c r="E1529" t="s">
        <v>153</v>
      </c>
      <c r="F1529">
        <v>3</v>
      </c>
      <c r="G1529" t="s">
        <v>135</v>
      </c>
      <c r="H1529">
        <v>407</v>
      </c>
      <c r="I1529" t="s">
        <v>496</v>
      </c>
      <c r="J1529" t="s">
        <v>497</v>
      </c>
      <c r="K1529" t="s">
        <v>145</v>
      </c>
      <c r="L1529">
        <v>1670</v>
      </c>
      <c r="M1529" t="s">
        <v>491</v>
      </c>
      <c r="N1529">
        <v>327</v>
      </c>
      <c r="O1529">
        <v>315117.74</v>
      </c>
      <c r="P1529">
        <v>800256.04</v>
      </c>
      <c r="Q1529" t="str">
        <f>VLOOKUP(J1529,S:T,2,FALSE)</f>
        <v>G4 - Medium C&amp;I</v>
      </c>
    </row>
    <row r="1530" spans="1:17" x14ac:dyDescent="0.35">
      <c r="A1530">
        <v>49</v>
      </c>
      <c r="B1530" t="s">
        <v>420</v>
      </c>
      <c r="C1530">
        <v>2020</v>
      </c>
      <c r="D1530">
        <v>1</v>
      </c>
      <c r="E1530" t="s">
        <v>153</v>
      </c>
      <c r="F1530">
        <v>5</v>
      </c>
      <c r="G1530" t="s">
        <v>140</v>
      </c>
      <c r="H1530">
        <v>408</v>
      </c>
      <c r="I1530" t="s">
        <v>478</v>
      </c>
      <c r="J1530">
        <v>2231</v>
      </c>
      <c r="K1530" t="s">
        <v>145</v>
      </c>
      <c r="L1530">
        <v>400</v>
      </c>
      <c r="M1530" t="s">
        <v>140</v>
      </c>
      <c r="N1530">
        <v>2</v>
      </c>
      <c r="O1530">
        <v>4778.87</v>
      </c>
      <c r="P1530">
        <v>5137.9399999999996</v>
      </c>
      <c r="Q1530" t="str">
        <f>VLOOKUP(J1530,S:T,2,FALSE)</f>
        <v>G4 - Medium C&amp;I</v>
      </c>
    </row>
    <row r="1531" spans="1:17" x14ac:dyDescent="0.35">
      <c r="A1531">
        <v>49</v>
      </c>
      <c r="B1531" t="s">
        <v>420</v>
      </c>
      <c r="C1531">
        <v>2020</v>
      </c>
      <c r="D1531">
        <v>1</v>
      </c>
      <c r="E1531" t="s">
        <v>153</v>
      </c>
      <c r="F1531">
        <v>3</v>
      </c>
      <c r="G1531" t="s">
        <v>135</v>
      </c>
      <c r="H1531">
        <v>432</v>
      </c>
      <c r="I1531" t="s">
        <v>507</v>
      </c>
      <c r="J1531" t="s">
        <v>508</v>
      </c>
      <c r="K1531" t="s">
        <v>145</v>
      </c>
      <c r="L1531">
        <v>1674</v>
      </c>
      <c r="M1531" t="s">
        <v>509</v>
      </c>
      <c r="N1531">
        <v>4</v>
      </c>
      <c r="O1531">
        <v>307351.09999999998</v>
      </c>
      <c r="P1531">
        <v>0</v>
      </c>
      <c r="Q1531" t="str">
        <f>VLOOKUP(J1531,S:T,2,FALSE)</f>
        <v>G6 - OTHER</v>
      </c>
    </row>
    <row r="1532" spans="1:17" x14ac:dyDescent="0.35">
      <c r="A1532">
        <v>49</v>
      </c>
      <c r="B1532" t="s">
        <v>420</v>
      </c>
      <c r="C1532">
        <v>2020</v>
      </c>
      <c r="D1532">
        <v>1</v>
      </c>
      <c r="E1532" t="s">
        <v>153</v>
      </c>
      <c r="F1532">
        <v>5</v>
      </c>
      <c r="G1532" t="s">
        <v>140</v>
      </c>
      <c r="H1532">
        <v>405</v>
      </c>
      <c r="I1532" t="s">
        <v>504</v>
      </c>
      <c r="J1532">
        <v>2237</v>
      </c>
      <c r="K1532" t="s">
        <v>145</v>
      </c>
      <c r="L1532">
        <v>400</v>
      </c>
      <c r="M1532" t="s">
        <v>140</v>
      </c>
      <c r="N1532">
        <v>24</v>
      </c>
      <c r="O1532">
        <v>65430.16</v>
      </c>
      <c r="P1532">
        <v>68657.06</v>
      </c>
      <c r="Q1532" t="str">
        <f>VLOOKUP(J1532,S:T,2,FALSE)</f>
        <v>G4 - Medium C&amp;I</v>
      </c>
    </row>
    <row r="1533" spans="1:17" x14ac:dyDescent="0.35">
      <c r="A1533">
        <v>49</v>
      </c>
      <c r="B1533" t="s">
        <v>420</v>
      </c>
      <c r="C1533">
        <v>2020</v>
      </c>
      <c r="D1533">
        <v>1</v>
      </c>
      <c r="E1533" t="s">
        <v>153</v>
      </c>
      <c r="F1533">
        <v>5</v>
      </c>
      <c r="G1533" t="s">
        <v>140</v>
      </c>
      <c r="H1533">
        <v>419</v>
      </c>
      <c r="I1533" t="s">
        <v>519</v>
      </c>
      <c r="J1533" t="s">
        <v>520</v>
      </c>
      <c r="K1533" t="s">
        <v>145</v>
      </c>
      <c r="L1533">
        <v>1671</v>
      </c>
      <c r="M1533" t="s">
        <v>484</v>
      </c>
      <c r="N1533">
        <v>50</v>
      </c>
      <c r="O1533">
        <v>151525.53</v>
      </c>
      <c r="P1533">
        <v>459815.62</v>
      </c>
      <c r="Q1533" t="str">
        <f>VLOOKUP(J1533,S:T,2,FALSE)</f>
        <v>G5 - Large C&amp;I</v>
      </c>
    </row>
    <row r="1534" spans="1:17" x14ac:dyDescent="0.35">
      <c r="A1534">
        <v>49</v>
      </c>
      <c r="B1534" t="s">
        <v>420</v>
      </c>
      <c r="C1534">
        <v>2020</v>
      </c>
      <c r="D1534">
        <v>1</v>
      </c>
      <c r="E1534" t="s">
        <v>153</v>
      </c>
      <c r="F1534">
        <v>3</v>
      </c>
      <c r="G1534" t="s">
        <v>135</v>
      </c>
      <c r="H1534">
        <v>421</v>
      </c>
      <c r="I1534" t="s">
        <v>485</v>
      </c>
      <c r="J1534">
        <v>2496</v>
      </c>
      <c r="K1534" t="s">
        <v>145</v>
      </c>
      <c r="L1534">
        <v>300</v>
      </c>
      <c r="M1534" t="s">
        <v>136</v>
      </c>
      <c r="N1534">
        <v>1</v>
      </c>
      <c r="O1534">
        <v>28931.57</v>
      </c>
      <c r="P1534">
        <v>38560.11</v>
      </c>
      <c r="Q1534" t="str">
        <f>VLOOKUP(J1534,S:T,2,FALSE)</f>
        <v>G5 - Large C&amp;I</v>
      </c>
    </row>
    <row r="1535" spans="1:17" x14ac:dyDescent="0.35">
      <c r="A1535">
        <v>49</v>
      </c>
      <c r="B1535" t="s">
        <v>420</v>
      </c>
      <c r="C1535">
        <v>2020</v>
      </c>
      <c r="D1535">
        <v>1</v>
      </c>
      <c r="E1535" t="s">
        <v>153</v>
      </c>
      <c r="F1535">
        <v>3</v>
      </c>
      <c r="G1535" t="s">
        <v>135</v>
      </c>
      <c r="H1535">
        <v>446</v>
      </c>
      <c r="I1535" t="s">
        <v>521</v>
      </c>
      <c r="J1535">
        <v>8011</v>
      </c>
      <c r="K1535" t="s">
        <v>145</v>
      </c>
      <c r="L1535">
        <v>300</v>
      </c>
      <c r="M1535" t="s">
        <v>136</v>
      </c>
      <c r="N1535">
        <v>23</v>
      </c>
      <c r="O1535">
        <v>1845.69</v>
      </c>
      <c r="P1535">
        <v>0</v>
      </c>
      <c r="Q1535" t="str">
        <f>VLOOKUP(J1535,S:T,2,FALSE)</f>
        <v>G6 - OTHER</v>
      </c>
    </row>
    <row r="1536" spans="1:17" x14ac:dyDescent="0.35">
      <c r="A1536">
        <v>49</v>
      </c>
      <c r="B1536" t="s">
        <v>420</v>
      </c>
      <c r="C1536">
        <v>2020</v>
      </c>
      <c r="D1536">
        <v>1</v>
      </c>
      <c r="E1536" t="s">
        <v>153</v>
      </c>
      <c r="F1536">
        <v>3</v>
      </c>
      <c r="G1536" t="s">
        <v>135</v>
      </c>
      <c r="H1536">
        <v>441</v>
      </c>
      <c r="I1536" t="s">
        <v>526</v>
      </c>
      <c r="J1536" t="s">
        <v>527</v>
      </c>
      <c r="K1536" t="s">
        <v>145</v>
      </c>
      <c r="L1536">
        <v>300</v>
      </c>
      <c r="M1536" t="s">
        <v>136</v>
      </c>
      <c r="N1536">
        <v>1</v>
      </c>
      <c r="O1536">
        <v>20739.52</v>
      </c>
      <c r="P1536">
        <v>35631.82</v>
      </c>
      <c r="Q1536" t="str">
        <f>VLOOKUP(J1536,S:T,2,FALSE)</f>
        <v>G5 - Large C&amp;I</v>
      </c>
    </row>
    <row r="1537" spans="1:17" x14ac:dyDescent="0.35">
      <c r="A1537">
        <v>49</v>
      </c>
      <c r="B1537" t="s">
        <v>420</v>
      </c>
      <c r="C1537">
        <v>2020</v>
      </c>
      <c r="D1537">
        <v>1</v>
      </c>
      <c r="E1537" t="s">
        <v>153</v>
      </c>
      <c r="F1537">
        <v>1</v>
      </c>
      <c r="G1537" t="s">
        <v>132</v>
      </c>
      <c r="H1537">
        <v>403</v>
      </c>
      <c r="I1537" t="s">
        <v>512</v>
      </c>
      <c r="J1537">
        <v>1101</v>
      </c>
      <c r="K1537" t="s">
        <v>145</v>
      </c>
      <c r="L1537">
        <v>200</v>
      </c>
      <c r="M1537" t="s">
        <v>143</v>
      </c>
      <c r="N1537">
        <v>516</v>
      </c>
      <c r="O1537">
        <v>26358.74</v>
      </c>
      <c r="P1537">
        <v>22574.51</v>
      </c>
      <c r="Q1537" t="str">
        <f>VLOOKUP(J1537,S:T,2,FALSE)</f>
        <v>G2 - Low Income Residential</v>
      </c>
    </row>
    <row r="1538" spans="1:17" x14ac:dyDescent="0.35">
      <c r="A1538">
        <v>49</v>
      </c>
      <c r="B1538" t="s">
        <v>420</v>
      </c>
      <c r="C1538">
        <v>2020</v>
      </c>
      <c r="D1538">
        <v>1</v>
      </c>
      <c r="E1538" t="s">
        <v>153</v>
      </c>
      <c r="F1538">
        <v>3</v>
      </c>
      <c r="G1538" t="s">
        <v>135</v>
      </c>
      <c r="H1538">
        <v>408</v>
      </c>
      <c r="I1538" t="s">
        <v>478</v>
      </c>
      <c r="J1538">
        <v>2231</v>
      </c>
      <c r="K1538" t="s">
        <v>145</v>
      </c>
      <c r="L1538">
        <v>300</v>
      </c>
      <c r="M1538" t="s">
        <v>136</v>
      </c>
      <c r="N1538">
        <v>73</v>
      </c>
      <c r="O1538">
        <v>101856.6</v>
      </c>
      <c r="P1538">
        <v>103403.49</v>
      </c>
      <c r="Q1538" t="str">
        <f>VLOOKUP(J1538,S:T,2,FALSE)</f>
        <v>G4 - Medium C&amp;I</v>
      </c>
    </row>
    <row r="1539" spans="1:17" x14ac:dyDescent="0.35">
      <c r="A1539">
        <v>49</v>
      </c>
      <c r="B1539" t="s">
        <v>420</v>
      </c>
      <c r="C1539">
        <v>2020</v>
      </c>
      <c r="D1539">
        <v>1</v>
      </c>
      <c r="E1539" t="s">
        <v>153</v>
      </c>
      <c r="F1539">
        <v>3</v>
      </c>
      <c r="G1539" t="s">
        <v>135</v>
      </c>
      <c r="H1539">
        <v>419</v>
      </c>
      <c r="I1539" t="s">
        <v>519</v>
      </c>
      <c r="J1539" t="s">
        <v>520</v>
      </c>
      <c r="K1539" t="s">
        <v>145</v>
      </c>
      <c r="L1539">
        <v>1671</v>
      </c>
      <c r="M1539" t="s">
        <v>484</v>
      </c>
      <c r="N1539">
        <v>4</v>
      </c>
      <c r="O1539">
        <v>9610.2900000000009</v>
      </c>
      <c r="P1539">
        <v>28545.42</v>
      </c>
      <c r="Q1539" t="str">
        <f>VLOOKUP(J1539,S:T,2,FALSE)</f>
        <v>G5 - Large C&amp;I</v>
      </c>
    </row>
    <row r="1540" spans="1:17" x14ac:dyDescent="0.35">
      <c r="A1540">
        <v>49</v>
      </c>
      <c r="B1540" t="s">
        <v>420</v>
      </c>
      <c r="C1540">
        <v>2020</v>
      </c>
      <c r="D1540">
        <v>1</v>
      </c>
      <c r="E1540" t="s">
        <v>153</v>
      </c>
      <c r="F1540">
        <v>5</v>
      </c>
      <c r="G1540" t="s">
        <v>140</v>
      </c>
      <c r="H1540">
        <v>417</v>
      </c>
      <c r="I1540" t="s">
        <v>499</v>
      </c>
      <c r="J1540">
        <v>2367</v>
      </c>
      <c r="K1540" t="s">
        <v>145</v>
      </c>
      <c r="L1540">
        <v>400</v>
      </c>
      <c r="M1540" t="s">
        <v>140</v>
      </c>
      <c r="N1540">
        <v>23</v>
      </c>
      <c r="O1540">
        <v>118607.78</v>
      </c>
      <c r="P1540">
        <v>138503.63</v>
      </c>
      <c r="Q1540" t="str">
        <f>VLOOKUP(J1540,S:T,2,FALSE)</f>
        <v>G5 - Large C&amp;I</v>
      </c>
    </row>
    <row r="1541" spans="1:17" x14ac:dyDescent="0.35">
      <c r="A1541">
        <v>49</v>
      </c>
      <c r="B1541" t="s">
        <v>420</v>
      </c>
      <c r="C1541">
        <v>2020</v>
      </c>
      <c r="D1541">
        <v>1</v>
      </c>
      <c r="E1541" t="s">
        <v>153</v>
      </c>
      <c r="F1541">
        <v>5</v>
      </c>
      <c r="G1541" t="s">
        <v>140</v>
      </c>
      <c r="H1541">
        <v>422</v>
      </c>
      <c r="I1541" t="s">
        <v>500</v>
      </c>
      <c r="J1541">
        <v>2421</v>
      </c>
      <c r="K1541" t="s">
        <v>145</v>
      </c>
      <c r="L1541">
        <v>1671</v>
      </c>
      <c r="M1541" t="s">
        <v>484</v>
      </c>
      <c r="N1541">
        <v>12</v>
      </c>
      <c r="O1541">
        <v>82195</v>
      </c>
      <c r="P1541">
        <v>390362.74</v>
      </c>
      <c r="Q1541" t="str">
        <f>VLOOKUP(J1541,S:T,2,FALSE)</f>
        <v>G5 - Large C&amp;I</v>
      </c>
    </row>
    <row r="1542" spans="1:17" x14ac:dyDescent="0.35">
      <c r="A1542">
        <v>49</v>
      </c>
      <c r="B1542" t="s">
        <v>420</v>
      </c>
      <c r="C1542">
        <v>2020</v>
      </c>
      <c r="D1542">
        <v>1</v>
      </c>
      <c r="E1542" t="s">
        <v>153</v>
      </c>
      <c r="F1542">
        <v>1</v>
      </c>
      <c r="G1542" t="s">
        <v>132</v>
      </c>
      <c r="H1542">
        <v>400</v>
      </c>
      <c r="I1542" t="s">
        <v>510</v>
      </c>
      <c r="J1542">
        <v>1247</v>
      </c>
      <c r="K1542" t="s">
        <v>145</v>
      </c>
      <c r="L1542">
        <v>207</v>
      </c>
      <c r="M1542" t="s">
        <v>151</v>
      </c>
      <c r="N1542">
        <v>12</v>
      </c>
      <c r="O1542">
        <v>1760.64</v>
      </c>
      <c r="P1542">
        <v>1281.32</v>
      </c>
      <c r="Q1542" t="str">
        <f>VLOOKUP(J1542,S:T,2,FALSE)</f>
        <v>G1 - Residential</v>
      </c>
    </row>
    <row r="1543" spans="1:17" x14ac:dyDescent="0.35">
      <c r="A1543">
        <v>49</v>
      </c>
      <c r="B1543" t="s">
        <v>420</v>
      </c>
      <c r="C1543">
        <v>2020</v>
      </c>
      <c r="D1543">
        <v>1</v>
      </c>
      <c r="E1543" t="s">
        <v>153</v>
      </c>
      <c r="F1543">
        <v>3</v>
      </c>
      <c r="G1543" t="s">
        <v>135</v>
      </c>
      <c r="H1543">
        <v>404</v>
      </c>
      <c r="I1543" t="s">
        <v>506</v>
      </c>
      <c r="J1543">
        <v>2107</v>
      </c>
      <c r="K1543" t="s">
        <v>145</v>
      </c>
      <c r="L1543">
        <v>300</v>
      </c>
      <c r="M1543" t="s">
        <v>136</v>
      </c>
      <c r="N1543">
        <v>18534</v>
      </c>
      <c r="O1543">
        <v>5280453.01</v>
      </c>
      <c r="P1543">
        <v>4236464.12</v>
      </c>
      <c r="Q1543" t="str">
        <f>VLOOKUP(J1543,S:T,2,FALSE)</f>
        <v>G3 - Small C&amp;I</v>
      </c>
    </row>
    <row r="1544" spans="1:17" x14ac:dyDescent="0.35">
      <c r="A1544">
        <v>49</v>
      </c>
      <c r="B1544" t="s">
        <v>420</v>
      </c>
      <c r="C1544">
        <v>2020</v>
      </c>
      <c r="D1544">
        <v>1</v>
      </c>
      <c r="E1544" t="s">
        <v>153</v>
      </c>
      <c r="F1544">
        <v>5</v>
      </c>
      <c r="G1544" t="s">
        <v>140</v>
      </c>
      <c r="H1544">
        <v>411</v>
      </c>
      <c r="I1544" t="s">
        <v>489</v>
      </c>
      <c r="J1544" t="s">
        <v>490</v>
      </c>
      <c r="K1544" t="s">
        <v>145</v>
      </c>
      <c r="L1544">
        <v>1670</v>
      </c>
      <c r="M1544" t="s">
        <v>491</v>
      </c>
      <c r="N1544">
        <v>9</v>
      </c>
      <c r="O1544">
        <v>40592.589999999997</v>
      </c>
      <c r="P1544">
        <v>94117.87</v>
      </c>
      <c r="Q1544" t="str">
        <f>VLOOKUP(J1544,S:T,2,FALSE)</f>
        <v>G5 - Large C&amp;I</v>
      </c>
    </row>
    <row r="1545" spans="1:17" x14ac:dyDescent="0.35">
      <c r="A1545">
        <v>49</v>
      </c>
      <c r="B1545" t="s">
        <v>420</v>
      </c>
      <c r="C1545">
        <v>2020</v>
      </c>
      <c r="D1545">
        <v>1</v>
      </c>
      <c r="E1545" t="s">
        <v>153</v>
      </c>
      <c r="F1545">
        <v>5</v>
      </c>
      <c r="G1545" t="s">
        <v>140</v>
      </c>
      <c r="H1545">
        <v>410</v>
      </c>
      <c r="I1545" t="s">
        <v>513</v>
      </c>
      <c r="J1545">
        <v>3321</v>
      </c>
      <c r="K1545" t="s">
        <v>145</v>
      </c>
      <c r="L1545">
        <v>1670</v>
      </c>
      <c r="M1545" t="s">
        <v>491</v>
      </c>
      <c r="N1545">
        <v>23</v>
      </c>
      <c r="O1545">
        <v>110717.08</v>
      </c>
      <c r="P1545">
        <v>264417.12</v>
      </c>
      <c r="Q1545" t="str">
        <f>VLOOKUP(J1545,S:T,2,FALSE)</f>
        <v>G5 - Large C&amp;I</v>
      </c>
    </row>
    <row r="1546" spans="1:17" x14ac:dyDescent="0.35">
      <c r="A1546">
        <v>49</v>
      </c>
      <c r="B1546" t="s">
        <v>420</v>
      </c>
      <c r="C1546">
        <v>2020</v>
      </c>
      <c r="D1546">
        <v>1</v>
      </c>
      <c r="E1546" t="s">
        <v>153</v>
      </c>
      <c r="F1546">
        <v>5</v>
      </c>
      <c r="G1546" t="s">
        <v>140</v>
      </c>
      <c r="H1546">
        <v>409</v>
      </c>
      <c r="I1546" t="s">
        <v>517</v>
      </c>
      <c r="J1546">
        <v>3367</v>
      </c>
      <c r="K1546" t="s">
        <v>145</v>
      </c>
      <c r="L1546">
        <v>400</v>
      </c>
      <c r="M1546" t="s">
        <v>140</v>
      </c>
      <c r="N1546">
        <v>6</v>
      </c>
      <c r="O1546">
        <v>78733.53</v>
      </c>
      <c r="P1546">
        <v>84010.92</v>
      </c>
      <c r="Q1546" t="str">
        <f>VLOOKUP(J1546,S:T,2,FALSE)</f>
        <v>G5 - Large C&amp;I</v>
      </c>
    </row>
    <row r="1547" spans="1:17" x14ac:dyDescent="0.35">
      <c r="A1547">
        <v>49</v>
      </c>
      <c r="B1547" t="s">
        <v>420</v>
      </c>
      <c r="C1547">
        <v>2020</v>
      </c>
      <c r="D1547">
        <v>1</v>
      </c>
      <c r="E1547" t="s">
        <v>153</v>
      </c>
      <c r="F1547">
        <v>3</v>
      </c>
      <c r="G1547" t="s">
        <v>135</v>
      </c>
      <c r="H1547">
        <v>422</v>
      </c>
      <c r="I1547" t="s">
        <v>500</v>
      </c>
      <c r="J1547">
        <v>2421</v>
      </c>
      <c r="K1547" t="s">
        <v>145</v>
      </c>
      <c r="L1547">
        <v>1671</v>
      </c>
      <c r="M1547" t="s">
        <v>484</v>
      </c>
      <c r="N1547">
        <v>2</v>
      </c>
      <c r="O1547">
        <v>8146.15</v>
      </c>
      <c r="P1547">
        <v>37257.160000000003</v>
      </c>
      <c r="Q1547" t="str">
        <f>VLOOKUP(J1547,S:T,2,FALSE)</f>
        <v>G5 - Large C&amp;I</v>
      </c>
    </row>
    <row r="1548" spans="1:17" x14ac:dyDescent="0.35">
      <c r="A1548">
        <v>49</v>
      </c>
      <c r="B1548" t="s">
        <v>420</v>
      </c>
      <c r="C1548">
        <v>2020</v>
      </c>
      <c r="D1548">
        <v>1</v>
      </c>
      <c r="E1548" t="s">
        <v>153</v>
      </c>
      <c r="F1548">
        <v>10</v>
      </c>
      <c r="G1548" t="s">
        <v>149</v>
      </c>
      <c r="H1548">
        <v>401</v>
      </c>
      <c r="I1548" t="s">
        <v>525</v>
      </c>
      <c r="J1548">
        <v>1012</v>
      </c>
      <c r="K1548" t="s">
        <v>145</v>
      </c>
      <c r="L1548">
        <v>200</v>
      </c>
      <c r="M1548" t="s">
        <v>143</v>
      </c>
      <c r="N1548">
        <v>9</v>
      </c>
      <c r="O1548">
        <v>2232.1999999999998</v>
      </c>
      <c r="P1548">
        <v>1589.29</v>
      </c>
      <c r="Q1548" t="str">
        <f>VLOOKUP(J1548,S:T,2,FALSE)</f>
        <v>G1 - Residential</v>
      </c>
    </row>
    <row r="1549" spans="1:17" x14ac:dyDescent="0.35">
      <c r="A1549">
        <v>49</v>
      </c>
      <c r="B1549" t="s">
        <v>420</v>
      </c>
      <c r="C1549">
        <v>2020</v>
      </c>
      <c r="D1549">
        <v>1</v>
      </c>
      <c r="E1549" t="s">
        <v>153</v>
      </c>
      <c r="F1549">
        <v>3</v>
      </c>
      <c r="G1549" t="s">
        <v>135</v>
      </c>
      <c r="H1549">
        <v>430</v>
      </c>
      <c r="I1549" t="s">
        <v>492</v>
      </c>
      <c r="J1549" t="s">
        <v>493</v>
      </c>
      <c r="K1549" t="s">
        <v>145</v>
      </c>
      <c r="L1549">
        <v>300</v>
      </c>
      <c r="M1549" t="s">
        <v>136</v>
      </c>
      <c r="N1549">
        <v>1</v>
      </c>
      <c r="O1549">
        <v>18749.63</v>
      </c>
      <c r="P1549">
        <v>1</v>
      </c>
      <c r="Q1549" t="str">
        <f>VLOOKUP(J1549,S:T,2,FALSE)</f>
        <v>E6 - OTHER</v>
      </c>
    </row>
    <row r="1550" spans="1:17" x14ac:dyDescent="0.35">
      <c r="A1550">
        <v>49</v>
      </c>
      <c r="B1550" t="s">
        <v>420</v>
      </c>
      <c r="C1550">
        <v>2020</v>
      </c>
      <c r="D1550">
        <v>1</v>
      </c>
      <c r="E1550" t="s">
        <v>153</v>
      </c>
      <c r="F1550">
        <v>5</v>
      </c>
      <c r="G1550" t="s">
        <v>140</v>
      </c>
      <c r="H1550">
        <v>711</v>
      </c>
      <c r="I1550" t="s">
        <v>452</v>
      </c>
      <c r="J1550" t="s">
        <v>438</v>
      </c>
      <c r="K1550" t="s">
        <v>439</v>
      </c>
      <c r="L1550">
        <v>4552</v>
      </c>
      <c r="M1550" t="s">
        <v>156</v>
      </c>
      <c r="N1550">
        <v>77</v>
      </c>
      <c r="O1550">
        <v>963331.37</v>
      </c>
      <c r="P1550">
        <v>14296719</v>
      </c>
      <c r="Q1550" t="str">
        <f>VLOOKUP(J1550,S:T,2,FALSE)</f>
        <v>E5 - Large C&amp;I</v>
      </c>
    </row>
    <row r="1551" spans="1:17" x14ac:dyDescent="0.35">
      <c r="A1551">
        <v>49</v>
      </c>
      <c r="B1551" t="s">
        <v>420</v>
      </c>
      <c r="C1551">
        <v>2020</v>
      </c>
      <c r="D1551">
        <v>1</v>
      </c>
      <c r="E1551" t="s">
        <v>153</v>
      </c>
      <c r="F1551">
        <v>3</v>
      </c>
      <c r="G1551" t="s">
        <v>135</v>
      </c>
      <c r="H1551">
        <v>705</v>
      </c>
      <c r="I1551" t="s">
        <v>437</v>
      </c>
      <c r="J1551" t="s">
        <v>438</v>
      </c>
      <c r="K1551" t="s">
        <v>439</v>
      </c>
      <c r="L1551">
        <v>300</v>
      </c>
      <c r="M1551" t="s">
        <v>136</v>
      </c>
      <c r="N1551">
        <v>93</v>
      </c>
      <c r="O1551">
        <v>1675331.42</v>
      </c>
      <c r="P1551">
        <v>8350213</v>
      </c>
      <c r="Q1551" t="str">
        <f>VLOOKUP(J1551,S:T,2,FALSE)</f>
        <v>E5 - Large C&amp;I</v>
      </c>
    </row>
    <row r="1552" spans="1:17" x14ac:dyDescent="0.35">
      <c r="A1552">
        <v>49</v>
      </c>
      <c r="B1552" t="s">
        <v>420</v>
      </c>
      <c r="C1552">
        <v>2020</v>
      </c>
      <c r="D1552">
        <v>1</v>
      </c>
      <c r="E1552" t="s">
        <v>153</v>
      </c>
      <c r="F1552">
        <v>10</v>
      </c>
      <c r="G1552" t="s">
        <v>149</v>
      </c>
      <c r="H1552">
        <v>5</v>
      </c>
      <c r="I1552" t="s">
        <v>536</v>
      </c>
      <c r="J1552" t="s">
        <v>425</v>
      </c>
      <c r="K1552" t="s">
        <v>426</v>
      </c>
      <c r="L1552">
        <v>207</v>
      </c>
      <c r="M1552" t="s">
        <v>151</v>
      </c>
      <c r="N1552">
        <v>6</v>
      </c>
      <c r="O1552">
        <v>157.37</v>
      </c>
      <c r="P1552">
        <v>508</v>
      </c>
      <c r="Q1552" t="str">
        <f>VLOOKUP(J1552,S:T,2,FALSE)</f>
        <v>E3 - Small C&amp;I</v>
      </c>
    </row>
    <row r="1553" spans="1:17" x14ac:dyDescent="0.35">
      <c r="A1553">
        <v>49</v>
      </c>
      <c r="B1553" t="s">
        <v>420</v>
      </c>
      <c r="C1553">
        <v>2020</v>
      </c>
      <c r="D1553">
        <v>1</v>
      </c>
      <c r="E1553" t="s">
        <v>153</v>
      </c>
      <c r="F1553">
        <v>3</v>
      </c>
      <c r="G1553" t="s">
        <v>135</v>
      </c>
      <c r="H1553">
        <v>34</v>
      </c>
      <c r="I1553" t="s">
        <v>463</v>
      </c>
      <c r="J1553" t="s">
        <v>458</v>
      </c>
      <c r="K1553" t="s">
        <v>459</v>
      </c>
      <c r="L1553">
        <v>300</v>
      </c>
      <c r="M1553" t="s">
        <v>136</v>
      </c>
      <c r="N1553">
        <v>134</v>
      </c>
      <c r="O1553">
        <v>14828.04</v>
      </c>
      <c r="P1553">
        <v>64330</v>
      </c>
      <c r="Q1553" t="str">
        <f>VLOOKUP(J1553,S:T,2,FALSE)</f>
        <v>E3 - Small C&amp;I</v>
      </c>
    </row>
    <row r="1554" spans="1:17" x14ac:dyDescent="0.35">
      <c r="A1554">
        <v>49</v>
      </c>
      <c r="B1554" t="s">
        <v>420</v>
      </c>
      <c r="C1554">
        <v>2020</v>
      </c>
      <c r="D1554">
        <v>1</v>
      </c>
      <c r="E1554" t="s">
        <v>153</v>
      </c>
      <c r="F1554">
        <v>5</v>
      </c>
      <c r="G1554" t="s">
        <v>140</v>
      </c>
      <c r="H1554">
        <v>944</v>
      </c>
      <c r="I1554" t="s">
        <v>471</v>
      </c>
      <c r="J1554" t="s">
        <v>472</v>
      </c>
      <c r="K1554" t="s">
        <v>473</v>
      </c>
      <c r="L1554">
        <v>4552</v>
      </c>
      <c r="M1554" t="s">
        <v>156</v>
      </c>
      <c r="N1554">
        <v>1</v>
      </c>
      <c r="O1554">
        <v>11141.57</v>
      </c>
      <c r="P1554">
        <v>673425</v>
      </c>
      <c r="Q1554" t="str">
        <f>VLOOKUP(J1554,S:T,2,FALSE)</f>
        <v>E6 - OTHER</v>
      </c>
    </row>
    <row r="1555" spans="1:17" x14ac:dyDescent="0.35">
      <c r="A1555">
        <v>49</v>
      </c>
      <c r="B1555" t="s">
        <v>420</v>
      </c>
      <c r="C1555">
        <v>2020</v>
      </c>
      <c r="D1555">
        <v>1</v>
      </c>
      <c r="E1555" t="s">
        <v>153</v>
      </c>
      <c r="F1555">
        <v>6</v>
      </c>
      <c r="G1555" t="s">
        <v>137</v>
      </c>
      <c r="H1555">
        <v>631</v>
      </c>
      <c r="I1555" t="s">
        <v>475</v>
      </c>
      <c r="J1555" t="s">
        <v>157</v>
      </c>
      <c r="K1555" t="s">
        <v>145</v>
      </c>
      <c r="L1555">
        <v>700</v>
      </c>
      <c r="M1555" t="s">
        <v>138</v>
      </c>
      <c r="N1555">
        <v>18</v>
      </c>
      <c r="O1555">
        <v>69051.41</v>
      </c>
      <c r="P1555">
        <v>320216</v>
      </c>
      <c r="Q1555" t="str">
        <f>VLOOKUP(J1555,S:T,2,FALSE)</f>
        <v>E6 - OTHER</v>
      </c>
    </row>
    <row r="1556" spans="1:17" x14ac:dyDescent="0.35">
      <c r="A1556">
        <v>49</v>
      </c>
      <c r="B1556" t="s">
        <v>420</v>
      </c>
      <c r="C1556">
        <v>2020</v>
      </c>
      <c r="D1556">
        <v>1</v>
      </c>
      <c r="E1556" t="s">
        <v>153</v>
      </c>
      <c r="F1556">
        <v>5</v>
      </c>
      <c r="G1556" t="s">
        <v>140</v>
      </c>
      <c r="H1556">
        <v>954</v>
      </c>
      <c r="I1556" t="s">
        <v>436</v>
      </c>
      <c r="J1556" t="s">
        <v>433</v>
      </c>
      <c r="K1556" t="s">
        <v>434</v>
      </c>
      <c r="L1556">
        <v>4552</v>
      </c>
      <c r="M1556" t="s">
        <v>156</v>
      </c>
      <c r="N1556">
        <v>167</v>
      </c>
      <c r="O1556">
        <v>322226.11</v>
      </c>
      <c r="P1556">
        <v>3646090</v>
      </c>
      <c r="Q1556" t="str">
        <f>VLOOKUP(J1556,S:T,2,FALSE)</f>
        <v>E4 - Medium C&amp;I</v>
      </c>
    </row>
    <row r="1557" spans="1:17" x14ac:dyDescent="0.35">
      <c r="A1557">
        <v>49</v>
      </c>
      <c r="B1557" t="s">
        <v>420</v>
      </c>
      <c r="C1557">
        <v>2020</v>
      </c>
      <c r="D1557">
        <v>1</v>
      </c>
      <c r="E1557" t="s">
        <v>153</v>
      </c>
      <c r="F1557">
        <v>1</v>
      </c>
      <c r="G1557" t="s">
        <v>132</v>
      </c>
      <c r="H1557">
        <v>1</v>
      </c>
      <c r="I1557" t="s">
        <v>449</v>
      </c>
      <c r="J1557" t="s">
        <v>450</v>
      </c>
      <c r="K1557" t="s">
        <v>451</v>
      </c>
      <c r="L1557">
        <v>200</v>
      </c>
      <c r="M1557" t="s">
        <v>143</v>
      </c>
      <c r="N1557">
        <v>357271</v>
      </c>
      <c r="O1557">
        <v>50660599.210000001</v>
      </c>
      <c r="P1557">
        <v>219359749</v>
      </c>
      <c r="Q1557" t="str">
        <f>VLOOKUP(J1557,S:T,2,FALSE)</f>
        <v>E1 - Residential</v>
      </c>
    </row>
    <row r="1558" spans="1:17" x14ac:dyDescent="0.35">
      <c r="A1558">
        <v>49</v>
      </c>
      <c r="B1558" t="s">
        <v>420</v>
      </c>
      <c r="C1558">
        <v>2020</v>
      </c>
      <c r="D1558">
        <v>1</v>
      </c>
      <c r="E1558" t="s">
        <v>153</v>
      </c>
      <c r="F1558">
        <v>10</v>
      </c>
      <c r="G1558" t="s">
        <v>149</v>
      </c>
      <c r="H1558">
        <v>628</v>
      </c>
      <c r="I1558" t="s">
        <v>440</v>
      </c>
      <c r="J1558" t="s">
        <v>441</v>
      </c>
      <c r="K1558" t="s">
        <v>442</v>
      </c>
      <c r="L1558">
        <v>207</v>
      </c>
      <c r="M1558" t="s">
        <v>151</v>
      </c>
      <c r="N1558">
        <v>7</v>
      </c>
      <c r="O1558">
        <v>230.57</v>
      </c>
      <c r="P1558">
        <v>777</v>
      </c>
      <c r="Q1558" t="str">
        <f>VLOOKUP(J1558,S:T,2,FALSE)</f>
        <v>E6 - OTHER</v>
      </c>
    </row>
    <row r="1559" spans="1:17" x14ac:dyDescent="0.35">
      <c r="A1559">
        <v>49</v>
      </c>
      <c r="B1559" t="s">
        <v>420</v>
      </c>
      <c r="C1559">
        <v>2020</v>
      </c>
      <c r="D1559">
        <v>1</v>
      </c>
      <c r="E1559" t="s">
        <v>153</v>
      </c>
      <c r="F1559">
        <v>5</v>
      </c>
      <c r="G1559" t="s">
        <v>140</v>
      </c>
      <c r="H1559">
        <v>628</v>
      </c>
      <c r="I1559" t="s">
        <v>440</v>
      </c>
      <c r="J1559" t="s">
        <v>441</v>
      </c>
      <c r="K1559" t="s">
        <v>442</v>
      </c>
      <c r="L1559">
        <v>460</v>
      </c>
      <c r="M1559" t="s">
        <v>141</v>
      </c>
      <c r="N1559">
        <v>55</v>
      </c>
      <c r="O1559">
        <v>11668.01</v>
      </c>
      <c r="P1559">
        <v>42701</v>
      </c>
      <c r="Q1559" t="str">
        <f>VLOOKUP(J1559,S:T,2,FALSE)</f>
        <v>E6 - OTHER</v>
      </c>
    </row>
    <row r="1560" spans="1:17" x14ac:dyDescent="0.35">
      <c r="A1560">
        <v>49</v>
      </c>
      <c r="B1560" t="s">
        <v>420</v>
      </c>
      <c r="C1560">
        <v>2020</v>
      </c>
      <c r="D1560">
        <v>1</v>
      </c>
      <c r="E1560" t="s">
        <v>153</v>
      </c>
      <c r="F1560">
        <v>3</v>
      </c>
      <c r="G1560" t="s">
        <v>135</v>
      </c>
      <c r="H1560">
        <v>711</v>
      </c>
      <c r="I1560" t="s">
        <v>452</v>
      </c>
      <c r="J1560" t="s">
        <v>438</v>
      </c>
      <c r="K1560" t="s">
        <v>439</v>
      </c>
      <c r="L1560">
        <v>4532</v>
      </c>
      <c r="M1560" t="s">
        <v>142</v>
      </c>
      <c r="N1560">
        <v>325</v>
      </c>
      <c r="O1560">
        <v>4467956.95</v>
      </c>
      <c r="P1560">
        <v>70025998</v>
      </c>
      <c r="Q1560" t="str">
        <f>VLOOKUP(J1560,S:T,2,FALSE)</f>
        <v>E5 - Large C&amp;I</v>
      </c>
    </row>
    <row r="1561" spans="1:17" x14ac:dyDescent="0.35">
      <c r="A1561">
        <v>49</v>
      </c>
      <c r="B1561" t="s">
        <v>420</v>
      </c>
      <c r="C1561">
        <v>2020</v>
      </c>
      <c r="D1561">
        <v>1</v>
      </c>
      <c r="E1561" t="s">
        <v>153</v>
      </c>
      <c r="F1561">
        <v>5</v>
      </c>
      <c r="G1561" t="s">
        <v>140</v>
      </c>
      <c r="H1561">
        <v>122</v>
      </c>
      <c r="I1561" t="s">
        <v>460</v>
      </c>
      <c r="J1561" t="s">
        <v>461</v>
      </c>
      <c r="K1561" t="s">
        <v>462</v>
      </c>
      <c r="L1561">
        <v>460</v>
      </c>
      <c r="M1561" t="s">
        <v>141</v>
      </c>
      <c r="N1561">
        <v>1</v>
      </c>
      <c r="O1561">
        <v>23920.83</v>
      </c>
      <c r="P1561">
        <v>389471</v>
      </c>
      <c r="Q1561" t="str">
        <f>VLOOKUP(J1561,S:T,2,FALSE)</f>
        <v>E5 - Large C&amp;I</v>
      </c>
    </row>
    <row r="1562" spans="1:17" x14ac:dyDescent="0.35">
      <c r="A1562">
        <v>49</v>
      </c>
      <c r="B1562" t="s">
        <v>420</v>
      </c>
      <c r="C1562">
        <v>2020</v>
      </c>
      <c r="D1562">
        <v>1</v>
      </c>
      <c r="E1562" t="s">
        <v>153</v>
      </c>
      <c r="F1562">
        <v>3</v>
      </c>
      <c r="G1562" t="s">
        <v>135</v>
      </c>
      <c r="H1562">
        <v>5</v>
      </c>
      <c r="I1562" t="s">
        <v>424</v>
      </c>
      <c r="J1562" t="s">
        <v>425</v>
      </c>
      <c r="K1562" t="s">
        <v>426</v>
      </c>
      <c r="L1562">
        <v>300</v>
      </c>
      <c r="M1562" t="s">
        <v>136</v>
      </c>
      <c r="N1562">
        <v>39798</v>
      </c>
      <c r="O1562">
        <v>7079859.2599999998</v>
      </c>
      <c r="P1562">
        <v>44145814</v>
      </c>
      <c r="Q1562" t="str">
        <f>VLOOKUP(J1562,S:T,2,FALSE)</f>
        <v>E3 - Small C&amp;I</v>
      </c>
    </row>
    <row r="1563" spans="1:17" x14ac:dyDescent="0.35">
      <c r="A1563">
        <v>49</v>
      </c>
      <c r="B1563" t="s">
        <v>420</v>
      </c>
      <c r="C1563">
        <v>2020</v>
      </c>
      <c r="D1563">
        <v>1</v>
      </c>
      <c r="E1563" t="s">
        <v>153</v>
      </c>
      <c r="F1563">
        <v>6</v>
      </c>
      <c r="G1563" t="s">
        <v>137</v>
      </c>
      <c r="H1563">
        <v>630</v>
      </c>
      <c r="I1563" t="s">
        <v>455</v>
      </c>
      <c r="J1563" t="s">
        <v>157</v>
      </c>
      <c r="K1563" t="s">
        <v>145</v>
      </c>
      <c r="L1563">
        <v>700</v>
      </c>
      <c r="M1563" t="s">
        <v>138</v>
      </c>
      <c r="N1563">
        <v>1</v>
      </c>
      <c r="O1563">
        <v>950.8</v>
      </c>
      <c r="P1563">
        <v>4647</v>
      </c>
      <c r="Q1563" t="str">
        <f>VLOOKUP(J1563,S:T,2,FALSE)</f>
        <v>E6 - OTHER</v>
      </c>
    </row>
    <row r="1564" spans="1:17" x14ac:dyDescent="0.35">
      <c r="A1564">
        <v>49</v>
      </c>
      <c r="B1564" t="s">
        <v>420</v>
      </c>
      <c r="C1564">
        <v>2020</v>
      </c>
      <c r="D1564">
        <v>1</v>
      </c>
      <c r="E1564" t="s">
        <v>153</v>
      </c>
      <c r="F1564">
        <v>10</v>
      </c>
      <c r="G1564" t="s">
        <v>149</v>
      </c>
      <c r="H1564">
        <v>903</v>
      </c>
      <c r="I1564" t="s">
        <v>453</v>
      </c>
      <c r="J1564" t="s">
        <v>450</v>
      </c>
      <c r="K1564" t="s">
        <v>451</v>
      </c>
      <c r="L1564">
        <v>4513</v>
      </c>
      <c r="M1564" t="s">
        <v>150</v>
      </c>
      <c r="N1564">
        <v>1677</v>
      </c>
      <c r="O1564">
        <v>232566.13</v>
      </c>
      <c r="P1564">
        <v>2123695</v>
      </c>
      <c r="Q1564" t="str">
        <f>VLOOKUP(J1564,S:T,2,FALSE)</f>
        <v>E1 - Residential</v>
      </c>
    </row>
    <row r="1565" spans="1:17" x14ac:dyDescent="0.35">
      <c r="A1565">
        <v>49</v>
      </c>
      <c r="B1565" t="s">
        <v>420</v>
      </c>
      <c r="C1565">
        <v>2020</v>
      </c>
      <c r="D1565">
        <v>1</v>
      </c>
      <c r="E1565" t="s">
        <v>153</v>
      </c>
      <c r="F1565">
        <v>3</v>
      </c>
      <c r="G1565" t="s">
        <v>135</v>
      </c>
      <c r="H1565">
        <v>53</v>
      </c>
      <c r="I1565" t="s">
        <v>435</v>
      </c>
      <c r="J1565" t="s">
        <v>433</v>
      </c>
      <c r="K1565" t="s">
        <v>434</v>
      </c>
      <c r="L1565">
        <v>300</v>
      </c>
      <c r="M1565" t="s">
        <v>136</v>
      </c>
      <c r="N1565">
        <v>166</v>
      </c>
      <c r="O1565">
        <v>502012.89</v>
      </c>
      <c r="P1565">
        <v>2619885</v>
      </c>
      <c r="Q1565" t="str">
        <f>VLOOKUP(J1565,S:T,2,FALSE)</f>
        <v>E4 - Medium C&amp;I</v>
      </c>
    </row>
    <row r="1566" spans="1:17" x14ac:dyDescent="0.35">
      <c r="A1566">
        <v>49</v>
      </c>
      <c r="B1566" t="s">
        <v>420</v>
      </c>
      <c r="C1566">
        <v>2020</v>
      </c>
      <c r="D1566">
        <v>1</v>
      </c>
      <c r="E1566" t="s">
        <v>153</v>
      </c>
      <c r="F1566">
        <v>3</v>
      </c>
      <c r="G1566" t="s">
        <v>135</v>
      </c>
      <c r="H1566">
        <v>605</v>
      </c>
      <c r="I1566" t="s">
        <v>467</v>
      </c>
      <c r="J1566" t="s">
        <v>441</v>
      </c>
      <c r="K1566" t="s">
        <v>442</v>
      </c>
      <c r="L1566">
        <v>300</v>
      </c>
      <c r="M1566" t="s">
        <v>136</v>
      </c>
      <c r="N1566">
        <v>14</v>
      </c>
      <c r="O1566">
        <v>887.65</v>
      </c>
      <c r="P1566">
        <v>3445</v>
      </c>
      <c r="Q1566" t="str">
        <f>VLOOKUP(J1566,S:T,2,FALSE)</f>
        <v>E6 - OTHER</v>
      </c>
    </row>
    <row r="1567" spans="1:17" x14ac:dyDescent="0.35">
      <c r="A1567">
        <v>49</v>
      </c>
      <c r="B1567" t="s">
        <v>420</v>
      </c>
      <c r="C1567">
        <v>2020</v>
      </c>
      <c r="D1567">
        <v>1</v>
      </c>
      <c r="E1567" t="s">
        <v>153</v>
      </c>
      <c r="F1567">
        <v>6</v>
      </c>
      <c r="G1567" t="s">
        <v>137</v>
      </c>
      <c r="H1567">
        <v>605</v>
      </c>
      <c r="I1567" t="s">
        <v>467</v>
      </c>
      <c r="J1567" t="s">
        <v>441</v>
      </c>
      <c r="K1567" t="s">
        <v>442</v>
      </c>
      <c r="L1567">
        <v>700</v>
      </c>
      <c r="M1567" t="s">
        <v>138</v>
      </c>
      <c r="N1567">
        <v>16</v>
      </c>
      <c r="O1567">
        <v>1411.7</v>
      </c>
      <c r="P1567">
        <v>5466</v>
      </c>
      <c r="Q1567" t="str">
        <f>VLOOKUP(J1567,S:T,2,FALSE)</f>
        <v>E6 - OTHER</v>
      </c>
    </row>
    <row r="1568" spans="1:17" x14ac:dyDescent="0.35">
      <c r="A1568">
        <v>49</v>
      </c>
      <c r="B1568" t="s">
        <v>420</v>
      </c>
      <c r="C1568">
        <v>2020</v>
      </c>
      <c r="D1568">
        <v>1</v>
      </c>
      <c r="E1568" t="s">
        <v>153</v>
      </c>
      <c r="F1568">
        <v>3</v>
      </c>
      <c r="G1568" t="s">
        <v>135</v>
      </c>
      <c r="H1568">
        <v>924</v>
      </c>
      <c r="I1568" t="s">
        <v>443</v>
      </c>
      <c r="J1568" t="s">
        <v>444</v>
      </c>
      <c r="K1568" t="s">
        <v>445</v>
      </c>
      <c r="L1568">
        <v>4532</v>
      </c>
      <c r="M1568" t="s">
        <v>142</v>
      </c>
      <c r="N1568">
        <v>1</v>
      </c>
      <c r="O1568">
        <v>168443.26</v>
      </c>
      <c r="P1568">
        <v>2170306</v>
      </c>
      <c r="Q1568" t="str">
        <f>VLOOKUP(J1568,S:T,2,FALSE)</f>
        <v>E5 - Large C&amp;I</v>
      </c>
    </row>
    <row r="1569" spans="1:17" x14ac:dyDescent="0.35">
      <c r="A1569">
        <v>49</v>
      </c>
      <c r="B1569" t="s">
        <v>420</v>
      </c>
      <c r="C1569">
        <v>2020</v>
      </c>
      <c r="D1569">
        <v>1</v>
      </c>
      <c r="E1569" t="s">
        <v>153</v>
      </c>
      <c r="F1569">
        <v>5</v>
      </c>
      <c r="G1569" t="s">
        <v>140</v>
      </c>
      <c r="H1569">
        <v>705</v>
      </c>
      <c r="I1569" t="s">
        <v>437</v>
      </c>
      <c r="J1569" t="s">
        <v>438</v>
      </c>
      <c r="K1569" t="s">
        <v>439</v>
      </c>
      <c r="L1569">
        <v>460</v>
      </c>
      <c r="M1569" t="s">
        <v>141</v>
      </c>
      <c r="N1569">
        <v>30</v>
      </c>
      <c r="O1569">
        <v>377960.69</v>
      </c>
      <c r="P1569">
        <v>1860674</v>
      </c>
      <c r="Q1569" t="str">
        <f>VLOOKUP(J1569,S:T,2,FALSE)</f>
        <v>E5 - Large C&amp;I</v>
      </c>
    </row>
    <row r="1570" spans="1:17" x14ac:dyDescent="0.35">
      <c r="A1570">
        <v>49</v>
      </c>
      <c r="B1570" t="s">
        <v>420</v>
      </c>
      <c r="C1570">
        <v>2020</v>
      </c>
      <c r="D1570">
        <v>1</v>
      </c>
      <c r="E1570" t="s">
        <v>153</v>
      </c>
      <c r="F1570">
        <v>10</v>
      </c>
      <c r="G1570" t="s">
        <v>149</v>
      </c>
      <c r="H1570">
        <v>6</v>
      </c>
      <c r="I1570" t="s">
        <v>421</v>
      </c>
      <c r="J1570" t="s">
        <v>422</v>
      </c>
      <c r="K1570" t="s">
        <v>423</v>
      </c>
      <c r="L1570">
        <v>207</v>
      </c>
      <c r="M1570" t="s">
        <v>151</v>
      </c>
      <c r="N1570">
        <v>994</v>
      </c>
      <c r="O1570">
        <v>188576.56</v>
      </c>
      <c r="P1570">
        <v>1146854</v>
      </c>
      <c r="Q1570" t="str">
        <f>VLOOKUP(J1570,S:T,2,FALSE)</f>
        <v>E2 - Low Income Residential</v>
      </c>
    </row>
    <row r="1571" spans="1:17" x14ac:dyDescent="0.35">
      <c r="A1571">
        <v>49</v>
      </c>
      <c r="B1571" t="s">
        <v>420</v>
      </c>
      <c r="C1571">
        <v>2020</v>
      </c>
      <c r="D1571">
        <v>1</v>
      </c>
      <c r="E1571" t="s">
        <v>153</v>
      </c>
      <c r="F1571">
        <v>5</v>
      </c>
      <c r="G1571" t="s">
        <v>140</v>
      </c>
      <c r="H1571">
        <v>5</v>
      </c>
      <c r="I1571" t="s">
        <v>424</v>
      </c>
      <c r="J1571" t="s">
        <v>425</v>
      </c>
      <c r="K1571" t="s">
        <v>426</v>
      </c>
      <c r="L1571">
        <v>460</v>
      </c>
      <c r="M1571" t="s">
        <v>141</v>
      </c>
      <c r="N1571">
        <v>813</v>
      </c>
      <c r="O1571">
        <v>315679.15999999997</v>
      </c>
      <c r="P1571">
        <v>1486713</v>
      </c>
      <c r="Q1571" t="str">
        <f>VLOOKUP(J1571,S:T,2,FALSE)</f>
        <v>E3 - Small C&amp;I</v>
      </c>
    </row>
    <row r="1572" spans="1:17" x14ac:dyDescent="0.35">
      <c r="A1572">
        <v>49</v>
      </c>
      <c r="B1572" t="s">
        <v>420</v>
      </c>
      <c r="C1572">
        <v>2020</v>
      </c>
      <c r="D1572">
        <v>1</v>
      </c>
      <c r="E1572" t="s">
        <v>153</v>
      </c>
      <c r="F1572">
        <v>6</v>
      </c>
      <c r="G1572" t="s">
        <v>137</v>
      </c>
      <c r="H1572">
        <v>34</v>
      </c>
      <c r="I1572" t="s">
        <v>463</v>
      </c>
      <c r="J1572" t="s">
        <v>458</v>
      </c>
      <c r="K1572" t="s">
        <v>459</v>
      </c>
      <c r="L1572">
        <v>700</v>
      </c>
      <c r="M1572" t="s">
        <v>138</v>
      </c>
      <c r="N1572">
        <v>152</v>
      </c>
      <c r="O1572">
        <v>20646.29</v>
      </c>
      <c r="P1572">
        <v>91722</v>
      </c>
      <c r="Q1572" t="str">
        <f>VLOOKUP(J1572,S:T,2,FALSE)</f>
        <v>E3 - Small C&amp;I</v>
      </c>
    </row>
    <row r="1573" spans="1:17" x14ac:dyDescent="0.35">
      <c r="A1573">
        <v>49</v>
      </c>
      <c r="B1573" t="s">
        <v>420</v>
      </c>
      <c r="C1573">
        <v>2020</v>
      </c>
      <c r="D1573">
        <v>1</v>
      </c>
      <c r="E1573" t="s">
        <v>153</v>
      </c>
      <c r="F1573">
        <v>6</v>
      </c>
      <c r="G1573" t="s">
        <v>137</v>
      </c>
      <c r="H1573">
        <v>951</v>
      </c>
      <c r="I1573" t="s">
        <v>457</v>
      </c>
      <c r="J1573" t="s">
        <v>458</v>
      </c>
      <c r="K1573" t="s">
        <v>459</v>
      </c>
      <c r="L1573">
        <v>4562</v>
      </c>
      <c r="M1573" t="s">
        <v>144</v>
      </c>
      <c r="N1573">
        <v>215</v>
      </c>
      <c r="O1573">
        <v>9225.68</v>
      </c>
      <c r="P1573">
        <v>67319</v>
      </c>
      <c r="Q1573" t="str">
        <f>VLOOKUP(J1573,S:T,2,FALSE)</f>
        <v>E3 - Small C&amp;I</v>
      </c>
    </row>
    <row r="1574" spans="1:17" x14ac:dyDescent="0.35">
      <c r="A1574">
        <v>49</v>
      </c>
      <c r="B1574" t="s">
        <v>420</v>
      </c>
      <c r="C1574">
        <v>2020</v>
      </c>
      <c r="D1574">
        <v>1</v>
      </c>
      <c r="E1574" t="s">
        <v>153</v>
      </c>
      <c r="F1574">
        <v>3</v>
      </c>
      <c r="G1574" t="s">
        <v>135</v>
      </c>
      <c r="H1574">
        <v>6</v>
      </c>
      <c r="I1574" t="s">
        <v>421</v>
      </c>
      <c r="J1574" t="s">
        <v>422</v>
      </c>
      <c r="K1574" t="s">
        <v>423</v>
      </c>
      <c r="L1574">
        <v>300</v>
      </c>
      <c r="M1574" t="s">
        <v>136</v>
      </c>
      <c r="N1574">
        <v>3</v>
      </c>
      <c r="O1574">
        <v>285.51</v>
      </c>
      <c r="P1574">
        <v>1682</v>
      </c>
      <c r="Q1574" t="str">
        <f>VLOOKUP(J1574,S:T,2,FALSE)</f>
        <v>E2 - Low Income Residential</v>
      </c>
    </row>
    <row r="1575" spans="1:17" x14ac:dyDescent="0.35">
      <c r="A1575">
        <v>49</v>
      </c>
      <c r="B1575" t="s">
        <v>420</v>
      </c>
      <c r="C1575">
        <v>2020</v>
      </c>
      <c r="D1575">
        <v>1</v>
      </c>
      <c r="E1575" t="s">
        <v>153</v>
      </c>
      <c r="F1575">
        <v>3</v>
      </c>
      <c r="G1575" t="s">
        <v>135</v>
      </c>
      <c r="H1575">
        <v>631</v>
      </c>
      <c r="I1575" t="s">
        <v>475</v>
      </c>
      <c r="J1575" t="s">
        <v>157</v>
      </c>
      <c r="K1575" t="s">
        <v>145</v>
      </c>
      <c r="L1575">
        <v>300</v>
      </c>
      <c r="M1575" t="s">
        <v>136</v>
      </c>
      <c r="N1575">
        <v>1</v>
      </c>
      <c r="O1575">
        <v>594.99</v>
      </c>
      <c r="P1575">
        <v>3057</v>
      </c>
      <c r="Q1575" t="str">
        <f>VLOOKUP(J1575,S:T,2,FALSE)</f>
        <v>E6 - OTHER</v>
      </c>
    </row>
    <row r="1576" spans="1:17" x14ac:dyDescent="0.35">
      <c r="A1576">
        <v>49</v>
      </c>
      <c r="B1576" t="s">
        <v>420</v>
      </c>
      <c r="C1576">
        <v>2020</v>
      </c>
      <c r="D1576">
        <v>1</v>
      </c>
      <c r="E1576" t="s">
        <v>153</v>
      </c>
      <c r="F1576">
        <v>10</v>
      </c>
      <c r="G1576" t="s">
        <v>149</v>
      </c>
      <c r="H1576">
        <v>1</v>
      </c>
      <c r="I1576" t="s">
        <v>449</v>
      </c>
      <c r="J1576" t="s">
        <v>450</v>
      </c>
      <c r="K1576" t="s">
        <v>451</v>
      </c>
      <c r="L1576">
        <v>207</v>
      </c>
      <c r="M1576" t="s">
        <v>151</v>
      </c>
      <c r="N1576">
        <v>14960</v>
      </c>
      <c r="O1576">
        <v>3798152.08</v>
      </c>
      <c r="P1576">
        <v>16920559</v>
      </c>
      <c r="Q1576" t="str">
        <f>VLOOKUP(J1576,S:T,2,FALSE)</f>
        <v>E1 - Residential</v>
      </c>
    </row>
    <row r="1577" spans="1:17" x14ac:dyDescent="0.35">
      <c r="A1577">
        <v>49</v>
      </c>
      <c r="B1577" t="s">
        <v>420</v>
      </c>
      <c r="C1577">
        <v>2020</v>
      </c>
      <c r="D1577">
        <v>1</v>
      </c>
      <c r="E1577" t="s">
        <v>153</v>
      </c>
      <c r="F1577">
        <v>5</v>
      </c>
      <c r="G1577" t="s">
        <v>140</v>
      </c>
      <c r="H1577">
        <v>53</v>
      </c>
      <c r="I1577" t="s">
        <v>435</v>
      </c>
      <c r="J1577" t="s">
        <v>433</v>
      </c>
      <c r="K1577" t="s">
        <v>434</v>
      </c>
      <c r="L1577">
        <v>460</v>
      </c>
      <c r="M1577" t="s">
        <v>141</v>
      </c>
      <c r="N1577">
        <v>9</v>
      </c>
      <c r="O1577">
        <v>21089.62</v>
      </c>
      <c r="P1577">
        <v>97766</v>
      </c>
      <c r="Q1577" t="str">
        <f>VLOOKUP(J1577,S:T,2,FALSE)</f>
        <v>E4 - Medium C&amp;I</v>
      </c>
    </row>
    <row r="1578" spans="1:17" x14ac:dyDescent="0.35">
      <c r="A1578">
        <v>49</v>
      </c>
      <c r="B1578" t="s">
        <v>420</v>
      </c>
      <c r="C1578">
        <v>2020</v>
      </c>
      <c r="D1578">
        <v>1</v>
      </c>
      <c r="E1578" t="s">
        <v>153</v>
      </c>
      <c r="F1578">
        <v>3</v>
      </c>
      <c r="G1578" t="s">
        <v>135</v>
      </c>
      <c r="H1578">
        <v>954</v>
      </c>
      <c r="I1578" t="s">
        <v>436</v>
      </c>
      <c r="J1578" t="s">
        <v>433</v>
      </c>
      <c r="K1578" t="s">
        <v>434</v>
      </c>
      <c r="L1578">
        <v>4532</v>
      </c>
      <c r="M1578" t="s">
        <v>142</v>
      </c>
      <c r="N1578">
        <v>3490</v>
      </c>
      <c r="O1578">
        <v>5070454.4000000004</v>
      </c>
      <c r="P1578">
        <v>63678720</v>
      </c>
      <c r="Q1578" t="str">
        <f>VLOOKUP(J1578,S:T,2,FALSE)</f>
        <v>E4 - Medium C&amp;I</v>
      </c>
    </row>
    <row r="1579" spans="1:17" x14ac:dyDescent="0.35">
      <c r="A1579">
        <v>49</v>
      </c>
      <c r="B1579" t="s">
        <v>420</v>
      </c>
      <c r="C1579">
        <v>2020</v>
      </c>
      <c r="D1579">
        <v>1</v>
      </c>
      <c r="E1579" t="s">
        <v>153</v>
      </c>
      <c r="F1579">
        <v>6</v>
      </c>
      <c r="G1579" t="s">
        <v>137</v>
      </c>
      <c r="H1579">
        <v>629</v>
      </c>
      <c r="I1579" t="s">
        <v>469</v>
      </c>
      <c r="J1579" t="s">
        <v>430</v>
      </c>
      <c r="K1579" t="s">
        <v>431</v>
      </c>
      <c r="L1579">
        <v>700</v>
      </c>
      <c r="M1579" t="s">
        <v>138</v>
      </c>
      <c r="N1579">
        <v>142</v>
      </c>
      <c r="O1579">
        <v>638928.81000000006</v>
      </c>
      <c r="P1579">
        <v>1380274</v>
      </c>
      <c r="Q1579" t="str">
        <f>VLOOKUP(J1579,S:T,2,FALSE)</f>
        <v>E6 - OTHER</v>
      </c>
    </row>
    <row r="1580" spans="1:17" x14ac:dyDescent="0.35">
      <c r="A1580">
        <v>49</v>
      </c>
      <c r="B1580" t="s">
        <v>420</v>
      </c>
      <c r="C1580">
        <v>2020</v>
      </c>
      <c r="D1580">
        <v>1</v>
      </c>
      <c r="E1580" t="s">
        <v>153</v>
      </c>
      <c r="F1580">
        <v>1</v>
      </c>
      <c r="G1580" t="s">
        <v>132</v>
      </c>
      <c r="H1580">
        <v>616</v>
      </c>
      <c r="I1580" t="s">
        <v>446</v>
      </c>
      <c r="J1580" t="s">
        <v>441</v>
      </c>
      <c r="K1580" t="s">
        <v>442</v>
      </c>
      <c r="L1580">
        <v>4512</v>
      </c>
      <c r="M1580" t="s">
        <v>133</v>
      </c>
      <c r="N1580">
        <v>43</v>
      </c>
      <c r="O1580">
        <v>4461.7</v>
      </c>
      <c r="P1580">
        <v>19318</v>
      </c>
      <c r="Q1580" t="str">
        <f>VLOOKUP(J1580,S:T,2,FALSE)</f>
        <v>E6 - OTHER</v>
      </c>
    </row>
    <row r="1581" spans="1:17" x14ac:dyDescent="0.35">
      <c r="A1581">
        <v>49</v>
      </c>
      <c r="B1581" t="s">
        <v>420</v>
      </c>
      <c r="C1581">
        <v>2020</v>
      </c>
      <c r="D1581">
        <v>1</v>
      </c>
      <c r="E1581" t="s">
        <v>153</v>
      </c>
      <c r="F1581">
        <v>3</v>
      </c>
      <c r="G1581" t="s">
        <v>135</v>
      </c>
      <c r="H1581">
        <v>710</v>
      </c>
      <c r="I1581" t="s">
        <v>448</v>
      </c>
      <c r="J1581" t="s">
        <v>438</v>
      </c>
      <c r="K1581" t="s">
        <v>439</v>
      </c>
      <c r="L1581">
        <v>4532</v>
      </c>
      <c r="M1581" t="s">
        <v>142</v>
      </c>
      <c r="N1581">
        <v>306</v>
      </c>
      <c r="O1581">
        <v>-1912249.07</v>
      </c>
      <c r="P1581">
        <v>-44104913</v>
      </c>
      <c r="Q1581" t="str">
        <f>VLOOKUP(J1581,S:T,2,FALSE)</f>
        <v>E5 - Large C&amp;I</v>
      </c>
    </row>
    <row r="1582" spans="1:17" x14ac:dyDescent="0.35">
      <c r="A1582">
        <v>49</v>
      </c>
      <c r="B1582" t="s">
        <v>420</v>
      </c>
      <c r="C1582">
        <v>2020</v>
      </c>
      <c r="D1582">
        <v>1</v>
      </c>
      <c r="E1582" t="s">
        <v>153</v>
      </c>
      <c r="F1582">
        <v>3</v>
      </c>
      <c r="G1582" t="s">
        <v>135</v>
      </c>
      <c r="H1582">
        <v>117</v>
      </c>
      <c r="I1582" t="s">
        <v>477</v>
      </c>
      <c r="J1582" t="s">
        <v>461</v>
      </c>
      <c r="K1582" t="s">
        <v>462</v>
      </c>
      <c r="L1582">
        <v>300</v>
      </c>
      <c r="M1582" t="s">
        <v>136</v>
      </c>
      <c r="N1582">
        <v>3</v>
      </c>
      <c r="O1582">
        <v>15093.67</v>
      </c>
      <c r="P1582">
        <v>56429</v>
      </c>
      <c r="Q1582" t="str">
        <f>VLOOKUP(J1582,S:T,2,FALSE)</f>
        <v>E5 - Large C&amp;I</v>
      </c>
    </row>
    <row r="1583" spans="1:17" x14ac:dyDescent="0.35">
      <c r="A1583">
        <v>49</v>
      </c>
      <c r="B1583" t="s">
        <v>420</v>
      </c>
      <c r="C1583">
        <v>2020</v>
      </c>
      <c r="D1583">
        <v>1</v>
      </c>
      <c r="E1583" t="s">
        <v>153</v>
      </c>
      <c r="F1583">
        <v>3</v>
      </c>
      <c r="G1583" t="s">
        <v>135</v>
      </c>
      <c r="H1583">
        <v>122</v>
      </c>
      <c r="I1583" t="s">
        <v>460</v>
      </c>
      <c r="J1583" t="s">
        <v>461</v>
      </c>
      <c r="K1583" t="s">
        <v>462</v>
      </c>
      <c r="L1583">
        <v>300</v>
      </c>
      <c r="M1583" t="s">
        <v>136</v>
      </c>
      <c r="N1583">
        <v>1</v>
      </c>
      <c r="O1583">
        <v>67867.649999999994</v>
      </c>
      <c r="P1583">
        <v>365450</v>
      </c>
      <c r="Q1583" t="str">
        <f>VLOOKUP(J1583,S:T,2,FALSE)</f>
        <v>E5 - Large C&amp;I</v>
      </c>
    </row>
    <row r="1584" spans="1:17" x14ac:dyDescent="0.35">
      <c r="A1584">
        <v>49</v>
      </c>
      <c r="B1584" t="s">
        <v>420</v>
      </c>
      <c r="C1584">
        <v>2020</v>
      </c>
      <c r="D1584">
        <v>1</v>
      </c>
      <c r="E1584" t="s">
        <v>153</v>
      </c>
      <c r="F1584">
        <v>1</v>
      </c>
      <c r="G1584" t="s">
        <v>132</v>
      </c>
      <c r="H1584">
        <v>950</v>
      </c>
      <c r="I1584" t="s">
        <v>428</v>
      </c>
      <c r="J1584" t="s">
        <v>425</v>
      </c>
      <c r="K1584" t="s">
        <v>426</v>
      </c>
      <c r="L1584">
        <v>4512</v>
      </c>
      <c r="M1584" t="s">
        <v>133</v>
      </c>
      <c r="N1584">
        <v>81</v>
      </c>
      <c r="O1584">
        <v>9771.7900000000009</v>
      </c>
      <c r="P1584">
        <v>88065</v>
      </c>
      <c r="Q1584" t="str">
        <f>VLOOKUP(J1584,S:T,2,FALSE)</f>
        <v>E3 - Small C&amp;I</v>
      </c>
    </row>
    <row r="1585" spans="1:17" x14ac:dyDescent="0.35">
      <c r="A1585">
        <v>49</v>
      </c>
      <c r="B1585" t="s">
        <v>420</v>
      </c>
      <c r="C1585">
        <v>2020</v>
      </c>
      <c r="D1585">
        <v>1</v>
      </c>
      <c r="E1585" t="s">
        <v>153</v>
      </c>
      <c r="F1585">
        <v>5</v>
      </c>
      <c r="G1585" t="s">
        <v>140</v>
      </c>
      <c r="H1585">
        <v>950</v>
      </c>
      <c r="I1585" t="s">
        <v>428</v>
      </c>
      <c r="J1585" t="s">
        <v>425</v>
      </c>
      <c r="K1585" t="s">
        <v>426</v>
      </c>
      <c r="L1585">
        <v>4552</v>
      </c>
      <c r="M1585" t="s">
        <v>156</v>
      </c>
      <c r="N1585">
        <v>134</v>
      </c>
      <c r="O1585">
        <v>38546.33</v>
      </c>
      <c r="P1585">
        <v>374013</v>
      </c>
      <c r="Q1585" t="str">
        <f>VLOOKUP(J1585,S:T,2,FALSE)</f>
        <v>E3 - Small C&amp;I</v>
      </c>
    </row>
    <row r="1586" spans="1:17" x14ac:dyDescent="0.35">
      <c r="A1586">
        <v>49</v>
      </c>
      <c r="B1586" t="s">
        <v>420</v>
      </c>
      <c r="C1586">
        <v>2020</v>
      </c>
      <c r="D1586">
        <v>1</v>
      </c>
      <c r="E1586" t="s">
        <v>153</v>
      </c>
      <c r="F1586">
        <v>5</v>
      </c>
      <c r="G1586" t="s">
        <v>140</v>
      </c>
      <c r="H1586">
        <v>6</v>
      </c>
      <c r="I1586" t="s">
        <v>421</v>
      </c>
      <c r="J1586" t="s">
        <v>422</v>
      </c>
      <c r="K1586" t="s">
        <v>423</v>
      </c>
      <c r="L1586">
        <v>460</v>
      </c>
      <c r="M1586" t="s">
        <v>141</v>
      </c>
      <c r="N1586">
        <v>1</v>
      </c>
      <c r="O1586">
        <v>60.37</v>
      </c>
      <c r="P1586">
        <v>372</v>
      </c>
      <c r="Q1586" t="str">
        <f>VLOOKUP(J1586,S:T,2,FALSE)</f>
        <v>E2 - Low Income Residential</v>
      </c>
    </row>
    <row r="1587" spans="1:17" x14ac:dyDescent="0.35">
      <c r="A1587">
        <v>49</v>
      </c>
      <c r="B1587" t="s">
        <v>420</v>
      </c>
      <c r="C1587">
        <v>2020</v>
      </c>
      <c r="D1587">
        <v>1</v>
      </c>
      <c r="E1587" t="s">
        <v>153</v>
      </c>
      <c r="F1587">
        <v>1</v>
      </c>
      <c r="G1587" t="s">
        <v>132</v>
      </c>
      <c r="H1587">
        <v>53</v>
      </c>
      <c r="I1587" t="s">
        <v>435</v>
      </c>
      <c r="J1587" t="s">
        <v>433</v>
      </c>
      <c r="K1587" t="s">
        <v>434</v>
      </c>
      <c r="L1587">
        <v>200</v>
      </c>
      <c r="M1587" t="s">
        <v>143</v>
      </c>
      <c r="N1587">
        <v>1</v>
      </c>
      <c r="O1587">
        <v>940.3</v>
      </c>
      <c r="P1587">
        <v>4139</v>
      </c>
      <c r="Q1587" t="str">
        <f>VLOOKUP(J1587,S:T,2,FALSE)</f>
        <v>E4 - Medium C&amp;I</v>
      </c>
    </row>
    <row r="1588" spans="1:17" x14ac:dyDescent="0.35">
      <c r="A1588">
        <v>49</v>
      </c>
      <c r="B1588" t="s">
        <v>420</v>
      </c>
      <c r="C1588">
        <v>2020</v>
      </c>
      <c r="D1588">
        <v>1</v>
      </c>
      <c r="E1588" t="s">
        <v>153</v>
      </c>
      <c r="F1588">
        <v>3</v>
      </c>
      <c r="G1588" t="s">
        <v>135</v>
      </c>
      <c r="H1588">
        <v>13</v>
      </c>
      <c r="I1588" t="s">
        <v>432</v>
      </c>
      <c r="J1588" t="s">
        <v>433</v>
      </c>
      <c r="K1588" t="s">
        <v>434</v>
      </c>
      <c r="L1588">
        <v>300</v>
      </c>
      <c r="M1588" t="s">
        <v>136</v>
      </c>
      <c r="N1588">
        <v>4032</v>
      </c>
      <c r="O1588">
        <v>8496424.2599999998</v>
      </c>
      <c r="P1588">
        <v>40798208</v>
      </c>
      <c r="Q1588" t="str">
        <f>VLOOKUP(J1588,S:T,2,FALSE)</f>
        <v>E4 - Medium C&amp;I</v>
      </c>
    </row>
    <row r="1589" spans="1:17" x14ac:dyDescent="0.35">
      <c r="A1589">
        <v>49</v>
      </c>
      <c r="B1589" t="s">
        <v>420</v>
      </c>
      <c r="C1589">
        <v>2020</v>
      </c>
      <c r="D1589">
        <v>1</v>
      </c>
      <c r="E1589" t="s">
        <v>153</v>
      </c>
      <c r="F1589">
        <v>3</v>
      </c>
      <c r="G1589" t="s">
        <v>135</v>
      </c>
      <c r="H1589">
        <v>629</v>
      </c>
      <c r="I1589" t="s">
        <v>469</v>
      </c>
      <c r="J1589" t="s">
        <v>430</v>
      </c>
      <c r="K1589" t="s">
        <v>431</v>
      </c>
      <c r="L1589">
        <v>300</v>
      </c>
      <c r="M1589" t="s">
        <v>136</v>
      </c>
      <c r="N1589">
        <v>8</v>
      </c>
      <c r="O1589">
        <v>396.46</v>
      </c>
      <c r="P1589">
        <v>1416</v>
      </c>
      <c r="Q1589" t="str">
        <f>VLOOKUP(J1589,S:T,2,FALSE)</f>
        <v>E6 - OTHER</v>
      </c>
    </row>
    <row r="1590" spans="1:17" x14ac:dyDescent="0.35">
      <c r="A1590">
        <v>49</v>
      </c>
      <c r="B1590" t="s">
        <v>420</v>
      </c>
      <c r="C1590">
        <v>2020</v>
      </c>
      <c r="D1590">
        <v>1</v>
      </c>
      <c r="E1590" t="s">
        <v>153</v>
      </c>
      <c r="F1590">
        <v>3</v>
      </c>
      <c r="G1590" t="s">
        <v>135</v>
      </c>
      <c r="H1590">
        <v>700</v>
      </c>
      <c r="I1590" t="s">
        <v>447</v>
      </c>
      <c r="J1590" t="s">
        <v>438</v>
      </c>
      <c r="K1590" t="s">
        <v>439</v>
      </c>
      <c r="L1590">
        <v>300</v>
      </c>
      <c r="M1590" t="s">
        <v>136</v>
      </c>
      <c r="N1590">
        <v>71</v>
      </c>
      <c r="O1590">
        <v>920246.07</v>
      </c>
      <c r="P1590">
        <v>4655071</v>
      </c>
      <c r="Q1590" t="str">
        <f>VLOOKUP(J1590,S:T,2,FALSE)</f>
        <v>E5 - Large C&amp;I</v>
      </c>
    </row>
    <row r="1591" spans="1:17" x14ac:dyDescent="0.35">
      <c r="A1591">
        <v>49</v>
      </c>
      <c r="B1591" t="s">
        <v>420</v>
      </c>
      <c r="C1591">
        <v>2020</v>
      </c>
      <c r="D1591">
        <v>1</v>
      </c>
      <c r="E1591" t="s">
        <v>153</v>
      </c>
      <c r="F1591">
        <v>5</v>
      </c>
      <c r="G1591" t="s">
        <v>140</v>
      </c>
      <c r="H1591">
        <v>710</v>
      </c>
      <c r="I1591" t="s">
        <v>448</v>
      </c>
      <c r="J1591" t="s">
        <v>438</v>
      </c>
      <c r="K1591" t="s">
        <v>439</v>
      </c>
      <c r="L1591">
        <v>4552</v>
      </c>
      <c r="M1591" t="s">
        <v>156</v>
      </c>
      <c r="N1591">
        <v>96</v>
      </c>
      <c r="O1591">
        <v>1813214.35</v>
      </c>
      <c r="P1591">
        <v>27283987</v>
      </c>
      <c r="Q1591" t="str">
        <f>VLOOKUP(J1591,S:T,2,FALSE)</f>
        <v>E5 - Large C&amp;I</v>
      </c>
    </row>
    <row r="1592" spans="1:17" x14ac:dyDescent="0.35">
      <c r="A1592">
        <v>49</v>
      </c>
      <c r="B1592" t="s">
        <v>420</v>
      </c>
      <c r="C1592">
        <v>2020</v>
      </c>
      <c r="D1592">
        <v>1</v>
      </c>
      <c r="E1592" t="s">
        <v>153</v>
      </c>
      <c r="F1592">
        <v>1</v>
      </c>
      <c r="G1592" t="s">
        <v>132</v>
      </c>
      <c r="H1592">
        <v>55</v>
      </c>
      <c r="I1592" t="s">
        <v>427</v>
      </c>
      <c r="J1592" t="s">
        <v>425</v>
      </c>
      <c r="K1592" t="s">
        <v>426</v>
      </c>
      <c r="L1592">
        <v>200</v>
      </c>
      <c r="M1592" t="s">
        <v>143</v>
      </c>
      <c r="N1592">
        <v>2</v>
      </c>
      <c r="O1592">
        <v>542.1</v>
      </c>
      <c r="P1592">
        <v>2331</v>
      </c>
      <c r="Q1592" t="str">
        <f>VLOOKUP(J1592,S:T,2,FALSE)</f>
        <v>E3 - Small C&amp;I</v>
      </c>
    </row>
    <row r="1593" spans="1:17" x14ac:dyDescent="0.35">
      <c r="A1593">
        <v>49</v>
      </c>
      <c r="B1593" t="s">
        <v>420</v>
      </c>
      <c r="C1593">
        <v>2020</v>
      </c>
      <c r="D1593">
        <v>1</v>
      </c>
      <c r="E1593" t="s">
        <v>153</v>
      </c>
      <c r="F1593">
        <v>3</v>
      </c>
      <c r="G1593" t="s">
        <v>135</v>
      </c>
      <c r="H1593">
        <v>951</v>
      </c>
      <c r="I1593" t="s">
        <v>457</v>
      </c>
      <c r="J1593" t="s">
        <v>458</v>
      </c>
      <c r="K1593" t="s">
        <v>459</v>
      </c>
      <c r="L1593">
        <v>4532</v>
      </c>
      <c r="M1593" t="s">
        <v>142</v>
      </c>
      <c r="N1593">
        <v>114</v>
      </c>
      <c r="O1593">
        <v>9283.2000000000007</v>
      </c>
      <c r="P1593">
        <v>75018</v>
      </c>
      <c r="Q1593" t="str">
        <f>VLOOKUP(J1593,S:T,2,FALSE)</f>
        <v>E3 - Small C&amp;I</v>
      </c>
    </row>
    <row r="1594" spans="1:17" x14ac:dyDescent="0.35">
      <c r="A1594">
        <v>49</v>
      </c>
      <c r="B1594" t="s">
        <v>420</v>
      </c>
      <c r="C1594">
        <v>2020</v>
      </c>
      <c r="D1594">
        <v>1</v>
      </c>
      <c r="E1594" t="s">
        <v>153</v>
      </c>
      <c r="F1594">
        <v>5</v>
      </c>
      <c r="G1594" t="s">
        <v>140</v>
      </c>
      <c r="H1594">
        <v>943</v>
      </c>
      <c r="I1594" t="s">
        <v>464</v>
      </c>
      <c r="J1594" t="s">
        <v>465</v>
      </c>
      <c r="K1594" t="s">
        <v>466</v>
      </c>
      <c r="L1594">
        <v>4552</v>
      </c>
      <c r="M1594" t="s">
        <v>156</v>
      </c>
      <c r="N1594">
        <v>1</v>
      </c>
      <c r="O1594">
        <v>8786.49</v>
      </c>
      <c r="P1594">
        <v>0</v>
      </c>
      <c r="Q1594" t="str">
        <f>VLOOKUP(J1594,S:T,2,FALSE)</f>
        <v>E6 - OTHER</v>
      </c>
    </row>
    <row r="1595" spans="1:17" x14ac:dyDescent="0.35">
      <c r="A1595">
        <v>49</v>
      </c>
      <c r="B1595" t="s">
        <v>420</v>
      </c>
      <c r="C1595">
        <v>2020</v>
      </c>
      <c r="D1595">
        <v>1</v>
      </c>
      <c r="E1595" t="s">
        <v>153</v>
      </c>
      <c r="F1595">
        <v>6</v>
      </c>
      <c r="G1595" t="s">
        <v>137</v>
      </c>
      <c r="H1595">
        <v>617</v>
      </c>
      <c r="I1595" t="s">
        <v>470</v>
      </c>
      <c r="J1595" t="s">
        <v>430</v>
      </c>
      <c r="K1595" t="s">
        <v>431</v>
      </c>
      <c r="L1595">
        <v>4562</v>
      </c>
      <c r="M1595" t="s">
        <v>144</v>
      </c>
      <c r="N1595">
        <v>110</v>
      </c>
      <c r="O1595">
        <v>460149.22</v>
      </c>
      <c r="P1595">
        <v>1572241</v>
      </c>
      <c r="Q1595" t="str">
        <f>VLOOKUP(J1595,S:T,2,FALSE)</f>
        <v>E6 - OTHER</v>
      </c>
    </row>
    <row r="1596" spans="1:17" x14ac:dyDescent="0.35">
      <c r="A1596">
        <v>49</v>
      </c>
      <c r="B1596" t="s">
        <v>420</v>
      </c>
      <c r="C1596">
        <v>2020</v>
      </c>
      <c r="D1596">
        <v>1</v>
      </c>
      <c r="E1596" t="s">
        <v>153</v>
      </c>
      <c r="F1596">
        <v>5</v>
      </c>
      <c r="G1596" t="s">
        <v>140</v>
      </c>
      <c r="H1596">
        <v>700</v>
      </c>
      <c r="I1596" t="s">
        <v>447</v>
      </c>
      <c r="J1596" t="s">
        <v>438</v>
      </c>
      <c r="K1596" t="s">
        <v>439</v>
      </c>
      <c r="L1596">
        <v>460</v>
      </c>
      <c r="M1596" t="s">
        <v>141</v>
      </c>
      <c r="N1596">
        <v>44</v>
      </c>
      <c r="O1596">
        <v>485735.61</v>
      </c>
      <c r="P1596">
        <v>2462583</v>
      </c>
      <c r="Q1596" t="str">
        <f>VLOOKUP(J1596,S:T,2,FALSE)</f>
        <v>E5 - Large C&amp;I</v>
      </c>
    </row>
    <row r="1597" spans="1:17" x14ac:dyDescent="0.35">
      <c r="A1597">
        <v>49</v>
      </c>
      <c r="B1597" t="s">
        <v>420</v>
      </c>
      <c r="C1597">
        <v>2020</v>
      </c>
      <c r="D1597">
        <v>1</v>
      </c>
      <c r="E1597" t="s">
        <v>153</v>
      </c>
      <c r="F1597">
        <v>1</v>
      </c>
      <c r="G1597" t="s">
        <v>132</v>
      </c>
      <c r="H1597">
        <v>5</v>
      </c>
      <c r="I1597" t="s">
        <v>424</v>
      </c>
      <c r="J1597" t="s">
        <v>425</v>
      </c>
      <c r="K1597" t="s">
        <v>426</v>
      </c>
      <c r="L1597">
        <v>200</v>
      </c>
      <c r="M1597" t="s">
        <v>143</v>
      </c>
      <c r="N1597">
        <v>814</v>
      </c>
      <c r="O1597">
        <v>97076.12</v>
      </c>
      <c r="P1597">
        <v>418101</v>
      </c>
      <c r="Q1597" t="str">
        <f>VLOOKUP(J1597,S:T,2,FALSE)</f>
        <v>E3 - Small C&amp;I</v>
      </c>
    </row>
    <row r="1598" spans="1:17" x14ac:dyDescent="0.35">
      <c r="A1598">
        <v>49</v>
      </c>
      <c r="B1598" t="s">
        <v>420</v>
      </c>
      <c r="C1598">
        <v>2020</v>
      </c>
      <c r="D1598">
        <v>1</v>
      </c>
      <c r="E1598" t="s">
        <v>153</v>
      </c>
      <c r="F1598">
        <v>1</v>
      </c>
      <c r="G1598" t="s">
        <v>132</v>
      </c>
      <c r="H1598">
        <v>903</v>
      </c>
      <c r="I1598" t="s">
        <v>453</v>
      </c>
      <c r="J1598" t="s">
        <v>450</v>
      </c>
      <c r="K1598" t="s">
        <v>451</v>
      </c>
      <c r="L1598">
        <v>4512</v>
      </c>
      <c r="M1598" t="s">
        <v>133</v>
      </c>
      <c r="N1598">
        <v>39126</v>
      </c>
      <c r="O1598">
        <v>2672722.73</v>
      </c>
      <c r="P1598">
        <v>22815418</v>
      </c>
      <c r="Q1598" t="str">
        <f>VLOOKUP(J1598,S:T,2,FALSE)</f>
        <v>E1 - Residential</v>
      </c>
    </row>
    <row r="1599" spans="1:17" x14ac:dyDescent="0.35">
      <c r="A1599">
        <v>49</v>
      </c>
      <c r="B1599" t="s">
        <v>420</v>
      </c>
      <c r="C1599">
        <v>2020</v>
      </c>
      <c r="D1599">
        <v>1</v>
      </c>
      <c r="E1599" t="s">
        <v>153</v>
      </c>
      <c r="F1599">
        <v>3</v>
      </c>
      <c r="G1599" t="s">
        <v>135</v>
      </c>
      <c r="H1599">
        <v>55</v>
      </c>
      <c r="I1599" t="s">
        <v>427</v>
      </c>
      <c r="J1599" t="s">
        <v>425</v>
      </c>
      <c r="K1599" t="s">
        <v>426</v>
      </c>
      <c r="L1599">
        <v>300</v>
      </c>
      <c r="M1599" t="s">
        <v>136</v>
      </c>
      <c r="N1599">
        <v>47</v>
      </c>
      <c r="O1599">
        <v>-43482.19</v>
      </c>
      <c r="P1599">
        <v>75072</v>
      </c>
      <c r="Q1599" t="str">
        <f>VLOOKUP(J1599,S:T,2,FALSE)</f>
        <v>E3 - Small C&amp;I</v>
      </c>
    </row>
    <row r="1600" spans="1:17" x14ac:dyDescent="0.35">
      <c r="A1600">
        <v>49</v>
      </c>
      <c r="B1600" t="s">
        <v>420</v>
      </c>
      <c r="C1600">
        <v>2020</v>
      </c>
      <c r="D1600">
        <v>1</v>
      </c>
      <c r="E1600" t="s">
        <v>153</v>
      </c>
      <c r="F1600">
        <v>1</v>
      </c>
      <c r="G1600" t="s">
        <v>132</v>
      </c>
      <c r="H1600">
        <v>13</v>
      </c>
      <c r="I1600" t="s">
        <v>432</v>
      </c>
      <c r="J1600" t="s">
        <v>433</v>
      </c>
      <c r="K1600" t="s">
        <v>434</v>
      </c>
      <c r="L1600">
        <v>200</v>
      </c>
      <c r="M1600" t="s">
        <v>143</v>
      </c>
      <c r="N1600">
        <v>10</v>
      </c>
      <c r="O1600">
        <v>6770.65</v>
      </c>
      <c r="P1600">
        <v>28040</v>
      </c>
      <c r="Q1600" t="str">
        <f>VLOOKUP(J1600,S:T,2,FALSE)</f>
        <v>E4 - Medium C&amp;I</v>
      </c>
    </row>
    <row r="1601" spans="1:17" x14ac:dyDescent="0.35">
      <c r="A1601">
        <v>49</v>
      </c>
      <c r="B1601" t="s">
        <v>420</v>
      </c>
      <c r="C1601">
        <v>2020</v>
      </c>
      <c r="D1601">
        <v>1</v>
      </c>
      <c r="E1601" t="s">
        <v>153</v>
      </c>
      <c r="F1601">
        <v>5</v>
      </c>
      <c r="G1601" t="s">
        <v>140</v>
      </c>
      <c r="H1601">
        <v>13</v>
      </c>
      <c r="I1601" t="s">
        <v>432</v>
      </c>
      <c r="J1601" t="s">
        <v>433</v>
      </c>
      <c r="K1601" t="s">
        <v>434</v>
      </c>
      <c r="L1601">
        <v>460</v>
      </c>
      <c r="M1601" t="s">
        <v>141</v>
      </c>
      <c r="N1601">
        <v>303</v>
      </c>
      <c r="O1601">
        <v>780065.32</v>
      </c>
      <c r="P1601">
        <v>3582834</v>
      </c>
      <c r="Q1601" t="str">
        <f>VLOOKUP(J1601,S:T,2,FALSE)</f>
        <v>E4 - Medium C&amp;I</v>
      </c>
    </row>
    <row r="1602" spans="1:17" x14ac:dyDescent="0.35">
      <c r="A1602">
        <v>49</v>
      </c>
      <c r="B1602" t="s">
        <v>420</v>
      </c>
      <c r="C1602">
        <v>2020</v>
      </c>
      <c r="D1602">
        <v>1</v>
      </c>
      <c r="E1602" t="s">
        <v>153</v>
      </c>
      <c r="F1602">
        <v>3</v>
      </c>
      <c r="G1602" t="s">
        <v>135</v>
      </c>
      <c r="H1602">
        <v>616</v>
      </c>
      <c r="I1602" t="s">
        <v>446</v>
      </c>
      <c r="J1602" t="s">
        <v>441</v>
      </c>
      <c r="K1602" t="s">
        <v>442</v>
      </c>
      <c r="L1602">
        <v>4532</v>
      </c>
      <c r="M1602" t="s">
        <v>142</v>
      </c>
      <c r="N1602">
        <v>295</v>
      </c>
      <c r="O1602">
        <v>19078.07</v>
      </c>
      <c r="P1602">
        <v>127999</v>
      </c>
      <c r="Q1602" t="str">
        <f>VLOOKUP(J1602,S:T,2,FALSE)</f>
        <v>E6 - OTHER</v>
      </c>
    </row>
    <row r="1603" spans="1:17" x14ac:dyDescent="0.35">
      <c r="A1603">
        <v>49</v>
      </c>
      <c r="B1603" t="s">
        <v>420</v>
      </c>
      <c r="C1603">
        <v>2020</v>
      </c>
      <c r="D1603">
        <v>1</v>
      </c>
      <c r="E1603" t="s">
        <v>153</v>
      </c>
      <c r="F1603">
        <v>3</v>
      </c>
      <c r="G1603" t="s">
        <v>135</v>
      </c>
      <c r="H1603">
        <v>54</v>
      </c>
      <c r="I1603" t="s">
        <v>476</v>
      </c>
      <c r="J1603" t="s">
        <v>458</v>
      </c>
      <c r="K1603" t="s">
        <v>459</v>
      </c>
      <c r="L1603">
        <v>300</v>
      </c>
      <c r="M1603" t="s">
        <v>136</v>
      </c>
      <c r="N1603">
        <v>3</v>
      </c>
      <c r="O1603">
        <v>176.95</v>
      </c>
      <c r="P1603">
        <v>673</v>
      </c>
      <c r="Q1603" t="str">
        <f>VLOOKUP(J1603,S:T,2,FALSE)</f>
        <v>E3 - Small C&amp;I</v>
      </c>
    </row>
    <row r="1604" spans="1:17" x14ac:dyDescent="0.35">
      <c r="A1604">
        <v>49</v>
      </c>
      <c r="B1604" t="s">
        <v>420</v>
      </c>
      <c r="C1604">
        <v>2020</v>
      </c>
      <c r="D1604">
        <v>1</v>
      </c>
      <c r="E1604" t="s">
        <v>153</v>
      </c>
      <c r="F1604">
        <v>1</v>
      </c>
      <c r="G1604" t="s">
        <v>132</v>
      </c>
      <c r="H1604">
        <v>905</v>
      </c>
      <c r="I1604" t="s">
        <v>454</v>
      </c>
      <c r="J1604" t="s">
        <v>422</v>
      </c>
      <c r="K1604" t="s">
        <v>423</v>
      </c>
      <c r="L1604">
        <v>4512</v>
      </c>
      <c r="M1604" t="s">
        <v>133</v>
      </c>
      <c r="N1604">
        <v>4517</v>
      </c>
      <c r="O1604">
        <v>106789.25</v>
      </c>
      <c r="P1604">
        <v>2136019</v>
      </c>
      <c r="Q1604" t="str">
        <f>VLOOKUP(J1604,S:T,2,FALSE)</f>
        <v>E2 - Low Income Residential</v>
      </c>
    </row>
    <row r="1605" spans="1:17" x14ac:dyDescent="0.35">
      <c r="A1605">
        <v>49</v>
      </c>
      <c r="B1605" t="s">
        <v>420</v>
      </c>
      <c r="C1605">
        <v>2020</v>
      </c>
      <c r="D1605">
        <v>1</v>
      </c>
      <c r="E1605" t="s">
        <v>153</v>
      </c>
      <c r="F1605">
        <v>6</v>
      </c>
      <c r="G1605" t="s">
        <v>137</v>
      </c>
      <c r="H1605">
        <v>627</v>
      </c>
      <c r="I1605" t="s">
        <v>468</v>
      </c>
      <c r="J1605" t="s">
        <v>84</v>
      </c>
      <c r="K1605" t="s">
        <v>145</v>
      </c>
      <c r="L1605">
        <v>700</v>
      </c>
      <c r="M1605" t="s">
        <v>138</v>
      </c>
      <c r="N1605">
        <v>2</v>
      </c>
      <c r="O1605">
        <v>819.19</v>
      </c>
      <c r="P1605">
        <v>518</v>
      </c>
      <c r="Q1605" t="str">
        <f>VLOOKUP(J1605,S:T,2,FALSE)</f>
        <v>E6 - OTHER</v>
      </c>
    </row>
    <row r="1606" spans="1:17" x14ac:dyDescent="0.35">
      <c r="A1606">
        <v>49</v>
      </c>
      <c r="B1606" t="s">
        <v>420</v>
      </c>
      <c r="C1606">
        <v>2020</v>
      </c>
      <c r="D1606">
        <v>1</v>
      </c>
      <c r="E1606" t="s">
        <v>153</v>
      </c>
      <c r="F1606">
        <v>3</v>
      </c>
      <c r="G1606" t="s">
        <v>135</v>
      </c>
      <c r="H1606">
        <v>903</v>
      </c>
      <c r="I1606" t="s">
        <v>453</v>
      </c>
      <c r="J1606" t="s">
        <v>450</v>
      </c>
      <c r="K1606" t="s">
        <v>451</v>
      </c>
      <c r="L1606">
        <v>4532</v>
      </c>
      <c r="M1606" t="s">
        <v>142</v>
      </c>
      <c r="N1606">
        <v>100</v>
      </c>
      <c r="O1606">
        <v>24441.040000000001</v>
      </c>
      <c r="P1606">
        <v>228976</v>
      </c>
      <c r="Q1606" t="str">
        <f>VLOOKUP(J1606,S:T,2,FALSE)</f>
        <v>E1 - Residential</v>
      </c>
    </row>
    <row r="1607" spans="1:17" x14ac:dyDescent="0.35">
      <c r="A1607">
        <v>49</v>
      </c>
      <c r="B1607" t="s">
        <v>420</v>
      </c>
      <c r="C1607">
        <v>2020</v>
      </c>
      <c r="D1607">
        <v>1</v>
      </c>
      <c r="E1607" t="s">
        <v>153</v>
      </c>
      <c r="F1607">
        <v>1</v>
      </c>
      <c r="G1607" t="s">
        <v>132</v>
      </c>
      <c r="H1607">
        <v>628</v>
      </c>
      <c r="I1607" t="s">
        <v>440</v>
      </c>
      <c r="J1607" t="s">
        <v>441</v>
      </c>
      <c r="K1607" t="s">
        <v>442</v>
      </c>
      <c r="L1607">
        <v>200</v>
      </c>
      <c r="M1607" t="s">
        <v>143</v>
      </c>
      <c r="N1607">
        <v>244</v>
      </c>
      <c r="O1607">
        <v>18712.71</v>
      </c>
      <c r="P1607">
        <v>45263</v>
      </c>
      <c r="Q1607" t="str">
        <f>VLOOKUP(J1607,S:T,2,FALSE)</f>
        <v>E6 - OTHER</v>
      </c>
    </row>
    <row r="1608" spans="1:17" x14ac:dyDescent="0.35">
      <c r="A1608">
        <v>49</v>
      </c>
      <c r="B1608" t="s">
        <v>420</v>
      </c>
      <c r="C1608">
        <v>2020</v>
      </c>
      <c r="D1608">
        <v>1</v>
      </c>
      <c r="E1608" t="s">
        <v>153</v>
      </c>
      <c r="F1608">
        <v>3</v>
      </c>
      <c r="G1608" t="s">
        <v>135</v>
      </c>
      <c r="H1608">
        <v>628</v>
      </c>
      <c r="I1608" t="s">
        <v>440</v>
      </c>
      <c r="J1608" t="s">
        <v>441</v>
      </c>
      <c r="K1608" t="s">
        <v>442</v>
      </c>
      <c r="L1608">
        <v>300</v>
      </c>
      <c r="M1608" t="s">
        <v>136</v>
      </c>
      <c r="N1608">
        <v>1133</v>
      </c>
      <c r="O1608">
        <v>115105</v>
      </c>
      <c r="P1608">
        <v>408070</v>
      </c>
      <c r="Q1608" t="str">
        <f>VLOOKUP(J1608,S:T,2,FALSE)</f>
        <v>E6 - OTHER</v>
      </c>
    </row>
    <row r="1609" spans="1:17" x14ac:dyDescent="0.35">
      <c r="A1609">
        <v>49</v>
      </c>
      <c r="B1609" t="s">
        <v>420</v>
      </c>
      <c r="C1609">
        <v>2020</v>
      </c>
      <c r="D1609">
        <v>1</v>
      </c>
      <c r="E1609" t="s">
        <v>153</v>
      </c>
      <c r="F1609">
        <v>6</v>
      </c>
      <c r="G1609" t="s">
        <v>137</v>
      </c>
      <c r="H1609">
        <v>628</v>
      </c>
      <c r="I1609" t="s">
        <v>440</v>
      </c>
      <c r="J1609" t="s">
        <v>441</v>
      </c>
      <c r="K1609" t="s">
        <v>442</v>
      </c>
      <c r="L1609">
        <v>700</v>
      </c>
      <c r="M1609" t="s">
        <v>138</v>
      </c>
      <c r="N1609">
        <v>217</v>
      </c>
      <c r="O1609">
        <v>21654.01</v>
      </c>
      <c r="P1609">
        <v>79204</v>
      </c>
      <c r="Q1609" t="str">
        <f>VLOOKUP(J1609,S:T,2,FALSE)</f>
        <v>E6 - OTHER</v>
      </c>
    </row>
    <row r="1610" spans="1:17" x14ac:dyDescent="0.35">
      <c r="A1610">
        <v>49</v>
      </c>
      <c r="B1610" t="s">
        <v>420</v>
      </c>
      <c r="C1610">
        <v>2020</v>
      </c>
      <c r="D1610">
        <v>1</v>
      </c>
      <c r="E1610" t="s">
        <v>153</v>
      </c>
      <c r="F1610">
        <v>6</v>
      </c>
      <c r="G1610" t="s">
        <v>137</v>
      </c>
      <c r="H1610">
        <v>616</v>
      </c>
      <c r="I1610" t="s">
        <v>446</v>
      </c>
      <c r="J1610" t="s">
        <v>441</v>
      </c>
      <c r="K1610" t="s">
        <v>442</v>
      </c>
      <c r="L1610">
        <v>4562</v>
      </c>
      <c r="M1610" t="s">
        <v>144</v>
      </c>
      <c r="N1610">
        <v>72</v>
      </c>
      <c r="O1610">
        <v>5493.01</v>
      </c>
      <c r="P1610">
        <v>38376</v>
      </c>
      <c r="Q1610" t="str">
        <f>VLOOKUP(J1610,S:T,2,FALSE)</f>
        <v>E6 - OTHER</v>
      </c>
    </row>
    <row r="1611" spans="1:17" x14ac:dyDescent="0.35">
      <c r="A1611">
        <v>49</v>
      </c>
      <c r="B1611" t="s">
        <v>420</v>
      </c>
      <c r="C1611">
        <v>2020</v>
      </c>
      <c r="D1611">
        <v>1</v>
      </c>
      <c r="E1611" t="s">
        <v>153</v>
      </c>
      <c r="F1611">
        <v>1</v>
      </c>
      <c r="G1611" t="s">
        <v>132</v>
      </c>
      <c r="H1611">
        <v>6</v>
      </c>
      <c r="I1611" t="s">
        <v>421</v>
      </c>
      <c r="J1611" t="s">
        <v>422</v>
      </c>
      <c r="K1611" t="s">
        <v>423</v>
      </c>
      <c r="L1611">
        <v>200</v>
      </c>
      <c r="M1611" t="s">
        <v>143</v>
      </c>
      <c r="N1611">
        <v>25911</v>
      </c>
      <c r="O1611">
        <v>2711141.52</v>
      </c>
      <c r="P1611">
        <v>16152116</v>
      </c>
      <c r="Q1611" t="str">
        <f>VLOOKUP(J1611,S:T,2,FALSE)</f>
        <v>E2 - Low Income Residential</v>
      </c>
    </row>
    <row r="1612" spans="1:17" x14ac:dyDescent="0.35">
      <c r="A1612">
        <v>49</v>
      </c>
      <c r="B1612" t="s">
        <v>420</v>
      </c>
      <c r="C1612">
        <v>2020</v>
      </c>
      <c r="D1612">
        <v>1</v>
      </c>
      <c r="E1612" t="s">
        <v>153</v>
      </c>
      <c r="F1612">
        <v>10</v>
      </c>
      <c r="G1612" t="s">
        <v>149</v>
      </c>
      <c r="H1612">
        <v>55</v>
      </c>
      <c r="I1612" t="s">
        <v>427</v>
      </c>
      <c r="J1612" t="s">
        <v>425</v>
      </c>
      <c r="K1612" t="s">
        <v>426</v>
      </c>
      <c r="L1612">
        <v>207</v>
      </c>
      <c r="M1612" t="s">
        <v>151</v>
      </c>
      <c r="N1612">
        <v>1</v>
      </c>
      <c r="O1612">
        <v>65.41</v>
      </c>
      <c r="P1612">
        <v>268</v>
      </c>
      <c r="Q1612" t="str">
        <f>VLOOKUP(J1612,S:T,2,FALSE)</f>
        <v>E3 - Small C&amp;I</v>
      </c>
    </row>
    <row r="1613" spans="1:17" x14ac:dyDescent="0.35">
      <c r="A1613">
        <v>49</v>
      </c>
      <c r="B1613" t="s">
        <v>420</v>
      </c>
      <c r="C1613">
        <v>2020</v>
      </c>
      <c r="D1613">
        <v>1</v>
      </c>
      <c r="E1613" t="s">
        <v>153</v>
      </c>
      <c r="F1613">
        <v>3</v>
      </c>
      <c r="G1613" t="s">
        <v>135</v>
      </c>
      <c r="H1613">
        <v>950</v>
      </c>
      <c r="I1613" t="s">
        <v>428</v>
      </c>
      <c r="J1613" t="s">
        <v>425</v>
      </c>
      <c r="K1613" t="s">
        <v>426</v>
      </c>
      <c r="L1613">
        <v>4532</v>
      </c>
      <c r="M1613" t="s">
        <v>142</v>
      </c>
      <c r="N1613">
        <v>10301</v>
      </c>
      <c r="O1613">
        <v>1592911.26</v>
      </c>
      <c r="P1613">
        <v>14645034</v>
      </c>
      <c r="Q1613" t="str">
        <f>VLOOKUP(J1613,S:T,2,FALSE)</f>
        <v>E3 - Small C&amp;I</v>
      </c>
    </row>
    <row r="1614" spans="1:17" x14ac:dyDescent="0.35">
      <c r="A1614">
        <v>49</v>
      </c>
      <c r="B1614" t="s">
        <v>420</v>
      </c>
      <c r="C1614">
        <v>2020</v>
      </c>
      <c r="D1614">
        <v>1</v>
      </c>
      <c r="E1614" t="s">
        <v>153</v>
      </c>
      <c r="F1614">
        <v>3</v>
      </c>
      <c r="G1614" t="s">
        <v>135</v>
      </c>
      <c r="H1614">
        <v>1</v>
      </c>
      <c r="I1614" t="s">
        <v>449</v>
      </c>
      <c r="J1614" t="s">
        <v>450</v>
      </c>
      <c r="K1614" t="s">
        <v>451</v>
      </c>
      <c r="L1614">
        <v>300</v>
      </c>
      <c r="M1614" t="s">
        <v>136</v>
      </c>
      <c r="N1614">
        <v>808</v>
      </c>
      <c r="O1614">
        <v>261505.22</v>
      </c>
      <c r="P1614">
        <v>1170506</v>
      </c>
      <c r="Q1614" t="str">
        <f>VLOOKUP(J1614,S:T,2,FALSE)</f>
        <v>E1 - Residential</v>
      </c>
    </row>
    <row r="1615" spans="1:17" x14ac:dyDescent="0.35">
      <c r="A1615">
        <v>49</v>
      </c>
      <c r="B1615" t="s">
        <v>420</v>
      </c>
      <c r="C1615">
        <v>2020</v>
      </c>
      <c r="D1615">
        <v>1</v>
      </c>
      <c r="E1615" t="s">
        <v>153</v>
      </c>
      <c r="F1615">
        <v>5</v>
      </c>
      <c r="G1615" t="s">
        <v>140</v>
      </c>
      <c r="H1615">
        <v>1</v>
      </c>
      <c r="I1615" t="s">
        <v>449</v>
      </c>
      <c r="J1615" t="s">
        <v>450</v>
      </c>
      <c r="K1615" t="s">
        <v>451</v>
      </c>
      <c r="L1615">
        <v>460</v>
      </c>
      <c r="M1615" t="s">
        <v>141</v>
      </c>
      <c r="N1615">
        <v>6</v>
      </c>
      <c r="O1615">
        <v>365.51</v>
      </c>
      <c r="P1615">
        <v>1477</v>
      </c>
      <c r="Q1615" t="str">
        <f>VLOOKUP(J1615,S:T,2,FALSE)</f>
        <v>E1 - Residential</v>
      </c>
    </row>
    <row r="1616" spans="1:17" x14ac:dyDescent="0.35">
      <c r="A1616">
        <v>49</v>
      </c>
      <c r="B1616" t="s">
        <v>420</v>
      </c>
      <c r="C1616">
        <v>2020</v>
      </c>
      <c r="D1616">
        <v>1</v>
      </c>
      <c r="E1616" t="s">
        <v>153</v>
      </c>
      <c r="F1616">
        <v>10</v>
      </c>
      <c r="G1616" t="s">
        <v>149</v>
      </c>
      <c r="H1616">
        <v>905</v>
      </c>
      <c r="I1616" t="s">
        <v>454</v>
      </c>
      <c r="J1616" t="s">
        <v>422</v>
      </c>
      <c r="K1616" t="s">
        <v>423</v>
      </c>
      <c r="L1616">
        <v>4513</v>
      </c>
      <c r="M1616" t="s">
        <v>150</v>
      </c>
      <c r="N1616">
        <v>133</v>
      </c>
      <c r="O1616">
        <v>5062.41</v>
      </c>
      <c r="P1616">
        <v>111091</v>
      </c>
      <c r="Q1616" t="str">
        <f>VLOOKUP(J1616,S:T,2,FALSE)</f>
        <v>E2 - Low Income Residential</v>
      </c>
    </row>
    <row r="1617" spans="1:17" x14ac:dyDescent="0.35">
      <c r="A1617">
        <v>49</v>
      </c>
      <c r="B1617" t="s">
        <v>420</v>
      </c>
      <c r="C1617">
        <v>2020</v>
      </c>
      <c r="D1617">
        <v>1</v>
      </c>
      <c r="E1617" t="s">
        <v>153</v>
      </c>
      <c r="F1617">
        <v>6</v>
      </c>
      <c r="G1617" t="s">
        <v>137</v>
      </c>
      <c r="H1617">
        <v>619</v>
      </c>
      <c r="I1617" t="s">
        <v>474</v>
      </c>
      <c r="J1617" t="s">
        <v>157</v>
      </c>
      <c r="K1617" t="s">
        <v>145</v>
      </c>
      <c r="L1617">
        <v>4562</v>
      </c>
      <c r="M1617" t="s">
        <v>144</v>
      </c>
      <c r="N1617">
        <v>104</v>
      </c>
      <c r="O1617">
        <v>212003.31</v>
      </c>
      <c r="P1617">
        <v>2132375</v>
      </c>
      <c r="Q1617" t="str">
        <f>VLOOKUP(J1617,S:T,2,FALSE)</f>
        <v>E6 - OTHER</v>
      </c>
    </row>
    <row r="1618" spans="1:17" x14ac:dyDescent="0.35">
      <c r="A1618">
        <v>49</v>
      </c>
      <c r="B1618" t="s">
        <v>420</v>
      </c>
      <c r="C1618">
        <v>2020</v>
      </c>
      <c r="D1618">
        <v>1</v>
      </c>
      <c r="E1618" t="s">
        <v>153</v>
      </c>
      <c r="F1618">
        <v>1</v>
      </c>
      <c r="G1618" t="s">
        <v>132</v>
      </c>
      <c r="H1618">
        <v>954</v>
      </c>
      <c r="I1618" t="s">
        <v>436</v>
      </c>
      <c r="J1618" t="s">
        <v>433</v>
      </c>
      <c r="K1618" t="s">
        <v>434</v>
      </c>
      <c r="L1618">
        <v>4512</v>
      </c>
      <c r="M1618" t="s">
        <v>133</v>
      </c>
      <c r="N1618">
        <v>1</v>
      </c>
      <c r="O1618">
        <v>1039.73</v>
      </c>
      <c r="P1618">
        <v>12891</v>
      </c>
      <c r="Q1618" t="str">
        <f>VLOOKUP(J1618,S:T,2,FALSE)</f>
        <v>E4 - Medium C&amp;I</v>
      </c>
    </row>
    <row r="1619" spans="1:17" x14ac:dyDescent="0.35">
      <c r="A1619">
        <v>49</v>
      </c>
      <c r="B1619" t="s">
        <v>420</v>
      </c>
      <c r="C1619">
        <v>2020</v>
      </c>
      <c r="D1619">
        <v>1</v>
      </c>
      <c r="E1619" t="s">
        <v>153</v>
      </c>
      <c r="F1619">
        <v>6</v>
      </c>
      <c r="G1619" t="s">
        <v>137</v>
      </c>
      <c r="H1619">
        <v>610</v>
      </c>
      <c r="I1619" t="s">
        <v>429</v>
      </c>
      <c r="J1619" t="s">
        <v>430</v>
      </c>
      <c r="K1619" t="s">
        <v>431</v>
      </c>
      <c r="L1619">
        <v>700</v>
      </c>
      <c r="M1619" t="s">
        <v>138</v>
      </c>
      <c r="N1619">
        <v>9</v>
      </c>
      <c r="O1619">
        <v>3197.21</v>
      </c>
      <c r="P1619">
        <v>6410</v>
      </c>
      <c r="Q1619" t="str">
        <f>VLOOKUP(J1619,S:T,2,FALSE)</f>
        <v>E6 - OTHER</v>
      </c>
    </row>
    <row r="1620" spans="1:17" x14ac:dyDescent="0.35">
      <c r="A1620">
        <v>49</v>
      </c>
      <c r="B1620" t="s">
        <v>420</v>
      </c>
      <c r="C1620">
        <v>2020</v>
      </c>
      <c r="D1620">
        <v>1</v>
      </c>
      <c r="E1620" t="s">
        <v>153</v>
      </c>
      <c r="F1620">
        <v>3</v>
      </c>
      <c r="G1620" t="s">
        <v>135</v>
      </c>
      <c r="H1620">
        <v>617</v>
      </c>
      <c r="I1620" t="s">
        <v>470</v>
      </c>
      <c r="J1620" t="s">
        <v>430</v>
      </c>
      <c r="K1620" t="s">
        <v>431</v>
      </c>
      <c r="L1620">
        <v>4532</v>
      </c>
      <c r="M1620" t="s">
        <v>142</v>
      </c>
      <c r="N1620">
        <v>1</v>
      </c>
      <c r="O1620">
        <v>956.92</v>
      </c>
      <c r="P1620">
        <v>6067</v>
      </c>
      <c r="Q1620" t="str">
        <f>VLOOKUP(J1620,S:T,2,FALSE)</f>
        <v>E6 - OTHER</v>
      </c>
    </row>
    <row r="1621" spans="1:17" x14ac:dyDescent="0.35">
      <c r="A1621">
        <v>49</v>
      </c>
      <c r="B1621" t="s">
        <v>420</v>
      </c>
      <c r="C1621">
        <v>2020</v>
      </c>
      <c r="D1621">
        <v>1</v>
      </c>
      <c r="E1621" t="s">
        <v>153</v>
      </c>
      <c r="F1621">
        <v>5</v>
      </c>
      <c r="G1621" t="s">
        <v>140</v>
      </c>
      <c r="H1621">
        <v>616</v>
      </c>
      <c r="I1621" t="s">
        <v>446</v>
      </c>
      <c r="J1621" t="s">
        <v>441</v>
      </c>
      <c r="K1621" t="s">
        <v>442</v>
      </c>
      <c r="L1621">
        <v>4552</v>
      </c>
      <c r="M1621" t="s">
        <v>156</v>
      </c>
      <c r="N1621">
        <v>20</v>
      </c>
      <c r="O1621">
        <v>2757.6</v>
      </c>
      <c r="P1621">
        <v>17664</v>
      </c>
      <c r="Q1621" t="str">
        <f>VLOOKUP(J1621,S:T,2,FALSE)</f>
        <v>E6 - OTHER</v>
      </c>
    </row>
    <row r="1622" spans="1:17" x14ac:dyDescent="0.35">
      <c r="A1622">
        <v>49</v>
      </c>
      <c r="B1622" t="s">
        <v>420</v>
      </c>
      <c r="C1622">
        <v>2020</v>
      </c>
      <c r="D1622">
        <v>2</v>
      </c>
      <c r="E1622" t="s">
        <v>159</v>
      </c>
      <c r="F1622">
        <v>3</v>
      </c>
      <c r="G1622" t="s">
        <v>135</v>
      </c>
      <c r="H1622">
        <v>421</v>
      </c>
      <c r="I1622" t="s">
        <v>485</v>
      </c>
      <c r="J1622">
        <v>2496</v>
      </c>
      <c r="K1622" t="s">
        <v>145</v>
      </c>
      <c r="L1622">
        <v>300</v>
      </c>
      <c r="M1622" t="s">
        <v>136</v>
      </c>
      <c r="N1622">
        <v>1</v>
      </c>
      <c r="O1622">
        <v>6807</v>
      </c>
      <c r="P1622">
        <v>0</v>
      </c>
      <c r="Q1622" t="str">
        <f>VLOOKUP(J1622,S:T,2,FALSE)</f>
        <v>G5 - Large C&amp;I</v>
      </c>
    </row>
    <row r="1623" spans="1:17" x14ac:dyDescent="0.35">
      <c r="A1623">
        <v>49</v>
      </c>
      <c r="B1623" t="s">
        <v>420</v>
      </c>
      <c r="C1623">
        <v>2020</v>
      </c>
      <c r="D1623">
        <v>2</v>
      </c>
      <c r="E1623" t="s">
        <v>159</v>
      </c>
      <c r="F1623">
        <v>3</v>
      </c>
      <c r="G1623" t="s">
        <v>135</v>
      </c>
      <c r="H1623">
        <v>441</v>
      </c>
      <c r="I1623" t="s">
        <v>526</v>
      </c>
      <c r="J1623" t="s">
        <v>527</v>
      </c>
      <c r="K1623" t="s">
        <v>145</v>
      </c>
      <c r="L1623">
        <v>300</v>
      </c>
      <c r="M1623" t="s">
        <v>136</v>
      </c>
      <c r="N1623">
        <v>1</v>
      </c>
      <c r="O1623">
        <v>625</v>
      </c>
      <c r="P1623">
        <v>0</v>
      </c>
      <c r="Q1623" t="str">
        <f>VLOOKUP(J1623,S:T,2,FALSE)</f>
        <v>G5 - Large C&amp;I</v>
      </c>
    </row>
    <row r="1624" spans="1:17" x14ac:dyDescent="0.35">
      <c r="A1624">
        <v>49</v>
      </c>
      <c r="B1624" t="s">
        <v>420</v>
      </c>
      <c r="C1624">
        <v>2020</v>
      </c>
      <c r="D1624">
        <v>2</v>
      </c>
      <c r="E1624" t="s">
        <v>159</v>
      </c>
      <c r="F1624">
        <v>3</v>
      </c>
      <c r="G1624" t="s">
        <v>135</v>
      </c>
      <c r="H1624">
        <v>408</v>
      </c>
      <c r="I1624" t="s">
        <v>478</v>
      </c>
      <c r="J1624">
        <v>2231</v>
      </c>
      <c r="K1624" t="s">
        <v>145</v>
      </c>
      <c r="L1624">
        <v>300</v>
      </c>
      <c r="M1624" t="s">
        <v>136</v>
      </c>
      <c r="N1624">
        <v>69</v>
      </c>
      <c r="O1624">
        <v>99237.43</v>
      </c>
      <c r="P1624">
        <v>98864.63</v>
      </c>
      <c r="Q1624" t="str">
        <f>VLOOKUP(J1624,S:T,2,FALSE)</f>
        <v>G4 - Medium C&amp;I</v>
      </c>
    </row>
    <row r="1625" spans="1:17" x14ac:dyDescent="0.35">
      <c r="A1625">
        <v>49</v>
      </c>
      <c r="B1625" t="s">
        <v>420</v>
      </c>
      <c r="C1625">
        <v>2020</v>
      </c>
      <c r="D1625">
        <v>2</v>
      </c>
      <c r="E1625" t="s">
        <v>159</v>
      </c>
      <c r="F1625">
        <v>5</v>
      </c>
      <c r="G1625" t="s">
        <v>140</v>
      </c>
      <c r="H1625">
        <v>408</v>
      </c>
      <c r="I1625" t="s">
        <v>478</v>
      </c>
      <c r="J1625">
        <v>2231</v>
      </c>
      <c r="K1625" t="s">
        <v>145</v>
      </c>
      <c r="L1625">
        <v>400</v>
      </c>
      <c r="M1625" t="s">
        <v>140</v>
      </c>
      <c r="N1625">
        <v>1</v>
      </c>
      <c r="O1625">
        <v>5517.2</v>
      </c>
      <c r="P1625">
        <v>5822.59</v>
      </c>
      <c r="Q1625" t="str">
        <f>VLOOKUP(J1625,S:T,2,FALSE)</f>
        <v>G4 - Medium C&amp;I</v>
      </c>
    </row>
    <row r="1626" spans="1:17" x14ac:dyDescent="0.35">
      <c r="A1626">
        <v>49</v>
      </c>
      <c r="B1626" t="s">
        <v>420</v>
      </c>
      <c r="C1626">
        <v>2020</v>
      </c>
      <c r="D1626">
        <v>2</v>
      </c>
      <c r="E1626" t="s">
        <v>159</v>
      </c>
      <c r="F1626">
        <v>5</v>
      </c>
      <c r="G1626" t="s">
        <v>140</v>
      </c>
      <c r="H1626">
        <v>410</v>
      </c>
      <c r="I1626" t="s">
        <v>513</v>
      </c>
      <c r="J1626">
        <v>3321</v>
      </c>
      <c r="K1626" t="s">
        <v>145</v>
      </c>
      <c r="L1626">
        <v>1670</v>
      </c>
      <c r="M1626" t="s">
        <v>491</v>
      </c>
      <c r="N1626">
        <v>23</v>
      </c>
      <c r="O1626">
        <v>95043.99</v>
      </c>
      <c r="P1626">
        <v>211441.2</v>
      </c>
      <c r="Q1626" t="str">
        <f>VLOOKUP(J1626,S:T,2,FALSE)</f>
        <v>G5 - Large C&amp;I</v>
      </c>
    </row>
    <row r="1627" spans="1:17" x14ac:dyDescent="0.35">
      <c r="A1627">
        <v>49</v>
      </c>
      <c r="B1627" t="s">
        <v>420</v>
      </c>
      <c r="C1627">
        <v>2020</v>
      </c>
      <c r="D1627">
        <v>2</v>
      </c>
      <c r="E1627" t="s">
        <v>159</v>
      </c>
      <c r="F1627">
        <v>3</v>
      </c>
      <c r="G1627" t="s">
        <v>135</v>
      </c>
      <c r="H1627">
        <v>412</v>
      </c>
      <c r="I1627" t="s">
        <v>533</v>
      </c>
      <c r="J1627">
        <v>3331</v>
      </c>
      <c r="K1627" t="s">
        <v>145</v>
      </c>
      <c r="L1627">
        <v>300</v>
      </c>
      <c r="M1627" t="s">
        <v>136</v>
      </c>
      <c r="N1627">
        <v>4</v>
      </c>
      <c r="O1627">
        <v>53890.99</v>
      </c>
      <c r="P1627">
        <v>54777.52</v>
      </c>
      <c r="Q1627" t="str">
        <f>VLOOKUP(J1627,S:T,2,FALSE)</f>
        <v>G5 - Large C&amp;I</v>
      </c>
    </row>
    <row r="1628" spans="1:17" x14ac:dyDescent="0.35">
      <c r="A1628">
        <v>49</v>
      </c>
      <c r="B1628" t="s">
        <v>420</v>
      </c>
      <c r="C1628">
        <v>2020</v>
      </c>
      <c r="D1628">
        <v>2</v>
      </c>
      <c r="E1628" t="s">
        <v>159</v>
      </c>
      <c r="F1628">
        <v>1</v>
      </c>
      <c r="G1628" t="s">
        <v>132</v>
      </c>
      <c r="H1628">
        <v>401</v>
      </c>
      <c r="I1628" t="s">
        <v>525</v>
      </c>
      <c r="J1628">
        <v>1012</v>
      </c>
      <c r="K1628" t="s">
        <v>145</v>
      </c>
      <c r="L1628">
        <v>200</v>
      </c>
      <c r="M1628" t="s">
        <v>143</v>
      </c>
      <c r="N1628">
        <v>16275</v>
      </c>
      <c r="O1628">
        <v>713206.77</v>
      </c>
      <c r="P1628">
        <v>378251.03</v>
      </c>
      <c r="Q1628" t="str">
        <f>VLOOKUP(J1628,S:T,2,FALSE)</f>
        <v>G1 - Residential</v>
      </c>
    </row>
    <row r="1629" spans="1:17" x14ac:dyDescent="0.35">
      <c r="A1629">
        <v>49</v>
      </c>
      <c r="B1629" t="s">
        <v>420</v>
      </c>
      <c r="C1629">
        <v>2020</v>
      </c>
      <c r="D1629">
        <v>2</v>
      </c>
      <c r="E1629" t="s">
        <v>159</v>
      </c>
      <c r="F1629">
        <v>3</v>
      </c>
      <c r="G1629" t="s">
        <v>135</v>
      </c>
      <c r="H1629">
        <v>419</v>
      </c>
      <c r="I1629" t="s">
        <v>519</v>
      </c>
      <c r="J1629" t="s">
        <v>520</v>
      </c>
      <c r="K1629" t="s">
        <v>145</v>
      </c>
      <c r="L1629">
        <v>1671</v>
      </c>
      <c r="M1629" t="s">
        <v>484</v>
      </c>
      <c r="N1629">
        <v>4</v>
      </c>
      <c r="O1629">
        <v>10926.88</v>
      </c>
      <c r="P1629">
        <v>30474.61</v>
      </c>
      <c r="Q1629" t="str">
        <f>VLOOKUP(J1629,S:T,2,FALSE)</f>
        <v>G5 - Large C&amp;I</v>
      </c>
    </row>
    <row r="1630" spans="1:17" x14ac:dyDescent="0.35">
      <c r="A1630">
        <v>49</v>
      </c>
      <c r="B1630" t="s">
        <v>420</v>
      </c>
      <c r="C1630">
        <v>2020</v>
      </c>
      <c r="D1630">
        <v>2</v>
      </c>
      <c r="E1630" t="s">
        <v>159</v>
      </c>
      <c r="F1630">
        <v>3</v>
      </c>
      <c r="G1630" t="s">
        <v>135</v>
      </c>
      <c r="H1630">
        <v>432</v>
      </c>
      <c r="I1630" t="s">
        <v>507</v>
      </c>
      <c r="J1630" t="s">
        <v>508</v>
      </c>
      <c r="K1630" t="s">
        <v>145</v>
      </c>
      <c r="L1630">
        <v>1674</v>
      </c>
      <c r="M1630" t="s">
        <v>509</v>
      </c>
      <c r="N1630">
        <v>3</v>
      </c>
      <c r="O1630">
        <v>369589.73</v>
      </c>
      <c r="P1630">
        <v>0</v>
      </c>
      <c r="Q1630" t="str">
        <f>VLOOKUP(J1630,S:T,2,FALSE)</f>
        <v>G6 - OTHER</v>
      </c>
    </row>
    <row r="1631" spans="1:17" x14ac:dyDescent="0.35">
      <c r="A1631">
        <v>49</v>
      </c>
      <c r="B1631" t="s">
        <v>420</v>
      </c>
      <c r="C1631">
        <v>2020</v>
      </c>
      <c r="D1631">
        <v>2</v>
      </c>
      <c r="E1631" t="s">
        <v>159</v>
      </c>
      <c r="F1631">
        <v>10</v>
      </c>
      <c r="G1631" t="s">
        <v>149</v>
      </c>
      <c r="H1631">
        <v>404</v>
      </c>
      <c r="I1631" t="s">
        <v>506</v>
      </c>
      <c r="J1631">
        <v>0</v>
      </c>
      <c r="K1631" t="s">
        <v>145</v>
      </c>
      <c r="L1631">
        <v>0</v>
      </c>
      <c r="M1631" t="s">
        <v>145</v>
      </c>
      <c r="N1631">
        <v>1</v>
      </c>
      <c r="O1631">
        <v>70.64</v>
      </c>
      <c r="P1631">
        <v>39.14</v>
      </c>
      <c r="Q1631" t="str">
        <f>VLOOKUP(J1631,S:T,2,FALSE)</f>
        <v>G6 - OTHER</v>
      </c>
    </row>
    <row r="1632" spans="1:17" x14ac:dyDescent="0.35">
      <c r="A1632">
        <v>49</v>
      </c>
      <c r="B1632" t="s">
        <v>420</v>
      </c>
      <c r="C1632">
        <v>2020</v>
      </c>
      <c r="D1632">
        <v>2</v>
      </c>
      <c r="E1632" t="s">
        <v>159</v>
      </c>
      <c r="F1632">
        <v>3</v>
      </c>
      <c r="G1632" t="s">
        <v>135</v>
      </c>
      <c r="H1632">
        <v>442</v>
      </c>
      <c r="I1632" t="s">
        <v>531</v>
      </c>
      <c r="J1632" t="s">
        <v>532</v>
      </c>
      <c r="K1632" t="s">
        <v>145</v>
      </c>
      <c r="L1632">
        <v>1672</v>
      </c>
      <c r="M1632" t="s">
        <v>524</v>
      </c>
      <c r="N1632">
        <v>8</v>
      </c>
      <c r="O1632">
        <v>110295.07</v>
      </c>
      <c r="P1632">
        <v>712860.94</v>
      </c>
      <c r="Q1632" t="str">
        <f>VLOOKUP(J1632,S:T,2,FALSE)</f>
        <v>G5 - Large C&amp;I</v>
      </c>
    </row>
    <row r="1633" spans="1:17" x14ac:dyDescent="0.35">
      <c r="A1633">
        <v>49</v>
      </c>
      <c r="B1633" t="s">
        <v>420</v>
      </c>
      <c r="C1633">
        <v>2020</v>
      </c>
      <c r="D1633">
        <v>2</v>
      </c>
      <c r="E1633" t="s">
        <v>159</v>
      </c>
      <c r="F1633">
        <v>3</v>
      </c>
      <c r="G1633" t="s">
        <v>135</v>
      </c>
      <c r="H1633">
        <v>422</v>
      </c>
      <c r="I1633" t="s">
        <v>500</v>
      </c>
      <c r="J1633">
        <v>2421</v>
      </c>
      <c r="K1633" t="s">
        <v>145</v>
      </c>
      <c r="L1633">
        <v>1671</v>
      </c>
      <c r="M1633" t="s">
        <v>484</v>
      </c>
      <c r="N1633">
        <v>2</v>
      </c>
      <c r="O1633">
        <v>9587.4</v>
      </c>
      <c r="P1633">
        <v>42597.71</v>
      </c>
      <c r="Q1633" t="str">
        <f>VLOOKUP(J1633,S:T,2,FALSE)</f>
        <v>G5 - Large C&amp;I</v>
      </c>
    </row>
    <row r="1634" spans="1:17" x14ac:dyDescent="0.35">
      <c r="A1634">
        <v>49</v>
      </c>
      <c r="B1634" t="s">
        <v>420</v>
      </c>
      <c r="C1634">
        <v>2020</v>
      </c>
      <c r="D1634">
        <v>2</v>
      </c>
      <c r="E1634" t="s">
        <v>159</v>
      </c>
      <c r="F1634">
        <v>3</v>
      </c>
      <c r="G1634" t="s">
        <v>135</v>
      </c>
      <c r="H1634">
        <v>428</v>
      </c>
      <c r="I1634" t="s">
        <v>529</v>
      </c>
      <c r="J1634" t="s">
        <v>530</v>
      </c>
      <c r="K1634" t="s">
        <v>145</v>
      </c>
      <c r="L1634">
        <v>1675</v>
      </c>
      <c r="M1634" t="s">
        <v>481</v>
      </c>
      <c r="N1634">
        <v>1</v>
      </c>
      <c r="O1634">
        <v>47411.47</v>
      </c>
      <c r="P1634">
        <v>39855.85</v>
      </c>
      <c r="Q1634" t="str">
        <f>VLOOKUP(J1634,S:T,2,FALSE)</f>
        <v>G5 - Large C&amp;I</v>
      </c>
    </row>
    <row r="1635" spans="1:17" x14ac:dyDescent="0.35">
      <c r="A1635">
        <v>49</v>
      </c>
      <c r="B1635" t="s">
        <v>420</v>
      </c>
      <c r="C1635">
        <v>2020</v>
      </c>
      <c r="D1635">
        <v>2</v>
      </c>
      <c r="E1635" t="s">
        <v>159</v>
      </c>
      <c r="F1635">
        <v>5</v>
      </c>
      <c r="G1635" t="s">
        <v>140</v>
      </c>
      <c r="H1635">
        <v>443</v>
      </c>
      <c r="I1635" t="s">
        <v>494</v>
      </c>
      <c r="J1635">
        <v>2121</v>
      </c>
      <c r="K1635" t="s">
        <v>145</v>
      </c>
      <c r="L1635">
        <v>1670</v>
      </c>
      <c r="M1635" t="s">
        <v>491</v>
      </c>
      <c r="N1635">
        <v>2</v>
      </c>
      <c r="O1635">
        <v>672.66</v>
      </c>
      <c r="P1635">
        <v>1037.21</v>
      </c>
      <c r="Q1635" t="str">
        <f>VLOOKUP(J1635,S:T,2,FALSE)</f>
        <v>G3 - Small C&amp;I</v>
      </c>
    </row>
    <row r="1636" spans="1:17" x14ac:dyDescent="0.35">
      <c r="A1636">
        <v>49</v>
      </c>
      <c r="B1636" t="s">
        <v>420</v>
      </c>
      <c r="C1636">
        <v>2020</v>
      </c>
      <c r="D1636">
        <v>2</v>
      </c>
      <c r="E1636" t="s">
        <v>159</v>
      </c>
      <c r="F1636">
        <v>3</v>
      </c>
      <c r="G1636" t="s">
        <v>135</v>
      </c>
      <c r="H1636">
        <v>444</v>
      </c>
      <c r="I1636" t="s">
        <v>495</v>
      </c>
      <c r="J1636">
        <v>2131</v>
      </c>
      <c r="K1636" t="s">
        <v>145</v>
      </c>
      <c r="L1636">
        <v>300</v>
      </c>
      <c r="M1636" t="s">
        <v>136</v>
      </c>
      <c r="N1636">
        <v>68</v>
      </c>
      <c r="O1636">
        <v>26948.55</v>
      </c>
      <c r="P1636">
        <v>22022.43</v>
      </c>
      <c r="Q1636" t="str">
        <f>VLOOKUP(J1636,S:T,2,FALSE)</f>
        <v>G3 - Small C&amp;I</v>
      </c>
    </row>
    <row r="1637" spans="1:17" x14ac:dyDescent="0.35">
      <c r="A1637">
        <v>49</v>
      </c>
      <c r="B1637" t="s">
        <v>420</v>
      </c>
      <c r="C1637">
        <v>2020</v>
      </c>
      <c r="D1637">
        <v>2</v>
      </c>
      <c r="E1637" t="s">
        <v>159</v>
      </c>
      <c r="F1637">
        <v>1</v>
      </c>
      <c r="G1637" t="s">
        <v>132</v>
      </c>
      <c r="H1637">
        <v>404</v>
      </c>
      <c r="I1637" t="s">
        <v>506</v>
      </c>
      <c r="J1637">
        <v>0</v>
      </c>
      <c r="K1637" t="s">
        <v>145</v>
      </c>
      <c r="L1637">
        <v>0</v>
      </c>
      <c r="M1637" t="s">
        <v>145</v>
      </c>
      <c r="N1637">
        <v>1</v>
      </c>
      <c r="O1637">
        <v>45.85</v>
      </c>
      <c r="P1637">
        <v>17.510000000000002</v>
      </c>
      <c r="Q1637" t="str">
        <f>VLOOKUP(J1637,S:T,2,FALSE)</f>
        <v>G6 - OTHER</v>
      </c>
    </row>
    <row r="1638" spans="1:17" x14ac:dyDescent="0.35">
      <c r="A1638">
        <v>49</v>
      </c>
      <c r="B1638" t="s">
        <v>420</v>
      </c>
      <c r="C1638">
        <v>2020</v>
      </c>
      <c r="D1638">
        <v>2</v>
      </c>
      <c r="E1638" t="s">
        <v>159</v>
      </c>
      <c r="F1638">
        <v>10</v>
      </c>
      <c r="G1638" t="s">
        <v>149</v>
      </c>
      <c r="H1638">
        <v>400</v>
      </c>
      <c r="I1638" t="s">
        <v>510</v>
      </c>
      <c r="J1638">
        <v>1247</v>
      </c>
      <c r="K1638" t="s">
        <v>145</v>
      </c>
      <c r="L1638">
        <v>207</v>
      </c>
      <c r="M1638" t="s">
        <v>151</v>
      </c>
      <c r="N1638">
        <v>206104</v>
      </c>
      <c r="O1638">
        <v>36028994.43</v>
      </c>
      <c r="P1638">
        <v>26510186.93</v>
      </c>
      <c r="Q1638" t="str">
        <f>VLOOKUP(J1638,S:T,2,FALSE)</f>
        <v>G1 - Residential</v>
      </c>
    </row>
    <row r="1639" spans="1:17" x14ac:dyDescent="0.35">
      <c r="A1639">
        <v>49</v>
      </c>
      <c r="B1639" t="s">
        <v>420</v>
      </c>
      <c r="C1639">
        <v>2020</v>
      </c>
      <c r="D1639">
        <v>2</v>
      </c>
      <c r="E1639" t="s">
        <v>159</v>
      </c>
      <c r="F1639">
        <v>3</v>
      </c>
      <c r="G1639" t="s">
        <v>135</v>
      </c>
      <c r="H1639">
        <v>420</v>
      </c>
      <c r="I1639" t="s">
        <v>498</v>
      </c>
      <c r="J1639">
        <v>2331</v>
      </c>
      <c r="K1639" t="s">
        <v>145</v>
      </c>
      <c r="L1639">
        <v>300</v>
      </c>
      <c r="M1639" t="s">
        <v>136</v>
      </c>
      <c r="N1639">
        <v>1</v>
      </c>
      <c r="O1639">
        <v>4147.42</v>
      </c>
      <c r="P1639">
        <v>4710.1899999999996</v>
      </c>
      <c r="Q1639" t="str">
        <f>VLOOKUP(J1639,S:T,2,FALSE)</f>
        <v>G5 - Large C&amp;I</v>
      </c>
    </row>
    <row r="1640" spans="1:17" x14ac:dyDescent="0.35">
      <c r="A1640">
        <v>49</v>
      </c>
      <c r="B1640" t="s">
        <v>420</v>
      </c>
      <c r="C1640">
        <v>2020</v>
      </c>
      <c r="D1640">
        <v>2</v>
      </c>
      <c r="E1640" t="s">
        <v>159</v>
      </c>
      <c r="F1640">
        <v>10</v>
      </c>
      <c r="G1640" t="s">
        <v>149</v>
      </c>
      <c r="H1640">
        <v>401</v>
      </c>
      <c r="I1640" t="s">
        <v>525</v>
      </c>
      <c r="J1640">
        <v>1012</v>
      </c>
      <c r="K1640" t="s">
        <v>145</v>
      </c>
      <c r="L1640">
        <v>200</v>
      </c>
      <c r="M1640" t="s">
        <v>143</v>
      </c>
      <c r="N1640">
        <v>8</v>
      </c>
      <c r="O1640">
        <v>2691.21</v>
      </c>
      <c r="P1640">
        <v>2008.5</v>
      </c>
      <c r="Q1640" t="str">
        <f>VLOOKUP(J1640,S:T,2,FALSE)</f>
        <v>G1 - Residential</v>
      </c>
    </row>
    <row r="1641" spans="1:17" x14ac:dyDescent="0.35">
      <c r="A1641">
        <v>49</v>
      </c>
      <c r="B1641" t="s">
        <v>420</v>
      </c>
      <c r="C1641">
        <v>2020</v>
      </c>
      <c r="D1641">
        <v>2</v>
      </c>
      <c r="E1641" t="s">
        <v>159</v>
      </c>
      <c r="F1641">
        <v>3</v>
      </c>
      <c r="G1641" t="s">
        <v>135</v>
      </c>
      <c r="H1641">
        <v>404</v>
      </c>
      <c r="I1641" t="s">
        <v>506</v>
      </c>
      <c r="J1641">
        <v>2107</v>
      </c>
      <c r="K1641" t="s">
        <v>145</v>
      </c>
      <c r="L1641">
        <v>300</v>
      </c>
      <c r="M1641" t="s">
        <v>136</v>
      </c>
      <c r="N1641">
        <v>17969</v>
      </c>
      <c r="O1641">
        <v>4946175.0999999996</v>
      </c>
      <c r="P1641">
        <v>3912278.22</v>
      </c>
      <c r="Q1641" t="str">
        <f>VLOOKUP(J1641,S:T,2,FALSE)</f>
        <v>G3 - Small C&amp;I</v>
      </c>
    </row>
    <row r="1642" spans="1:17" x14ac:dyDescent="0.35">
      <c r="A1642">
        <v>49</v>
      </c>
      <c r="B1642" t="s">
        <v>420</v>
      </c>
      <c r="C1642">
        <v>2020</v>
      </c>
      <c r="D1642">
        <v>2</v>
      </c>
      <c r="E1642" t="s">
        <v>159</v>
      </c>
      <c r="F1642">
        <v>3</v>
      </c>
      <c r="G1642" t="s">
        <v>135</v>
      </c>
      <c r="H1642">
        <v>443</v>
      </c>
      <c r="I1642" t="s">
        <v>494</v>
      </c>
      <c r="J1642">
        <v>2121</v>
      </c>
      <c r="K1642" t="s">
        <v>145</v>
      </c>
      <c r="L1642">
        <v>1670</v>
      </c>
      <c r="M1642" t="s">
        <v>491</v>
      </c>
      <c r="N1642">
        <v>791</v>
      </c>
      <c r="O1642">
        <v>186496.91</v>
      </c>
      <c r="P1642">
        <v>277929.03999999998</v>
      </c>
      <c r="Q1642" t="str">
        <f>VLOOKUP(J1642,S:T,2,FALSE)</f>
        <v>G3 - Small C&amp;I</v>
      </c>
    </row>
    <row r="1643" spans="1:17" x14ac:dyDescent="0.35">
      <c r="A1643">
        <v>49</v>
      </c>
      <c r="B1643" t="s">
        <v>420</v>
      </c>
      <c r="C1643">
        <v>2020</v>
      </c>
      <c r="D1643">
        <v>2</v>
      </c>
      <c r="E1643" t="s">
        <v>159</v>
      </c>
      <c r="F1643">
        <v>3</v>
      </c>
      <c r="G1643" t="s">
        <v>135</v>
      </c>
      <c r="H1643">
        <v>400</v>
      </c>
      <c r="I1643" t="s">
        <v>510</v>
      </c>
      <c r="J1643">
        <v>0</v>
      </c>
      <c r="K1643" t="s">
        <v>145</v>
      </c>
      <c r="L1643">
        <v>0</v>
      </c>
      <c r="M1643" t="s">
        <v>145</v>
      </c>
      <c r="N1643">
        <v>1</v>
      </c>
      <c r="O1643">
        <v>1280.42</v>
      </c>
      <c r="P1643">
        <v>1013.52</v>
      </c>
      <c r="Q1643" t="str">
        <f>VLOOKUP(J1643,S:T,2,FALSE)</f>
        <v>G6 - OTHER</v>
      </c>
    </row>
    <row r="1644" spans="1:17" x14ac:dyDescent="0.35">
      <c r="A1644">
        <v>49</v>
      </c>
      <c r="B1644" t="s">
        <v>420</v>
      </c>
      <c r="C1644">
        <v>2020</v>
      </c>
      <c r="D1644">
        <v>2</v>
      </c>
      <c r="E1644" t="s">
        <v>159</v>
      </c>
      <c r="F1644">
        <v>3</v>
      </c>
      <c r="G1644" t="s">
        <v>135</v>
      </c>
      <c r="H1644">
        <v>411</v>
      </c>
      <c r="I1644" t="s">
        <v>489</v>
      </c>
      <c r="J1644" t="s">
        <v>490</v>
      </c>
      <c r="K1644" t="s">
        <v>145</v>
      </c>
      <c r="L1644">
        <v>1670</v>
      </c>
      <c r="M1644" t="s">
        <v>491</v>
      </c>
      <c r="N1644">
        <v>108</v>
      </c>
      <c r="O1644">
        <v>523827</v>
      </c>
      <c r="P1644">
        <v>1201089.8999999999</v>
      </c>
      <c r="Q1644" t="str">
        <f>VLOOKUP(J1644,S:T,2,FALSE)</f>
        <v>G5 - Large C&amp;I</v>
      </c>
    </row>
    <row r="1645" spans="1:17" x14ac:dyDescent="0.35">
      <c r="A1645">
        <v>49</v>
      </c>
      <c r="B1645" t="s">
        <v>420</v>
      </c>
      <c r="C1645">
        <v>2020</v>
      </c>
      <c r="D1645">
        <v>2</v>
      </c>
      <c r="E1645" t="s">
        <v>159</v>
      </c>
      <c r="F1645">
        <v>3</v>
      </c>
      <c r="G1645" t="s">
        <v>135</v>
      </c>
      <c r="H1645">
        <v>410</v>
      </c>
      <c r="I1645" t="s">
        <v>513</v>
      </c>
      <c r="J1645">
        <v>3321</v>
      </c>
      <c r="K1645" t="s">
        <v>145</v>
      </c>
      <c r="L1645">
        <v>1670</v>
      </c>
      <c r="M1645" t="s">
        <v>491</v>
      </c>
      <c r="N1645">
        <v>207</v>
      </c>
      <c r="O1645">
        <v>889266.22</v>
      </c>
      <c r="P1645">
        <v>1996783.26</v>
      </c>
      <c r="Q1645" t="str">
        <f>VLOOKUP(J1645,S:T,2,FALSE)</f>
        <v>G5 - Large C&amp;I</v>
      </c>
    </row>
    <row r="1646" spans="1:17" x14ac:dyDescent="0.35">
      <c r="A1646">
        <v>49</v>
      </c>
      <c r="B1646" t="s">
        <v>420</v>
      </c>
      <c r="C1646">
        <v>2020</v>
      </c>
      <c r="D1646">
        <v>2</v>
      </c>
      <c r="E1646" t="s">
        <v>159</v>
      </c>
      <c r="F1646">
        <v>3</v>
      </c>
      <c r="G1646" t="s">
        <v>135</v>
      </c>
      <c r="H1646">
        <v>409</v>
      </c>
      <c r="I1646" t="s">
        <v>517</v>
      </c>
      <c r="J1646">
        <v>3367</v>
      </c>
      <c r="K1646" t="s">
        <v>145</v>
      </c>
      <c r="L1646">
        <v>300</v>
      </c>
      <c r="M1646" t="s">
        <v>136</v>
      </c>
      <c r="N1646">
        <v>89</v>
      </c>
      <c r="O1646">
        <v>763155.98</v>
      </c>
      <c r="P1646">
        <v>766403.9</v>
      </c>
      <c r="Q1646" t="str">
        <f>VLOOKUP(J1646,S:T,2,FALSE)</f>
        <v>G5 - Large C&amp;I</v>
      </c>
    </row>
    <row r="1647" spans="1:17" x14ac:dyDescent="0.35">
      <c r="A1647">
        <v>49</v>
      </c>
      <c r="B1647" t="s">
        <v>420</v>
      </c>
      <c r="C1647">
        <v>2020</v>
      </c>
      <c r="D1647">
        <v>2</v>
      </c>
      <c r="E1647" t="s">
        <v>159</v>
      </c>
      <c r="F1647">
        <v>3</v>
      </c>
      <c r="G1647" t="s">
        <v>135</v>
      </c>
      <c r="H1647">
        <v>413</v>
      </c>
      <c r="I1647" t="s">
        <v>511</v>
      </c>
      <c r="J1647">
        <v>3496</v>
      </c>
      <c r="K1647" t="s">
        <v>145</v>
      </c>
      <c r="L1647">
        <v>300</v>
      </c>
      <c r="M1647" t="s">
        <v>136</v>
      </c>
      <c r="N1647">
        <v>5</v>
      </c>
      <c r="O1647">
        <v>59747.22</v>
      </c>
      <c r="P1647">
        <v>74627.62</v>
      </c>
      <c r="Q1647" t="str">
        <f>VLOOKUP(J1647,S:T,2,FALSE)</f>
        <v>G5 - Large C&amp;I</v>
      </c>
    </row>
    <row r="1648" spans="1:17" x14ac:dyDescent="0.35">
      <c r="A1648">
        <v>49</v>
      </c>
      <c r="B1648" t="s">
        <v>420</v>
      </c>
      <c r="C1648">
        <v>2020</v>
      </c>
      <c r="D1648">
        <v>2</v>
      </c>
      <c r="E1648" t="s">
        <v>159</v>
      </c>
      <c r="F1648">
        <v>10</v>
      </c>
      <c r="G1648" t="s">
        <v>149</v>
      </c>
      <c r="H1648">
        <v>402</v>
      </c>
      <c r="I1648" t="s">
        <v>486</v>
      </c>
      <c r="J1648">
        <v>1301</v>
      </c>
      <c r="K1648" t="s">
        <v>145</v>
      </c>
      <c r="L1648">
        <v>207</v>
      </c>
      <c r="M1648" t="s">
        <v>151</v>
      </c>
      <c r="N1648">
        <v>16993</v>
      </c>
      <c r="O1648">
        <v>2143839.73</v>
      </c>
      <c r="P1648">
        <v>2145610.11</v>
      </c>
      <c r="Q1648" t="str">
        <f>VLOOKUP(J1648,S:T,2,FALSE)</f>
        <v>G2 - Low Income Residential</v>
      </c>
    </row>
    <row r="1649" spans="1:17" x14ac:dyDescent="0.35">
      <c r="A1649">
        <v>49</v>
      </c>
      <c r="B1649" t="s">
        <v>420</v>
      </c>
      <c r="C1649">
        <v>2020</v>
      </c>
      <c r="D1649">
        <v>2</v>
      </c>
      <c r="E1649" t="s">
        <v>159</v>
      </c>
      <c r="F1649">
        <v>3</v>
      </c>
      <c r="G1649" t="s">
        <v>135</v>
      </c>
      <c r="H1649">
        <v>425</v>
      </c>
      <c r="I1649" t="s">
        <v>479</v>
      </c>
      <c r="J1649" t="s">
        <v>480</v>
      </c>
      <c r="K1649" t="s">
        <v>145</v>
      </c>
      <c r="L1649">
        <v>1675</v>
      </c>
      <c r="M1649" t="s">
        <v>481</v>
      </c>
      <c r="N1649">
        <v>3</v>
      </c>
      <c r="O1649">
        <v>43808.12</v>
      </c>
      <c r="P1649">
        <v>30834.080000000002</v>
      </c>
      <c r="Q1649" t="str">
        <f>VLOOKUP(J1649,S:T,2,FALSE)</f>
        <v>G5 - Large C&amp;I</v>
      </c>
    </row>
    <row r="1650" spans="1:17" x14ac:dyDescent="0.35">
      <c r="A1650">
        <v>49</v>
      </c>
      <c r="B1650" t="s">
        <v>420</v>
      </c>
      <c r="C1650">
        <v>2020</v>
      </c>
      <c r="D1650">
        <v>2</v>
      </c>
      <c r="E1650" t="s">
        <v>159</v>
      </c>
      <c r="F1650">
        <v>5</v>
      </c>
      <c r="G1650" t="s">
        <v>140</v>
      </c>
      <c r="H1650">
        <v>405</v>
      </c>
      <c r="I1650" t="s">
        <v>504</v>
      </c>
      <c r="J1650">
        <v>2237</v>
      </c>
      <c r="K1650" t="s">
        <v>145</v>
      </c>
      <c r="L1650">
        <v>400</v>
      </c>
      <c r="M1650" t="s">
        <v>140</v>
      </c>
      <c r="N1650">
        <v>21</v>
      </c>
      <c r="O1650">
        <v>51891.97</v>
      </c>
      <c r="P1650">
        <v>52709.55</v>
      </c>
      <c r="Q1650" t="str">
        <f>VLOOKUP(J1650,S:T,2,FALSE)</f>
        <v>G4 - Medium C&amp;I</v>
      </c>
    </row>
    <row r="1651" spans="1:17" x14ac:dyDescent="0.35">
      <c r="A1651">
        <v>49</v>
      </c>
      <c r="B1651" t="s">
        <v>420</v>
      </c>
      <c r="C1651">
        <v>2020</v>
      </c>
      <c r="D1651">
        <v>2</v>
      </c>
      <c r="E1651" t="s">
        <v>159</v>
      </c>
      <c r="F1651">
        <v>5</v>
      </c>
      <c r="G1651" t="s">
        <v>140</v>
      </c>
      <c r="H1651">
        <v>418</v>
      </c>
      <c r="I1651" t="s">
        <v>528</v>
      </c>
      <c r="J1651">
        <v>2321</v>
      </c>
      <c r="K1651" t="s">
        <v>145</v>
      </c>
      <c r="L1651">
        <v>1671</v>
      </c>
      <c r="M1651" t="s">
        <v>484</v>
      </c>
      <c r="N1651">
        <v>51</v>
      </c>
      <c r="O1651">
        <v>133860.74</v>
      </c>
      <c r="P1651">
        <v>356759.01</v>
      </c>
      <c r="Q1651" t="str">
        <f>VLOOKUP(J1651,S:T,2,FALSE)</f>
        <v>G5 - Large C&amp;I</v>
      </c>
    </row>
    <row r="1652" spans="1:17" x14ac:dyDescent="0.35">
      <c r="A1652">
        <v>49</v>
      </c>
      <c r="B1652" t="s">
        <v>420</v>
      </c>
      <c r="C1652">
        <v>2020</v>
      </c>
      <c r="D1652">
        <v>2</v>
      </c>
      <c r="E1652" t="s">
        <v>159</v>
      </c>
      <c r="F1652">
        <v>3</v>
      </c>
      <c r="G1652" t="s">
        <v>135</v>
      </c>
      <c r="H1652">
        <v>440</v>
      </c>
      <c r="I1652" t="s">
        <v>522</v>
      </c>
      <c r="J1652" t="s">
        <v>523</v>
      </c>
      <c r="K1652" t="s">
        <v>145</v>
      </c>
      <c r="L1652">
        <v>1672</v>
      </c>
      <c r="M1652" t="s">
        <v>524</v>
      </c>
      <c r="N1652">
        <v>1</v>
      </c>
      <c r="O1652">
        <v>68712.570000000007</v>
      </c>
      <c r="P1652">
        <v>419519</v>
      </c>
      <c r="Q1652" t="str">
        <f>VLOOKUP(J1652,S:T,2,FALSE)</f>
        <v>G5 - Large C&amp;I</v>
      </c>
    </row>
    <row r="1653" spans="1:17" x14ac:dyDescent="0.35">
      <c r="A1653">
        <v>49</v>
      </c>
      <c r="B1653" t="s">
        <v>420</v>
      </c>
      <c r="C1653">
        <v>2020</v>
      </c>
      <c r="D1653">
        <v>2</v>
      </c>
      <c r="E1653" t="s">
        <v>159</v>
      </c>
      <c r="F1653">
        <v>5</v>
      </c>
      <c r="G1653" t="s">
        <v>140</v>
      </c>
      <c r="H1653">
        <v>414</v>
      </c>
      <c r="I1653" t="s">
        <v>505</v>
      </c>
      <c r="J1653">
        <v>3421</v>
      </c>
      <c r="K1653" t="s">
        <v>145</v>
      </c>
      <c r="L1653">
        <v>1670</v>
      </c>
      <c r="M1653" t="s">
        <v>491</v>
      </c>
      <c r="N1653">
        <v>1</v>
      </c>
      <c r="O1653">
        <v>6243.41</v>
      </c>
      <c r="P1653">
        <v>28113.85</v>
      </c>
      <c r="Q1653" t="str">
        <f>VLOOKUP(J1653,S:T,2,FALSE)</f>
        <v>G5 - Large C&amp;I</v>
      </c>
    </row>
    <row r="1654" spans="1:17" x14ac:dyDescent="0.35">
      <c r="A1654">
        <v>49</v>
      </c>
      <c r="B1654" t="s">
        <v>420</v>
      </c>
      <c r="C1654">
        <v>2020</v>
      </c>
      <c r="D1654">
        <v>2</v>
      </c>
      <c r="E1654" t="s">
        <v>159</v>
      </c>
      <c r="F1654">
        <v>3</v>
      </c>
      <c r="G1654" t="s">
        <v>135</v>
      </c>
      <c r="H1654">
        <v>417</v>
      </c>
      <c r="I1654" t="s">
        <v>499</v>
      </c>
      <c r="J1654">
        <v>2367</v>
      </c>
      <c r="K1654" t="s">
        <v>145</v>
      </c>
      <c r="L1654">
        <v>300</v>
      </c>
      <c r="M1654" t="s">
        <v>136</v>
      </c>
      <c r="N1654">
        <v>21</v>
      </c>
      <c r="O1654">
        <v>102165.83</v>
      </c>
      <c r="P1654">
        <v>117529.77</v>
      </c>
      <c r="Q1654" t="str">
        <f>VLOOKUP(J1654,S:T,2,FALSE)</f>
        <v>G5 - Large C&amp;I</v>
      </c>
    </row>
    <row r="1655" spans="1:17" x14ac:dyDescent="0.35">
      <c r="A1655">
        <v>49</v>
      </c>
      <c r="B1655" t="s">
        <v>420</v>
      </c>
      <c r="C1655">
        <v>2020</v>
      </c>
      <c r="D1655">
        <v>2</v>
      </c>
      <c r="E1655" t="s">
        <v>159</v>
      </c>
      <c r="F1655">
        <v>5</v>
      </c>
      <c r="G1655" t="s">
        <v>140</v>
      </c>
      <c r="H1655">
        <v>417</v>
      </c>
      <c r="I1655" t="s">
        <v>499</v>
      </c>
      <c r="J1655">
        <v>2367</v>
      </c>
      <c r="K1655" t="s">
        <v>145</v>
      </c>
      <c r="L1655">
        <v>400</v>
      </c>
      <c r="M1655" t="s">
        <v>140</v>
      </c>
      <c r="N1655">
        <v>23</v>
      </c>
      <c r="O1655">
        <v>102032.01</v>
      </c>
      <c r="P1655">
        <v>116618.38</v>
      </c>
      <c r="Q1655" t="str">
        <f>VLOOKUP(J1655,S:T,2,FALSE)</f>
        <v>G5 - Large C&amp;I</v>
      </c>
    </row>
    <row r="1656" spans="1:17" x14ac:dyDescent="0.35">
      <c r="A1656">
        <v>49</v>
      </c>
      <c r="B1656" t="s">
        <v>420</v>
      </c>
      <c r="C1656">
        <v>2020</v>
      </c>
      <c r="D1656">
        <v>2</v>
      </c>
      <c r="E1656" t="s">
        <v>159</v>
      </c>
      <c r="F1656">
        <v>5</v>
      </c>
      <c r="G1656" t="s">
        <v>140</v>
      </c>
      <c r="H1656">
        <v>421</v>
      </c>
      <c r="I1656" t="s">
        <v>485</v>
      </c>
      <c r="J1656">
        <v>2496</v>
      </c>
      <c r="K1656" t="s">
        <v>145</v>
      </c>
      <c r="L1656">
        <v>400</v>
      </c>
      <c r="M1656" t="s">
        <v>140</v>
      </c>
      <c r="N1656">
        <v>1</v>
      </c>
      <c r="O1656">
        <v>15383.02</v>
      </c>
      <c r="P1656">
        <v>21686.65</v>
      </c>
      <c r="Q1656" t="str">
        <f>VLOOKUP(J1656,S:T,2,FALSE)</f>
        <v>G5 - Large C&amp;I</v>
      </c>
    </row>
    <row r="1657" spans="1:17" x14ac:dyDescent="0.35">
      <c r="A1657">
        <v>49</v>
      </c>
      <c r="B1657" t="s">
        <v>420</v>
      </c>
      <c r="C1657">
        <v>2020</v>
      </c>
      <c r="D1657">
        <v>2</v>
      </c>
      <c r="E1657" t="s">
        <v>159</v>
      </c>
      <c r="F1657">
        <v>1</v>
      </c>
      <c r="G1657" t="s">
        <v>132</v>
      </c>
      <c r="H1657">
        <v>400</v>
      </c>
      <c r="I1657" t="s">
        <v>510</v>
      </c>
      <c r="J1657">
        <v>1247</v>
      </c>
      <c r="K1657" t="s">
        <v>145</v>
      </c>
      <c r="L1657">
        <v>207</v>
      </c>
      <c r="M1657" t="s">
        <v>151</v>
      </c>
      <c r="N1657">
        <v>11</v>
      </c>
      <c r="O1657">
        <v>1594.1</v>
      </c>
      <c r="P1657">
        <v>1149.48</v>
      </c>
      <c r="Q1657" t="str">
        <f>VLOOKUP(J1657,S:T,2,FALSE)</f>
        <v>G1 - Residential</v>
      </c>
    </row>
    <row r="1658" spans="1:17" x14ac:dyDescent="0.35">
      <c r="A1658">
        <v>49</v>
      </c>
      <c r="B1658" t="s">
        <v>420</v>
      </c>
      <c r="C1658">
        <v>2020</v>
      </c>
      <c r="D1658">
        <v>2</v>
      </c>
      <c r="E1658" t="s">
        <v>159</v>
      </c>
      <c r="F1658">
        <v>3</v>
      </c>
      <c r="G1658" t="s">
        <v>135</v>
      </c>
      <c r="H1658">
        <v>407</v>
      </c>
      <c r="I1658" t="s">
        <v>496</v>
      </c>
      <c r="J1658" t="s">
        <v>497</v>
      </c>
      <c r="K1658" t="s">
        <v>145</v>
      </c>
      <c r="L1658">
        <v>1670</v>
      </c>
      <c r="M1658" t="s">
        <v>491</v>
      </c>
      <c r="N1658">
        <v>327</v>
      </c>
      <c r="O1658">
        <v>337337.36</v>
      </c>
      <c r="P1658">
        <v>797205.35</v>
      </c>
      <c r="Q1658" t="str">
        <f>VLOOKUP(J1658,S:T,2,FALSE)</f>
        <v>G4 - Medium C&amp;I</v>
      </c>
    </row>
    <row r="1659" spans="1:17" x14ac:dyDescent="0.35">
      <c r="A1659">
        <v>49</v>
      </c>
      <c r="B1659" t="s">
        <v>420</v>
      </c>
      <c r="C1659">
        <v>2020</v>
      </c>
      <c r="D1659">
        <v>2</v>
      </c>
      <c r="E1659" t="s">
        <v>159</v>
      </c>
      <c r="F1659">
        <v>5</v>
      </c>
      <c r="G1659" t="s">
        <v>140</v>
      </c>
      <c r="H1659">
        <v>404</v>
      </c>
      <c r="I1659" t="s">
        <v>506</v>
      </c>
      <c r="J1659">
        <v>2107</v>
      </c>
      <c r="K1659" t="s">
        <v>145</v>
      </c>
      <c r="L1659">
        <v>400</v>
      </c>
      <c r="M1659" t="s">
        <v>140</v>
      </c>
      <c r="N1659">
        <v>7</v>
      </c>
      <c r="O1659">
        <v>5327.08</v>
      </c>
      <c r="P1659">
        <v>4515.5200000000004</v>
      </c>
      <c r="Q1659" t="str">
        <f>VLOOKUP(J1659,S:T,2,FALSE)</f>
        <v>G3 - Small C&amp;I</v>
      </c>
    </row>
    <row r="1660" spans="1:17" x14ac:dyDescent="0.35">
      <c r="A1660">
        <v>49</v>
      </c>
      <c r="B1660" t="s">
        <v>420</v>
      </c>
      <c r="C1660">
        <v>2020</v>
      </c>
      <c r="D1660">
        <v>2</v>
      </c>
      <c r="E1660" t="s">
        <v>159</v>
      </c>
      <c r="F1660">
        <v>5</v>
      </c>
      <c r="G1660" t="s">
        <v>140</v>
      </c>
      <c r="H1660">
        <v>409</v>
      </c>
      <c r="I1660" t="s">
        <v>517</v>
      </c>
      <c r="J1660">
        <v>3367</v>
      </c>
      <c r="K1660" t="s">
        <v>145</v>
      </c>
      <c r="L1660">
        <v>400</v>
      </c>
      <c r="M1660" t="s">
        <v>140</v>
      </c>
      <c r="N1660">
        <v>6</v>
      </c>
      <c r="O1660">
        <v>17790.95</v>
      </c>
      <c r="P1660">
        <v>15643.64</v>
      </c>
      <c r="Q1660" t="str">
        <f>VLOOKUP(J1660,S:T,2,FALSE)</f>
        <v>G5 - Large C&amp;I</v>
      </c>
    </row>
    <row r="1661" spans="1:17" x14ac:dyDescent="0.35">
      <c r="A1661">
        <v>49</v>
      </c>
      <c r="B1661" t="s">
        <v>420</v>
      </c>
      <c r="C1661">
        <v>2020</v>
      </c>
      <c r="D1661">
        <v>2</v>
      </c>
      <c r="E1661" t="s">
        <v>159</v>
      </c>
      <c r="F1661">
        <v>3</v>
      </c>
      <c r="G1661" t="s">
        <v>135</v>
      </c>
      <c r="H1661">
        <v>415</v>
      </c>
      <c r="I1661" t="s">
        <v>501</v>
      </c>
      <c r="J1661" t="s">
        <v>502</v>
      </c>
      <c r="K1661" t="s">
        <v>145</v>
      </c>
      <c r="L1661">
        <v>1670</v>
      </c>
      <c r="M1661" t="s">
        <v>491</v>
      </c>
      <c r="N1661">
        <v>23</v>
      </c>
      <c r="O1661">
        <v>310275.24</v>
      </c>
      <c r="P1661">
        <v>1578928.2</v>
      </c>
      <c r="Q1661" t="str">
        <f>VLOOKUP(J1661,S:T,2,FALSE)</f>
        <v>G5 - Large C&amp;I</v>
      </c>
    </row>
    <row r="1662" spans="1:17" x14ac:dyDescent="0.35">
      <c r="A1662">
        <v>49</v>
      </c>
      <c r="B1662" t="s">
        <v>420</v>
      </c>
      <c r="C1662">
        <v>2020</v>
      </c>
      <c r="D1662">
        <v>2</v>
      </c>
      <c r="E1662" t="s">
        <v>159</v>
      </c>
      <c r="F1662">
        <v>5</v>
      </c>
      <c r="G1662" t="s">
        <v>140</v>
      </c>
      <c r="H1662">
        <v>415</v>
      </c>
      <c r="I1662" t="s">
        <v>501</v>
      </c>
      <c r="J1662" t="s">
        <v>502</v>
      </c>
      <c r="K1662" t="s">
        <v>145</v>
      </c>
      <c r="L1662">
        <v>1670</v>
      </c>
      <c r="M1662" t="s">
        <v>491</v>
      </c>
      <c r="N1662">
        <v>3</v>
      </c>
      <c r="O1662">
        <v>19253.62</v>
      </c>
      <c r="P1662">
        <v>88455.37</v>
      </c>
      <c r="Q1662" t="str">
        <f>VLOOKUP(J1662,S:T,2,FALSE)</f>
        <v>G5 - Large C&amp;I</v>
      </c>
    </row>
    <row r="1663" spans="1:17" x14ac:dyDescent="0.35">
      <c r="A1663">
        <v>49</v>
      </c>
      <c r="B1663" t="s">
        <v>420</v>
      </c>
      <c r="C1663">
        <v>2020</v>
      </c>
      <c r="D1663">
        <v>2</v>
      </c>
      <c r="E1663" t="s">
        <v>159</v>
      </c>
      <c r="F1663">
        <v>3</v>
      </c>
      <c r="G1663" t="s">
        <v>135</v>
      </c>
      <c r="H1663">
        <v>446</v>
      </c>
      <c r="I1663" t="s">
        <v>521</v>
      </c>
      <c r="J1663">
        <v>8011</v>
      </c>
      <c r="K1663" t="s">
        <v>145</v>
      </c>
      <c r="L1663">
        <v>300</v>
      </c>
      <c r="M1663" t="s">
        <v>136</v>
      </c>
      <c r="N1663">
        <v>23</v>
      </c>
      <c r="O1663">
        <v>1845.69</v>
      </c>
      <c r="P1663">
        <v>0</v>
      </c>
      <c r="Q1663" t="str">
        <f>VLOOKUP(J1663,S:T,2,FALSE)</f>
        <v>G6 - OTHER</v>
      </c>
    </row>
    <row r="1664" spans="1:17" x14ac:dyDescent="0.35">
      <c r="A1664">
        <v>49</v>
      </c>
      <c r="B1664" t="s">
        <v>420</v>
      </c>
      <c r="C1664">
        <v>2020</v>
      </c>
      <c r="D1664">
        <v>2</v>
      </c>
      <c r="E1664" t="s">
        <v>159</v>
      </c>
      <c r="F1664">
        <v>3</v>
      </c>
      <c r="G1664" t="s">
        <v>135</v>
      </c>
      <c r="H1664">
        <v>423</v>
      </c>
      <c r="I1664" t="s">
        <v>482</v>
      </c>
      <c r="J1664" t="s">
        <v>483</v>
      </c>
      <c r="K1664" t="s">
        <v>145</v>
      </c>
      <c r="L1664">
        <v>1671</v>
      </c>
      <c r="M1664" t="s">
        <v>484</v>
      </c>
      <c r="N1664">
        <v>13</v>
      </c>
      <c r="O1664">
        <v>173190.91</v>
      </c>
      <c r="P1664">
        <v>1084248.04</v>
      </c>
      <c r="Q1664" t="str">
        <f>VLOOKUP(J1664,S:T,2,FALSE)</f>
        <v>G5 - Large C&amp;I</v>
      </c>
    </row>
    <row r="1665" spans="1:17" x14ac:dyDescent="0.35">
      <c r="A1665">
        <v>49</v>
      </c>
      <c r="B1665" t="s">
        <v>420</v>
      </c>
      <c r="C1665">
        <v>2020</v>
      </c>
      <c r="D1665">
        <v>2</v>
      </c>
      <c r="E1665" t="s">
        <v>159</v>
      </c>
      <c r="F1665">
        <v>5</v>
      </c>
      <c r="G1665" t="s">
        <v>140</v>
      </c>
      <c r="H1665">
        <v>423</v>
      </c>
      <c r="I1665" t="s">
        <v>482</v>
      </c>
      <c r="J1665" t="s">
        <v>483</v>
      </c>
      <c r="K1665" t="s">
        <v>145</v>
      </c>
      <c r="L1665">
        <v>1671</v>
      </c>
      <c r="M1665" t="s">
        <v>484</v>
      </c>
      <c r="N1665">
        <v>50</v>
      </c>
      <c r="O1665">
        <v>822428.83</v>
      </c>
      <c r="P1665">
        <v>4302258.5</v>
      </c>
      <c r="Q1665" t="str">
        <f>VLOOKUP(J1665,S:T,2,FALSE)</f>
        <v>G5 - Large C&amp;I</v>
      </c>
    </row>
    <row r="1666" spans="1:17" x14ac:dyDescent="0.35">
      <c r="A1666">
        <v>49</v>
      </c>
      <c r="B1666" t="s">
        <v>420</v>
      </c>
      <c r="C1666">
        <v>2020</v>
      </c>
      <c r="D1666">
        <v>2</v>
      </c>
      <c r="E1666" t="s">
        <v>159</v>
      </c>
      <c r="F1666">
        <v>5</v>
      </c>
      <c r="G1666" t="s">
        <v>140</v>
      </c>
      <c r="H1666">
        <v>422</v>
      </c>
      <c r="I1666" t="s">
        <v>500</v>
      </c>
      <c r="J1666">
        <v>2421</v>
      </c>
      <c r="K1666" t="s">
        <v>145</v>
      </c>
      <c r="L1666">
        <v>1671</v>
      </c>
      <c r="M1666" t="s">
        <v>484</v>
      </c>
      <c r="N1666">
        <v>12</v>
      </c>
      <c r="O1666">
        <v>80857.05</v>
      </c>
      <c r="P1666">
        <v>326672.90000000002</v>
      </c>
      <c r="Q1666" t="str">
        <f>VLOOKUP(J1666,S:T,2,FALSE)</f>
        <v>G5 - Large C&amp;I</v>
      </c>
    </row>
    <row r="1667" spans="1:17" x14ac:dyDescent="0.35">
      <c r="A1667">
        <v>49</v>
      </c>
      <c r="B1667" t="s">
        <v>420</v>
      </c>
      <c r="C1667">
        <v>2020</v>
      </c>
      <c r="D1667">
        <v>2</v>
      </c>
      <c r="E1667" t="s">
        <v>159</v>
      </c>
      <c r="F1667">
        <v>5</v>
      </c>
      <c r="G1667" t="s">
        <v>140</v>
      </c>
      <c r="H1667">
        <v>424</v>
      </c>
      <c r="I1667" t="s">
        <v>518</v>
      </c>
      <c r="J1667">
        <v>2431</v>
      </c>
      <c r="K1667" t="s">
        <v>145</v>
      </c>
      <c r="L1667">
        <v>400</v>
      </c>
      <c r="M1667" t="s">
        <v>140</v>
      </c>
      <c r="N1667">
        <v>2</v>
      </c>
      <c r="O1667">
        <v>36571.18</v>
      </c>
      <c r="P1667">
        <v>51072.55</v>
      </c>
      <c r="Q1667" t="str">
        <f>VLOOKUP(J1667,S:T,2,FALSE)</f>
        <v>G5 - Large C&amp;I</v>
      </c>
    </row>
    <row r="1668" spans="1:17" x14ac:dyDescent="0.35">
      <c r="A1668">
        <v>49</v>
      </c>
      <c r="B1668" t="s">
        <v>420</v>
      </c>
      <c r="C1668">
        <v>2020</v>
      </c>
      <c r="D1668">
        <v>2</v>
      </c>
      <c r="E1668" t="s">
        <v>159</v>
      </c>
      <c r="F1668">
        <v>3</v>
      </c>
      <c r="G1668" t="s">
        <v>135</v>
      </c>
      <c r="H1668">
        <v>406</v>
      </c>
      <c r="I1668" t="s">
        <v>503</v>
      </c>
      <c r="J1668">
        <v>2221</v>
      </c>
      <c r="K1668" t="s">
        <v>145</v>
      </c>
      <c r="L1668">
        <v>1670</v>
      </c>
      <c r="M1668" t="s">
        <v>491</v>
      </c>
      <c r="N1668">
        <v>1475</v>
      </c>
      <c r="O1668">
        <v>1164602.31</v>
      </c>
      <c r="P1668">
        <v>2647744.77</v>
      </c>
      <c r="Q1668" t="str">
        <f>VLOOKUP(J1668,S:T,2,FALSE)</f>
        <v>G4 - Medium C&amp;I</v>
      </c>
    </row>
    <row r="1669" spans="1:17" x14ac:dyDescent="0.35">
      <c r="A1669">
        <v>49</v>
      </c>
      <c r="B1669" t="s">
        <v>420</v>
      </c>
      <c r="C1669">
        <v>2020</v>
      </c>
      <c r="D1669">
        <v>2</v>
      </c>
      <c r="E1669" t="s">
        <v>159</v>
      </c>
      <c r="F1669">
        <v>5</v>
      </c>
      <c r="G1669" t="s">
        <v>140</v>
      </c>
      <c r="H1669">
        <v>406</v>
      </c>
      <c r="I1669" t="s">
        <v>503</v>
      </c>
      <c r="J1669">
        <v>2221</v>
      </c>
      <c r="K1669" t="s">
        <v>145</v>
      </c>
      <c r="L1669">
        <v>1670</v>
      </c>
      <c r="M1669" t="s">
        <v>491</v>
      </c>
      <c r="N1669">
        <v>23</v>
      </c>
      <c r="O1669">
        <v>29200.95</v>
      </c>
      <c r="P1669">
        <v>69967.12</v>
      </c>
      <c r="Q1669" t="str">
        <f>VLOOKUP(J1669,S:T,2,FALSE)</f>
        <v>G4 - Medium C&amp;I</v>
      </c>
    </row>
    <row r="1670" spans="1:17" x14ac:dyDescent="0.35">
      <c r="A1670">
        <v>49</v>
      </c>
      <c r="B1670" t="s">
        <v>420</v>
      </c>
      <c r="C1670">
        <v>2020</v>
      </c>
      <c r="D1670">
        <v>2</v>
      </c>
      <c r="E1670" t="s">
        <v>159</v>
      </c>
      <c r="F1670">
        <v>5</v>
      </c>
      <c r="G1670" t="s">
        <v>140</v>
      </c>
      <c r="H1670">
        <v>419</v>
      </c>
      <c r="I1670" t="s">
        <v>519</v>
      </c>
      <c r="J1670" t="s">
        <v>520</v>
      </c>
      <c r="K1670" t="s">
        <v>145</v>
      </c>
      <c r="L1670">
        <v>1671</v>
      </c>
      <c r="M1670" t="s">
        <v>484</v>
      </c>
      <c r="N1670">
        <v>49</v>
      </c>
      <c r="O1670">
        <v>167706.41</v>
      </c>
      <c r="P1670">
        <v>473824.72</v>
      </c>
      <c r="Q1670" t="str">
        <f>VLOOKUP(J1670,S:T,2,FALSE)</f>
        <v>G5 - Large C&amp;I</v>
      </c>
    </row>
    <row r="1671" spans="1:17" x14ac:dyDescent="0.35">
      <c r="A1671">
        <v>49</v>
      </c>
      <c r="B1671" t="s">
        <v>420</v>
      </c>
      <c r="C1671">
        <v>2020</v>
      </c>
      <c r="D1671">
        <v>2</v>
      </c>
      <c r="E1671" t="s">
        <v>159</v>
      </c>
      <c r="F1671">
        <v>3</v>
      </c>
      <c r="G1671" t="s">
        <v>135</v>
      </c>
      <c r="H1671">
        <v>430</v>
      </c>
      <c r="I1671" t="s">
        <v>492</v>
      </c>
      <c r="J1671" t="s">
        <v>493</v>
      </c>
      <c r="K1671" t="s">
        <v>145</v>
      </c>
      <c r="L1671">
        <v>300</v>
      </c>
      <c r="M1671" t="s">
        <v>136</v>
      </c>
      <c r="N1671">
        <v>1</v>
      </c>
      <c r="O1671">
        <v>18749.63</v>
      </c>
      <c r="P1671">
        <v>1</v>
      </c>
      <c r="Q1671" t="str">
        <f>VLOOKUP(J1671,S:T,2,FALSE)</f>
        <v>E6 - OTHER</v>
      </c>
    </row>
    <row r="1672" spans="1:17" x14ac:dyDescent="0.35">
      <c r="A1672">
        <v>49</v>
      </c>
      <c r="B1672" t="s">
        <v>420</v>
      </c>
      <c r="C1672">
        <v>2020</v>
      </c>
      <c r="D1672">
        <v>2</v>
      </c>
      <c r="E1672" t="s">
        <v>159</v>
      </c>
      <c r="F1672">
        <v>3</v>
      </c>
      <c r="G1672" t="s">
        <v>135</v>
      </c>
      <c r="H1672">
        <v>414</v>
      </c>
      <c r="I1672" t="s">
        <v>505</v>
      </c>
      <c r="J1672">
        <v>3421</v>
      </c>
      <c r="K1672" t="s">
        <v>145</v>
      </c>
      <c r="L1672">
        <v>1670</v>
      </c>
      <c r="M1672" t="s">
        <v>491</v>
      </c>
      <c r="N1672">
        <v>3</v>
      </c>
      <c r="O1672">
        <v>17285.330000000002</v>
      </c>
      <c r="P1672">
        <v>75079.520000000004</v>
      </c>
      <c r="Q1672" t="str">
        <f>VLOOKUP(J1672,S:T,2,FALSE)</f>
        <v>G5 - Large C&amp;I</v>
      </c>
    </row>
    <row r="1673" spans="1:17" x14ac:dyDescent="0.35">
      <c r="A1673">
        <v>49</v>
      </c>
      <c r="B1673" t="s">
        <v>420</v>
      </c>
      <c r="C1673">
        <v>2020</v>
      </c>
      <c r="D1673">
        <v>2</v>
      </c>
      <c r="E1673" t="s">
        <v>159</v>
      </c>
      <c r="F1673">
        <v>5</v>
      </c>
      <c r="G1673" t="s">
        <v>140</v>
      </c>
      <c r="H1673">
        <v>420</v>
      </c>
      <c r="I1673" t="s">
        <v>498</v>
      </c>
      <c r="J1673">
        <v>2331</v>
      </c>
      <c r="K1673" t="s">
        <v>145</v>
      </c>
      <c r="L1673">
        <v>400</v>
      </c>
      <c r="M1673" t="s">
        <v>140</v>
      </c>
      <c r="N1673">
        <v>2</v>
      </c>
      <c r="O1673">
        <v>5310.13</v>
      </c>
      <c r="P1673">
        <v>2240.25</v>
      </c>
      <c r="Q1673" t="str">
        <f>VLOOKUP(J1673,S:T,2,FALSE)</f>
        <v>G5 - Large C&amp;I</v>
      </c>
    </row>
    <row r="1674" spans="1:17" x14ac:dyDescent="0.35">
      <c r="A1674">
        <v>49</v>
      </c>
      <c r="B1674" t="s">
        <v>420</v>
      </c>
      <c r="C1674">
        <v>2020</v>
      </c>
      <c r="D1674">
        <v>2</v>
      </c>
      <c r="E1674" t="s">
        <v>159</v>
      </c>
      <c r="F1674">
        <v>5</v>
      </c>
      <c r="G1674" t="s">
        <v>140</v>
      </c>
      <c r="H1674">
        <v>407</v>
      </c>
      <c r="I1674" t="s">
        <v>496</v>
      </c>
      <c r="J1674" t="s">
        <v>497</v>
      </c>
      <c r="K1674" t="s">
        <v>145</v>
      </c>
      <c r="L1674">
        <v>1670</v>
      </c>
      <c r="M1674" t="s">
        <v>491</v>
      </c>
      <c r="N1674">
        <v>8</v>
      </c>
      <c r="O1674">
        <v>9136.56</v>
      </c>
      <c r="P1674">
        <v>21394.13</v>
      </c>
      <c r="Q1674" t="str">
        <f>VLOOKUP(J1674,S:T,2,FALSE)</f>
        <v>G4 - Medium C&amp;I</v>
      </c>
    </row>
    <row r="1675" spans="1:17" x14ac:dyDescent="0.35">
      <c r="A1675">
        <v>49</v>
      </c>
      <c r="B1675" t="s">
        <v>420</v>
      </c>
      <c r="C1675">
        <v>2020</v>
      </c>
      <c r="D1675">
        <v>2</v>
      </c>
      <c r="E1675" t="s">
        <v>159</v>
      </c>
      <c r="F1675">
        <v>3</v>
      </c>
      <c r="G1675" t="s">
        <v>135</v>
      </c>
      <c r="H1675">
        <v>405</v>
      </c>
      <c r="I1675" t="s">
        <v>504</v>
      </c>
      <c r="J1675">
        <v>2237</v>
      </c>
      <c r="K1675" t="s">
        <v>145</v>
      </c>
      <c r="L1675">
        <v>300</v>
      </c>
      <c r="M1675" t="s">
        <v>136</v>
      </c>
      <c r="N1675">
        <v>3145</v>
      </c>
      <c r="O1675">
        <v>4524334.4800000004</v>
      </c>
      <c r="P1675">
        <v>4541629.21</v>
      </c>
      <c r="Q1675" t="str">
        <f>VLOOKUP(J1675,S:T,2,FALSE)</f>
        <v>G4 - Medium C&amp;I</v>
      </c>
    </row>
    <row r="1676" spans="1:17" x14ac:dyDescent="0.35">
      <c r="A1676">
        <v>49</v>
      </c>
      <c r="B1676" t="s">
        <v>420</v>
      </c>
      <c r="C1676">
        <v>2020</v>
      </c>
      <c r="D1676">
        <v>2</v>
      </c>
      <c r="E1676" t="s">
        <v>159</v>
      </c>
      <c r="F1676">
        <v>3</v>
      </c>
      <c r="G1676" t="s">
        <v>135</v>
      </c>
      <c r="H1676">
        <v>418</v>
      </c>
      <c r="I1676" t="s">
        <v>528</v>
      </c>
      <c r="J1676">
        <v>2321</v>
      </c>
      <c r="K1676" t="s">
        <v>145</v>
      </c>
      <c r="L1676">
        <v>1671</v>
      </c>
      <c r="M1676" t="s">
        <v>484</v>
      </c>
      <c r="N1676">
        <v>42</v>
      </c>
      <c r="O1676">
        <v>118491.15</v>
      </c>
      <c r="P1676">
        <v>322144.12</v>
      </c>
      <c r="Q1676" t="str">
        <f>VLOOKUP(J1676,S:T,2,FALSE)</f>
        <v>G5 - Large C&amp;I</v>
      </c>
    </row>
    <row r="1677" spans="1:17" x14ac:dyDescent="0.35">
      <c r="A1677">
        <v>49</v>
      </c>
      <c r="B1677" t="s">
        <v>420</v>
      </c>
      <c r="C1677">
        <v>2020</v>
      </c>
      <c r="D1677">
        <v>2</v>
      </c>
      <c r="E1677" t="s">
        <v>159</v>
      </c>
      <c r="F1677">
        <v>1</v>
      </c>
      <c r="G1677" t="s">
        <v>132</v>
      </c>
      <c r="H1677">
        <v>403</v>
      </c>
      <c r="I1677" t="s">
        <v>512</v>
      </c>
      <c r="J1677">
        <v>1101</v>
      </c>
      <c r="K1677" t="s">
        <v>145</v>
      </c>
      <c r="L1677">
        <v>200</v>
      </c>
      <c r="M1677" t="s">
        <v>143</v>
      </c>
      <c r="N1677">
        <v>524</v>
      </c>
      <c r="O1677">
        <v>24953.67</v>
      </c>
      <c r="P1677">
        <v>20941.669999999998</v>
      </c>
      <c r="Q1677" t="str">
        <f>VLOOKUP(J1677,S:T,2,FALSE)</f>
        <v>G2 - Low Income Residential</v>
      </c>
    </row>
    <row r="1678" spans="1:17" x14ac:dyDescent="0.35">
      <c r="A1678">
        <v>49</v>
      </c>
      <c r="B1678" t="s">
        <v>420</v>
      </c>
      <c r="C1678">
        <v>2020</v>
      </c>
      <c r="D1678">
        <v>2</v>
      </c>
      <c r="E1678" t="s">
        <v>159</v>
      </c>
      <c r="F1678">
        <v>3</v>
      </c>
      <c r="G1678" t="s">
        <v>135</v>
      </c>
      <c r="H1678">
        <v>431</v>
      </c>
      <c r="I1678" t="s">
        <v>514</v>
      </c>
      <c r="J1678" t="s">
        <v>515</v>
      </c>
      <c r="K1678" t="s">
        <v>145</v>
      </c>
      <c r="L1678">
        <v>1673</v>
      </c>
      <c r="M1678" t="s">
        <v>516</v>
      </c>
      <c r="N1678">
        <v>3</v>
      </c>
      <c r="O1678">
        <v>-209476.51</v>
      </c>
      <c r="P1678">
        <v>0</v>
      </c>
      <c r="Q1678" t="str">
        <f>VLOOKUP(J1678,S:T,2,FALSE)</f>
        <v>G6 - OTHER</v>
      </c>
    </row>
    <row r="1679" spans="1:17" x14ac:dyDescent="0.35">
      <c r="A1679">
        <v>49</v>
      </c>
      <c r="B1679" t="s">
        <v>420</v>
      </c>
      <c r="C1679">
        <v>2020</v>
      </c>
      <c r="D1679">
        <v>2</v>
      </c>
      <c r="E1679" t="s">
        <v>159</v>
      </c>
      <c r="F1679">
        <v>5</v>
      </c>
      <c r="G1679" t="s">
        <v>140</v>
      </c>
      <c r="H1679">
        <v>411</v>
      </c>
      <c r="I1679" t="s">
        <v>489</v>
      </c>
      <c r="J1679" t="s">
        <v>490</v>
      </c>
      <c r="K1679" t="s">
        <v>145</v>
      </c>
      <c r="L1679">
        <v>1670</v>
      </c>
      <c r="M1679" t="s">
        <v>491</v>
      </c>
      <c r="N1679">
        <v>9</v>
      </c>
      <c r="O1679">
        <v>35951.22</v>
      </c>
      <c r="P1679">
        <v>78483.94</v>
      </c>
      <c r="Q1679" t="str">
        <f>VLOOKUP(J1679,S:T,2,FALSE)</f>
        <v>G5 - Large C&amp;I</v>
      </c>
    </row>
    <row r="1680" spans="1:17" x14ac:dyDescent="0.35">
      <c r="A1680">
        <v>49</v>
      </c>
      <c r="B1680" t="s">
        <v>420</v>
      </c>
      <c r="C1680">
        <v>2020</v>
      </c>
      <c r="D1680">
        <v>2</v>
      </c>
      <c r="E1680" t="s">
        <v>159</v>
      </c>
      <c r="F1680">
        <v>3</v>
      </c>
      <c r="G1680" t="s">
        <v>135</v>
      </c>
      <c r="H1680">
        <v>439</v>
      </c>
      <c r="I1680" t="s">
        <v>487</v>
      </c>
      <c r="J1680" t="s">
        <v>488</v>
      </c>
      <c r="K1680" t="s">
        <v>145</v>
      </c>
      <c r="L1680">
        <v>300</v>
      </c>
      <c r="M1680" t="s">
        <v>136</v>
      </c>
      <c r="N1680">
        <v>1</v>
      </c>
      <c r="O1680">
        <v>235856.25</v>
      </c>
      <c r="P1680">
        <v>269210.07</v>
      </c>
      <c r="Q1680" t="str">
        <f>VLOOKUP(J1680,S:T,2,FALSE)</f>
        <v>G5 - Large C&amp;I</v>
      </c>
    </row>
    <row r="1681" spans="1:17" x14ac:dyDescent="0.35">
      <c r="A1681">
        <v>49</v>
      </c>
      <c r="B1681" t="s">
        <v>420</v>
      </c>
      <c r="C1681">
        <v>2020</v>
      </c>
      <c r="D1681">
        <v>2</v>
      </c>
      <c r="E1681" t="s">
        <v>159</v>
      </c>
      <c r="F1681">
        <v>3</v>
      </c>
      <c r="G1681" t="s">
        <v>135</v>
      </c>
      <c r="H1681">
        <v>629</v>
      </c>
      <c r="I1681" t="s">
        <v>469</v>
      </c>
      <c r="J1681" t="s">
        <v>430</v>
      </c>
      <c r="K1681" t="s">
        <v>431</v>
      </c>
      <c r="L1681">
        <v>300</v>
      </c>
      <c r="M1681" t="s">
        <v>136</v>
      </c>
      <c r="N1681">
        <v>8</v>
      </c>
      <c r="O1681">
        <v>369.13</v>
      </c>
      <c r="P1681">
        <v>1244</v>
      </c>
      <c r="Q1681" t="str">
        <f>VLOOKUP(J1681,S:T,2,FALSE)</f>
        <v>E6 - OTHER</v>
      </c>
    </row>
    <row r="1682" spans="1:17" x14ac:dyDescent="0.35">
      <c r="A1682">
        <v>49</v>
      </c>
      <c r="B1682" t="s">
        <v>420</v>
      </c>
      <c r="C1682">
        <v>2020</v>
      </c>
      <c r="D1682">
        <v>2</v>
      </c>
      <c r="E1682" t="s">
        <v>159</v>
      </c>
      <c r="F1682">
        <v>6</v>
      </c>
      <c r="G1682" t="s">
        <v>137</v>
      </c>
      <c r="H1682">
        <v>629</v>
      </c>
      <c r="I1682" t="s">
        <v>469</v>
      </c>
      <c r="J1682" t="s">
        <v>430</v>
      </c>
      <c r="K1682" t="s">
        <v>431</v>
      </c>
      <c r="L1682">
        <v>700</v>
      </c>
      <c r="M1682" t="s">
        <v>138</v>
      </c>
      <c r="N1682">
        <v>141</v>
      </c>
      <c r="O1682">
        <v>124610.99</v>
      </c>
      <c r="P1682">
        <v>277257</v>
      </c>
      <c r="Q1682" t="str">
        <f>VLOOKUP(J1682,S:T,2,FALSE)</f>
        <v>E6 - OTHER</v>
      </c>
    </row>
    <row r="1683" spans="1:17" x14ac:dyDescent="0.35">
      <c r="A1683">
        <v>49</v>
      </c>
      <c r="B1683" t="s">
        <v>420</v>
      </c>
      <c r="C1683">
        <v>2020</v>
      </c>
      <c r="D1683">
        <v>2</v>
      </c>
      <c r="E1683" t="s">
        <v>159</v>
      </c>
      <c r="F1683">
        <v>10</v>
      </c>
      <c r="G1683" t="s">
        <v>149</v>
      </c>
      <c r="H1683">
        <v>628</v>
      </c>
      <c r="I1683" t="s">
        <v>440</v>
      </c>
      <c r="J1683" t="s">
        <v>441</v>
      </c>
      <c r="K1683" t="s">
        <v>442</v>
      </c>
      <c r="L1683">
        <v>207</v>
      </c>
      <c r="M1683" t="s">
        <v>151</v>
      </c>
      <c r="N1683">
        <v>7</v>
      </c>
      <c r="O1683">
        <v>215.75</v>
      </c>
      <c r="P1683">
        <v>686</v>
      </c>
      <c r="Q1683" t="str">
        <f>VLOOKUP(J1683,S:T,2,FALSE)</f>
        <v>E6 - OTHER</v>
      </c>
    </row>
    <row r="1684" spans="1:17" x14ac:dyDescent="0.35">
      <c r="A1684">
        <v>49</v>
      </c>
      <c r="B1684" t="s">
        <v>420</v>
      </c>
      <c r="C1684">
        <v>2020</v>
      </c>
      <c r="D1684">
        <v>2</v>
      </c>
      <c r="E1684" t="s">
        <v>159</v>
      </c>
      <c r="F1684">
        <v>5</v>
      </c>
      <c r="G1684" t="s">
        <v>140</v>
      </c>
      <c r="H1684">
        <v>628</v>
      </c>
      <c r="I1684" t="s">
        <v>440</v>
      </c>
      <c r="J1684" t="s">
        <v>441</v>
      </c>
      <c r="K1684" t="s">
        <v>442</v>
      </c>
      <c r="L1684">
        <v>460</v>
      </c>
      <c r="M1684" t="s">
        <v>141</v>
      </c>
      <c r="N1684">
        <v>55</v>
      </c>
      <c r="O1684">
        <v>10875.95</v>
      </c>
      <c r="P1684">
        <v>37646</v>
      </c>
      <c r="Q1684" t="str">
        <f>VLOOKUP(J1684,S:T,2,FALSE)</f>
        <v>E6 - OTHER</v>
      </c>
    </row>
    <row r="1685" spans="1:17" x14ac:dyDescent="0.35">
      <c r="A1685">
        <v>49</v>
      </c>
      <c r="B1685" t="s">
        <v>420</v>
      </c>
      <c r="C1685">
        <v>2020</v>
      </c>
      <c r="D1685">
        <v>2</v>
      </c>
      <c r="E1685" t="s">
        <v>159</v>
      </c>
      <c r="F1685">
        <v>3</v>
      </c>
      <c r="G1685" t="s">
        <v>135</v>
      </c>
      <c r="H1685">
        <v>616</v>
      </c>
      <c r="I1685" t="s">
        <v>446</v>
      </c>
      <c r="J1685" t="s">
        <v>441</v>
      </c>
      <c r="K1685" t="s">
        <v>442</v>
      </c>
      <c r="L1685">
        <v>4532</v>
      </c>
      <c r="M1685" t="s">
        <v>142</v>
      </c>
      <c r="N1685">
        <v>297</v>
      </c>
      <c r="O1685">
        <v>18096.490000000002</v>
      </c>
      <c r="P1685">
        <v>113942</v>
      </c>
      <c r="Q1685" t="str">
        <f>VLOOKUP(J1685,S:T,2,FALSE)</f>
        <v>E6 - OTHER</v>
      </c>
    </row>
    <row r="1686" spans="1:17" x14ac:dyDescent="0.35">
      <c r="A1686">
        <v>49</v>
      </c>
      <c r="B1686" t="s">
        <v>420</v>
      </c>
      <c r="C1686">
        <v>2020</v>
      </c>
      <c r="D1686">
        <v>2</v>
      </c>
      <c r="E1686" t="s">
        <v>159</v>
      </c>
      <c r="F1686">
        <v>3</v>
      </c>
      <c r="G1686" t="s">
        <v>135</v>
      </c>
      <c r="H1686">
        <v>55</v>
      </c>
      <c r="I1686" t="s">
        <v>427</v>
      </c>
      <c r="J1686" t="s">
        <v>425</v>
      </c>
      <c r="K1686" t="s">
        <v>426</v>
      </c>
      <c r="L1686">
        <v>300</v>
      </c>
      <c r="M1686" t="s">
        <v>136</v>
      </c>
      <c r="N1686">
        <v>50</v>
      </c>
      <c r="O1686">
        <v>-61015.11</v>
      </c>
      <c r="P1686">
        <v>71196</v>
      </c>
      <c r="Q1686" t="str">
        <f>VLOOKUP(J1686,S:T,2,FALSE)</f>
        <v>E3 - Small C&amp;I</v>
      </c>
    </row>
    <row r="1687" spans="1:17" x14ac:dyDescent="0.35">
      <c r="A1687">
        <v>49</v>
      </c>
      <c r="B1687" t="s">
        <v>420</v>
      </c>
      <c r="C1687">
        <v>2020</v>
      </c>
      <c r="D1687">
        <v>2</v>
      </c>
      <c r="E1687" t="s">
        <v>159</v>
      </c>
      <c r="F1687">
        <v>5</v>
      </c>
      <c r="G1687" t="s">
        <v>140</v>
      </c>
      <c r="H1687">
        <v>954</v>
      </c>
      <c r="I1687" t="s">
        <v>436</v>
      </c>
      <c r="J1687" t="s">
        <v>433</v>
      </c>
      <c r="K1687" t="s">
        <v>434</v>
      </c>
      <c r="L1687">
        <v>4552</v>
      </c>
      <c r="M1687" t="s">
        <v>156</v>
      </c>
      <c r="N1687">
        <v>171</v>
      </c>
      <c r="O1687">
        <v>311693.51</v>
      </c>
      <c r="P1687">
        <v>3495687</v>
      </c>
      <c r="Q1687" t="str">
        <f>VLOOKUP(J1687,S:T,2,FALSE)</f>
        <v>E4 - Medium C&amp;I</v>
      </c>
    </row>
    <row r="1688" spans="1:17" x14ac:dyDescent="0.35">
      <c r="A1688">
        <v>49</v>
      </c>
      <c r="B1688" t="s">
        <v>420</v>
      </c>
      <c r="C1688">
        <v>2020</v>
      </c>
      <c r="D1688">
        <v>2</v>
      </c>
      <c r="E1688" t="s">
        <v>159</v>
      </c>
      <c r="F1688">
        <v>5</v>
      </c>
      <c r="G1688" t="s">
        <v>140</v>
      </c>
      <c r="H1688">
        <v>6</v>
      </c>
      <c r="I1688" t="s">
        <v>421</v>
      </c>
      <c r="J1688" t="s">
        <v>422</v>
      </c>
      <c r="K1688" t="s">
        <v>423</v>
      </c>
      <c r="L1688">
        <v>460</v>
      </c>
      <c r="M1688" t="s">
        <v>141</v>
      </c>
      <c r="N1688">
        <v>1</v>
      </c>
      <c r="O1688">
        <v>45.49</v>
      </c>
      <c r="P1688">
        <v>253</v>
      </c>
      <c r="Q1688" t="str">
        <f>VLOOKUP(J1688,S:T,2,FALSE)</f>
        <v>E2 - Low Income Residential</v>
      </c>
    </row>
    <row r="1689" spans="1:17" x14ac:dyDescent="0.35">
      <c r="A1689">
        <v>49</v>
      </c>
      <c r="B1689" t="s">
        <v>420</v>
      </c>
      <c r="C1689">
        <v>2020</v>
      </c>
      <c r="D1689">
        <v>2</v>
      </c>
      <c r="E1689" t="s">
        <v>159</v>
      </c>
      <c r="F1689">
        <v>6</v>
      </c>
      <c r="G1689" t="s">
        <v>137</v>
      </c>
      <c r="H1689">
        <v>631</v>
      </c>
      <c r="I1689" t="s">
        <v>475</v>
      </c>
      <c r="J1689" t="s">
        <v>157</v>
      </c>
      <c r="K1689" t="s">
        <v>145</v>
      </c>
      <c r="L1689">
        <v>700</v>
      </c>
      <c r="M1689" t="s">
        <v>138</v>
      </c>
      <c r="N1689">
        <v>17</v>
      </c>
      <c r="O1689">
        <v>16718.2</v>
      </c>
      <c r="P1689">
        <v>72954</v>
      </c>
      <c r="Q1689" t="str">
        <f>VLOOKUP(J1689,S:T,2,FALSE)</f>
        <v>E6 - OTHER</v>
      </c>
    </row>
    <row r="1690" spans="1:17" x14ac:dyDescent="0.35">
      <c r="A1690">
        <v>49</v>
      </c>
      <c r="B1690" t="s">
        <v>420</v>
      </c>
      <c r="C1690">
        <v>2020</v>
      </c>
      <c r="D1690">
        <v>2</v>
      </c>
      <c r="E1690" t="s">
        <v>159</v>
      </c>
      <c r="F1690">
        <v>5</v>
      </c>
      <c r="G1690" t="s">
        <v>140</v>
      </c>
      <c r="H1690">
        <v>710</v>
      </c>
      <c r="I1690" t="s">
        <v>448</v>
      </c>
      <c r="J1690" t="s">
        <v>438</v>
      </c>
      <c r="K1690" t="s">
        <v>439</v>
      </c>
      <c r="L1690">
        <v>4552</v>
      </c>
      <c r="M1690" t="s">
        <v>156</v>
      </c>
      <c r="N1690">
        <v>97</v>
      </c>
      <c r="O1690">
        <v>1848735.98</v>
      </c>
      <c r="P1690">
        <v>28137323</v>
      </c>
      <c r="Q1690" t="str">
        <f>VLOOKUP(J1690,S:T,2,FALSE)</f>
        <v>E5 - Large C&amp;I</v>
      </c>
    </row>
    <row r="1691" spans="1:17" x14ac:dyDescent="0.35">
      <c r="A1691">
        <v>49</v>
      </c>
      <c r="B1691" t="s">
        <v>420</v>
      </c>
      <c r="C1691">
        <v>2020</v>
      </c>
      <c r="D1691">
        <v>2</v>
      </c>
      <c r="E1691" t="s">
        <v>159</v>
      </c>
      <c r="F1691">
        <v>5</v>
      </c>
      <c r="G1691" t="s">
        <v>140</v>
      </c>
      <c r="H1691">
        <v>616</v>
      </c>
      <c r="I1691" t="s">
        <v>446</v>
      </c>
      <c r="J1691" t="s">
        <v>441</v>
      </c>
      <c r="K1691" t="s">
        <v>442</v>
      </c>
      <c r="L1691">
        <v>4552</v>
      </c>
      <c r="M1691" t="s">
        <v>156</v>
      </c>
      <c r="N1691">
        <v>20</v>
      </c>
      <c r="O1691">
        <v>2588.29</v>
      </c>
      <c r="P1691">
        <v>15573</v>
      </c>
      <c r="Q1691" t="str">
        <f>VLOOKUP(J1691,S:T,2,FALSE)</f>
        <v>E6 - OTHER</v>
      </c>
    </row>
    <row r="1692" spans="1:17" x14ac:dyDescent="0.35">
      <c r="A1692">
        <v>49</v>
      </c>
      <c r="B1692" t="s">
        <v>420</v>
      </c>
      <c r="C1692">
        <v>2020</v>
      </c>
      <c r="D1692">
        <v>2</v>
      </c>
      <c r="E1692" t="s">
        <v>159</v>
      </c>
      <c r="F1692">
        <v>3</v>
      </c>
      <c r="G1692" t="s">
        <v>135</v>
      </c>
      <c r="H1692">
        <v>924</v>
      </c>
      <c r="I1692" t="s">
        <v>443</v>
      </c>
      <c r="J1692" t="s">
        <v>444</v>
      </c>
      <c r="K1692" t="s">
        <v>445</v>
      </c>
      <c r="L1692">
        <v>4532</v>
      </c>
      <c r="M1692" t="s">
        <v>142</v>
      </c>
      <c r="N1692">
        <v>1</v>
      </c>
      <c r="O1692">
        <v>175092.35</v>
      </c>
      <c r="P1692">
        <v>2181537</v>
      </c>
      <c r="Q1692" t="str">
        <f>VLOOKUP(J1692,S:T,2,FALSE)</f>
        <v>E5 - Large C&amp;I</v>
      </c>
    </row>
    <row r="1693" spans="1:17" x14ac:dyDescent="0.35">
      <c r="A1693">
        <v>49</v>
      </c>
      <c r="B1693" t="s">
        <v>420</v>
      </c>
      <c r="C1693">
        <v>2020</v>
      </c>
      <c r="D1693">
        <v>2</v>
      </c>
      <c r="E1693" t="s">
        <v>159</v>
      </c>
      <c r="F1693">
        <v>3</v>
      </c>
      <c r="G1693" t="s">
        <v>135</v>
      </c>
      <c r="H1693">
        <v>34</v>
      </c>
      <c r="I1693" t="s">
        <v>463</v>
      </c>
      <c r="J1693" t="s">
        <v>458</v>
      </c>
      <c r="K1693" t="s">
        <v>459</v>
      </c>
      <c r="L1693">
        <v>300</v>
      </c>
      <c r="M1693" t="s">
        <v>136</v>
      </c>
      <c r="N1693">
        <v>131</v>
      </c>
      <c r="O1693">
        <v>15552.52</v>
      </c>
      <c r="P1693">
        <v>67819</v>
      </c>
      <c r="Q1693" t="str">
        <f>VLOOKUP(J1693,S:T,2,FALSE)</f>
        <v>E3 - Small C&amp;I</v>
      </c>
    </row>
    <row r="1694" spans="1:17" x14ac:dyDescent="0.35">
      <c r="A1694">
        <v>49</v>
      </c>
      <c r="B1694" t="s">
        <v>420</v>
      </c>
      <c r="C1694">
        <v>2020</v>
      </c>
      <c r="D1694">
        <v>2</v>
      </c>
      <c r="E1694" t="s">
        <v>159</v>
      </c>
      <c r="F1694">
        <v>3</v>
      </c>
      <c r="G1694" t="s">
        <v>135</v>
      </c>
      <c r="H1694">
        <v>951</v>
      </c>
      <c r="I1694" t="s">
        <v>457</v>
      </c>
      <c r="J1694" t="s">
        <v>458</v>
      </c>
      <c r="K1694" t="s">
        <v>459</v>
      </c>
      <c r="L1694">
        <v>4532</v>
      </c>
      <c r="M1694" t="s">
        <v>142</v>
      </c>
      <c r="N1694">
        <v>115</v>
      </c>
      <c r="O1694">
        <v>9296.7800000000007</v>
      </c>
      <c r="P1694">
        <v>74875</v>
      </c>
      <c r="Q1694" t="str">
        <f>VLOOKUP(J1694,S:T,2,FALSE)</f>
        <v>E3 - Small C&amp;I</v>
      </c>
    </row>
    <row r="1695" spans="1:17" x14ac:dyDescent="0.35">
      <c r="A1695">
        <v>49</v>
      </c>
      <c r="B1695" t="s">
        <v>420</v>
      </c>
      <c r="C1695">
        <v>2020</v>
      </c>
      <c r="D1695">
        <v>2</v>
      </c>
      <c r="E1695" t="s">
        <v>159</v>
      </c>
      <c r="F1695">
        <v>6</v>
      </c>
      <c r="G1695" t="s">
        <v>137</v>
      </c>
      <c r="H1695">
        <v>951</v>
      </c>
      <c r="I1695" t="s">
        <v>457</v>
      </c>
      <c r="J1695" t="s">
        <v>458</v>
      </c>
      <c r="K1695" t="s">
        <v>459</v>
      </c>
      <c r="L1695">
        <v>4562</v>
      </c>
      <c r="M1695" t="s">
        <v>144</v>
      </c>
      <c r="N1695">
        <v>215</v>
      </c>
      <c r="O1695">
        <v>9224.27</v>
      </c>
      <c r="P1695">
        <v>67319</v>
      </c>
      <c r="Q1695" t="str">
        <f>VLOOKUP(J1695,S:T,2,FALSE)</f>
        <v>E3 - Small C&amp;I</v>
      </c>
    </row>
    <row r="1696" spans="1:17" x14ac:dyDescent="0.35">
      <c r="A1696">
        <v>49</v>
      </c>
      <c r="B1696" t="s">
        <v>420</v>
      </c>
      <c r="C1696">
        <v>2020</v>
      </c>
      <c r="D1696">
        <v>2</v>
      </c>
      <c r="E1696" t="s">
        <v>159</v>
      </c>
      <c r="F1696">
        <v>1</v>
      </c>
      <c r="G1696" t="s">
        <v>132</v>
      </c>
      <c r="H1696">
        <v>5</v>
      </c>
      <c r="I1696" t="s">
        <v>424</v>
      </c>
      <c r="J1696" t="s">
        <v>425</v>
      </c>
      <c r="K1696" t="s">
        <v>426</v>
      </c>
      <c r="L1696">
        <v>200</v>
      </c>
      <c r="M1696" t="s">
        <v>143</v>
      </c>
      <c r="N1696">
        <v>843</v>
      </c>
      <c r="O1696">
        <v>83210.73</v>
      </c>
      <c r="P1696">
        <v>351787</v>
      </c>
      <c r="Q1696" t="str">
        <f>VLOOKUP(J1696,S:T,2,FALSE)</f>
        <v>E3 - Small C&amp;I</v>
      </c>
    </row>
    <row r="1697" spans="1:17" x14ac:dyDescent="0.35">
      <c r="A1697">
        <v>49</v>
      </c>
      <c r="B1697" t="s">
        <v>420</v>
      </c>
      <c r="C1697">
        <v>2020</v>
      </c>
      <c r="D1697">
        <v>2</v>
      </c>
      <c r="E1697" t="s">
        <v>159</v>
      </c>
      <c r="F1697">
        <v>1</v>
      </c>
      <c r="G1697" t="s">
        <v>132</v>
      </c>
      <c r="H1697">
        <v>6</v>
      </c>
      <c r="I1697" t="s">
        <v>421</v>
      </c>
      <c r="J1697" t="s">
        <v>422</v>
      </c>
      <c r="K1697" t="s">
        <v>423</v>
      </c>
      <c r="L1697">
        <v>200</v>
      </c>
      <c r="M1697" t="s">
        <v>143</v>
      </c>
      <c r="N1697">
        <v>26113</v>
      </c>
      <c r="O1697">
        <v>2233024.65</v>
      </c>
      <c r="P1697">
        <v>13221923</v>
      </c>
      <c r="Q1697" t="str">
        <f>VLOOKUP(J1697,S:T,2,FALSE)</f>
        <v>E2 - Low Income Residential</v>
      </c>
    </row>
    <row r="1698" spans="1:17" x14ac:dyDescent="0.35">
      <c r="A1698">
        <v>49</v>
      </c>
      <c r="B1698" t="s">
        <v>420</v>
      </c>
      <c r="C1698">
        <v>2020</v>
      </c>
      <c r="D1698">
        <v>2</v>
      </c>
      <c r="E1698" t="s">
        <v>159</v>
      </c>
      <c r="F1698">
        <v>10</v>
      </c>
      <c r="G1698" t="s">
        <v>149</v>
      </c>
      <c r="H1698">
        <v>903</v>
      </c>
      <c r="I1698" t="s">
        <v>453</v>
      </c>
      <c r="J1698" t="s">
        <v>450</v>
      </c>
      <c r="K1698" t="s">
        <v>451</v>
      </c>
      <c r="L1698">
        <v>4513</v>
      </c>
      <c r="M1698" t="s">
        <v>150</v>
      </c>
      <c r="N1698">
        <v>1652</v>
      </c>
      <c r="O1698">
        <v>205926.82</v>
      </c>
      <c r="P1698">
        <v>1877746</v>
      </c>
      <c r="Q1698" t="str">
        <f>VLOOKUP(J1698,S:T,2,FALSE)</f>
        <v>E1 - Residential</v>
      </c>
    </row>
    <row r="1699" spans="1:17" x14ac:dyDescent="0.35">
      <c r="A1699">
        <v>49</v>
      </c>
      <c r="B1699" t="s">
        <v>420</v>
      </c>
      <c r="C1699">
        <v>2020</v>
      </c>
      <c r="D1699">
        <v>2</v>
      </c>
      <c r="E1699" t="s">
        <v>159</v>
      </c>
      <c r="F1699">
        <v>5</v>
      </c>
      <c r="G1699" t="s">
        <v>140</v>
      </c>
      <c r="H1699">
        <v>122</v>
      </c>
      <c r="I1699" t="s">
        <v>460</v>
      </c>
      <c r="J1699" t="s">
        <v>461</v>
      </c>
      <c r="K1699" t="s">
        <v>462</v>
      </c>
      <c r="L1699">
        <v>460</v>
      </c>
      <c r="M1699" t="s">
        <v>141</v>
      </c>
      <c r="N1699">
        <v>1</v>
      </c>
      <c r="O1699">
        <v>23038.45</v>
      </c>
      <c r="P1699">
        <v>366679</v>
      </c>
      <c r="Q1699" t="str">
        <f>VLOOKUP(J1699,S:T,2,FALSE)</f>
        <v>E5 - Large C&amp;I</v>
      </c>
    </row>
    <row r="1700" spans="1:17" x14ac:dyDescent="0.35">
      <c r="A1700">
        <v>49</v>
      </c>
      <c r="B1700" t="s">
        <v>420</v>
      </c>
      <c r="C1700">
        <v>2020</v>
      </c>
      <c r="D1700">
        <v>2</v>
      </c>
      <c r="E1700" t="s">
        <v>159</v>
      </c>
      <c r="F1700">
        <v>6</v>
      </c>
      <c r="G1700" t="s">
        <v>137</v>
      </c>
      <c r="H1700">
        <v>630</v>
      </c>
      <c r="I1700" t="s">
        <v>455</v>
      </c>
      <c r="J1700" t="s">
        <v>157</v>
      </c>
      <c r="K1700" t="s">
        <v>145</v>
      </c>
      <c r="L1700">
        <v>700</v>
      </c>
      <c r="M1700" t="s">
        <v>138</v>
      </c>
      <c r="N1700">
        <v>1</v>
      </c>
      <c r="O1700">
        <v>842.53</v>
      </c>
      <c r="P1700">
        <v>4103</v>
      </c>
      <c r="Q1700" t="str">
        <f>VLOOKUP(J1700,S:T,2,FALSE)</f>
        <v>E6 - OTHER</v>
      </c>
    </row>
    <row r="1701" spans="1:17" x14ac:dyDescent="0.35">
      <c r="A1701">
        <v>49</v>
      </c>
      <c r="B1701" t="s">
        <v>420</v>
      </c>
      <c r="C1701">
        <v>2020</v>
      </c>
      <c r="D1701">
        <v>2</v>
      </c>
      <c r="E1701" t="s">
        <v>159</v>
      </c>
      <c r="F1701">
        <v>6</v>
      </c>
      <c r="G1701" t="s">
        <v>137</v>
      </c>
      <c r="H1701">
        <v>627</v>
      </c>
      <c r="I1701" t="s">
        <v>468</v>
      </c>
      <c r="J1701" t="s">
        <v>84</v>
      </c>
      <c r="K1701" t="s">
        <v>145</v>
      </c>
      <c r="L1701">
        <v>700</v>
      </c>
      <c r="M1701" t="s">
        <v>138</v>
      </c>
      <c r="N1701">
        <v>2</v>
      </c>
      <c r="O1701">
        <v>790.76</v>
      </c>
      <c r="P1701">
        <v>457</v>
      </c>
      <c r="Q1701" t="str">
        <f>VLOOKUP(J1701,S:T,2,FALSE)</f>
        <v>E6 - OTHER</v>
      </c>
    </row>
    <row r="1702" spans="1:17" x14ac:dyDescent="0.35">
      <c r="A1702">
        <v>49</v>
      </c>
      <c r="B1702" t="s">
        <v>420</v>
      </c>
      <c r="C1702">
        <v>2020</v>
      </c>
      <c r="D1702">
        <v>2</v>
      </c>
      <c r="E1702" t="s">
        <v>159</v>
      </c>
      <c r="F1702">
        <v>3</v>
      </c>
      <c r="G1702" t="s">
        <v>135</v>
      </c>
      <c r="H1702">
        <v>605</v>
      </c>
      <c r="I1702" t="s">
        <v>467</v>
      </c>
      <c r="J1702" t="s">
        <v>441</v>
      </c>
      <c r="K1702" t="s">
        <v>442</v>
      </c>
      <c r="L1702">
        <v>300</v>
      </c>
      <c r="M1702" t="s">
        <v>136</v>
      </c>
      <c r="N1702">
        <v>14</v>
      </c>
      <c r="O1702">
        <v>786.42</v>
      </c>
      <c r="P1702">
        <v>2941</v>
      </c>
      <c r="Q1702" t="str">
        <f>VLOOKUP(J1702,S:T,2,FALSE)</f>
        <v>E6 - OTHER</v>
      </c>
    </row>
    <row r="1703" spans="1:17" x14ac:dyDescent="0.35">
      <c r="A1703">
        <v>49</v>
      </c>
      <c r="B1703" t="s">
        <v>420</v>
      </c>
      <c r="C1703">
        <v>2020</v>
      </c>
      <c r="D1703">
        <v>2</v>
      </c>
      <c r="E1703" t="s">
        <v>159</v>
      </c>
      <c r="F1703">
        <v>3</v>
      </c>
      <c r="G1703" t="s">
        <v>135</v>
      </c>
      <c r="H1703">
        <v>1</v>
      </c>
      <c r="I1703" t="s">
        <v>449</v>
      </c>
      <c r="J1703" t="s">
        <v>450</v>
      </c>
      <c r="K1703" t="s">
        <v>451</v>
      </c>
      <c r="L1703">
        <v>300</v>
      </c>
      <c r="M1703" t="s">
        <v>136</v>
      </c>
      <c r="N1703">
        <v>797</v>
      </c>
      <c r="O1703">
        <v>227793.94</v>
      </c>
      <c r="P1703">
        <v>1016456</v>
      </c>
      <c r="Q1703" t="str">
        <f>VLOOKUP(J1703,S:T,2,FALSE)</f>
        <v>E1 - Residential</v>
      </c>
    </row>
    <row r="1704" spans="1:17" x14ac:dyDescent="0.35">
      <c r="A1704">
        <v>49</v>
      </c>
      <c r="B1704" t="s">
        <v>420</v>
      </c>
      <c r="C1704">
        <v>2020</v>
      </c>
      <c r="D1704">
        <v>2</v>
      </c>
      <c r="E1704" t="s">
        <v>159</v>
      </c>
      <c r="F1704">
        <v>5</v>
      </c>
      <c r="G1704" t="s">
        <v>140</v>
      </c>
      <c r="H1704">
        <v>5</v>
      </c>
      <c r="I1704" t="s">
        <v>424</v>
      </c>
      <c r="J1704" t="s">
        <v>425</v>
      </c>
      <c r="K1704" t="s">
        <v>426</v>
      </c>
      <c r="L1704">
        <v>460</v>
      </c>
      <c r="M1704" t="s">
        <v>141</v>
      </c>
      <c r="N1704">
        <v>790</v>
      </c>
      <c r="O1704">
        <v>277159.52</v>
      </c>
      <c r="P1704">
        <v>1305753</v>
      </c>
      <c r="Q1704" t="str">
        <f>VLOOKUP(J1704,S:T,2,FALSE)</f>
        <v>E3 - Small C&amp;I</v>
      </c>
    </row>
    <row r="1705" spans="1:17" x14ac:dyDescent="0.35">
      <c r="A1705">
        <v>49</v>
      </c>
      <c r="B1705" t="s">
        <v>420</v>
      </c>
      <c r="C1705">
        <v>2020</v>
      </c>
      <c r="D1705">
        <v>2</v>
      </c>
      <c r="E1705" t="s">
        <v>159</v>
      </c>
      <c r="F1705">
        <v>1</v>
      </c>
      <c r="G1705" t="s">
        <v>132</v>
      </c>
      <c r="H1705">
        <v>905</v>
      </c>
      <c r="I1705" t="s">
        <v>454</v>
      </c>
      <c r="J1705" t="s">
        <v>422</v>
      </c>
      <c r="K1705" t="s">
        <v>423</v>
      </c>
      <c r="L1705">
        <v>4512</v>
      </c>
      <c r="M1705" t="s">
        <v>133</v>
      </c>
      <c r="N1705">
        <v>4684</v>
      </c>
      <c r="O1705">
        <v>101388.05</v>
      </c>
      <c r="P1705">
        <v>1812263</v>
      </c>
      <c r="Q1705" t="str">
        <f>VLOOKUP(J1705,S:T,2,FALSE)</f>
        <v>E2 - Low Income Residential</v>
      </c>
    </row>
    <row r="1706" spans="1:17" x14ac:dyDescent="0.35">
      <c r="A1706">
        <v>49</v>
      </c>
      <c r="B1706" t="s">
        <v>420</v>
      </c>
      <c r="C1706">
        <v>2020</v>
      </c>
      <c r="D1706">
        <v>2</v>
      </c>
      <c r="E1706" t="s">
        <v>159</v>
      </c>
      <c r="F1706">
        <v>3</v>
      </c>
      <c r="G1706" t="s">
        <v>135</v>
      </c>
      <c r="H1706">
        <v>711</v>
      </c>
      <c r="I1706" t="s">
        <v>452</v>
      </c>
      <c r="J1706" t="s">
        <v>438</v>
      </c>
      <c r="K1706" t="s">
        <v>439</v>
      </c>
      <c r="L1706">
        <v>4532</v>
      </c>
      <c r="M1706" t="s">
        <v>142</v>
      </c>
      <c r="N1706">
        <v>326</v>
      </c>
      <c r="O1706">
        <v>4454676.63</v>
      </c>
      <c r="P1706">
        <v>68453869</v>
      </c>
      <c r="Q1706" t="str">
        <f>VLOOKUP(J1706,S:T,2,FALSE)</f>
        <v>E5 - Large C&amp;I</v>
      </c>
    </row>
    <row r="1707" spans="1:17" x14ac:dyDescent="0.35">
      <c r="A1707">
        <v>49</v>
      </c>
      <c r="B1707" t="s">
        <v>420</v>
      </c>
      <c r="C1707">
        <v>2020</v>
      </c>
      <c r="D1707">
        <v>2</v>
      </c>
      <c r="E1707" t="s">
        <v>159</v>
      </c>
      <c r="F1707">
        <v>6</v>
      </c>
      <c r="G1707" t="s">
        <v>137</v>
      </c>
      <c r="H1707">
        <v>617</v>
      </c>
      <c r="I1707" t="s">
        <v>470</v>
      </c>
      <c r="J1707" t="s">
        <v>430</v>
      </c>
      <c r="K1707" t="s">
        <v>431</v>
      </c>
      <c r="L1707">
        <v>4562</v>
      </c>
      <c r="M1707" t="s">
        <v>144</v>
      </c>
      <c r="N1707">
        <v>110</v>
      </c>
      <c r="O1707">
        <v>438407.43</v>
      </c>
      <c r="P1707">
        <v>1386501</v>
      </c>
      <c r="Q1707" t="str">
        <f>VLOOKUP(J1707,S:T,2,FALSE)</f>
        <v>E6 - OTHER</v>
      </c>
    </row>
    <row r="1708" spans="1:17" x14ac:dyDescent="0.35">
      <c r="A1708">
        <v>49</v>
      </c>
      <c r="B1708" t="s">
        <v>420</v>
      </c>
      <c r="C1708">
        <v>2020</v>
      </c>
      <c r="D1708">
        <v>2</v>
      </c>
      <c r="E1708" t="s">
        <v>159</v>
      </c>
      <c r="F1708">
        <v>1</v>
      </c>
      <c r="G1708" t="s">
        <v>132</v>
      </c>
      <c r="H1708">
        <v>616</v>
      </c>
      <c r="I1708" t="s">
        <v>446</v>
      </c>
      <c r="J1708" t="s">
        <v>441</v>
      </c>
      <c r="K1708" t="s">
        <v>442</v>
      </c>
      <c r="L1708">
        <v>4512</v>
      </c>
      <c r="M1708" t="s">
        <v>133</v>
      </c>
      <c r="N1708">
        <v>43</v>
      </c>
      <c r="O1708">
        <v>4230.76</v>
      </c>
      <c r="P1708">
        <v>17029</v>
      </c>
      <c r="Q1708" t="str">
        <f>VLOOKUP(J1708,S:T,2,FALSE)</f>
        <v>E6 - OTHER</v>
      </c>
    </row>
    <row r="1709" spans="1:17" x14ac:dyDescent="0.35">
      <c r="A1709">
        <v>49</v>
      </c>
      <c r="B1709" t="s">
        <v>420</v>
      </c>
      <c r="C1709">
        <v>2020</v>
      </c>
      <c r="D1709">
        <v>2</v>
      </c>
      <c r="E1709" t="s">
        <v>159</v>
      </c>
      <c r="F1709">
        <v>5</v>
      </c>
      <c r="G1709" t="s">
        <v>140</v>
      </c>
      <c r="H1709">
        <v>1</v>
      </c>
      <c r="I1709" t="s">
        <v>449</v>
      </c>
      <c r="J1709" t="s">
        <v>450</v>
      </c>
      <c r="K1709" t="s">
        <v>451</v>
      </c>
      <c r="L1709">
        <v>460</v>
      </c>
      <c r="M1709" t="s">
        <v>141</v>
      </c>
      <c r="N1709">
        <v>6</v>
      </c>
      <c r="O1709">
        <v>315.27</v>
      </c>
      <c r="P1709">
        <v>1267</v>
      </c>
      <c r="Q1709" t="str">
        <f>VLOOKUP(J1709,S:T,2,FALSE)</f>
        <v>E1 - Residential</v>
      </c>
    </row>
    <row r="1710" spans="1:17" x14ac:dyDescent="0.35">
      <c r="A1710">
        <v>49</v>
      </c>
      <c r="B1710" t="s">
        <v>420</v>
      </c>
      <c r="C1710">
        <v>2020</v>
      </c>
      <c r="D1710">
        <v>2</v>
      </c>
      <c r="E1710" t="s">
        <v>159</v>
      </c>
      <c r="F1710">
        <v>3</v>
      </c>
      <c r="G1710" t="s">
        <v>135</v>
      </c>
      <c r="H1710">
        <v>950</v>
      </c>
      <c r="I1710" t="s">
        <v>428</v>
      </c>
      <c r="J1710" t="s">
        <v>425</v>
      </c>
      <c r="K1710" t="s">
        <v>426</v>
      </c>
      <c r="L1710">
        <v>4532</v>
      </c>
      <c r="M1710" t="s">
        <v>142</v>
      </c>
      <c r="N1710">
        <v>10089</v>
      </c>
      <c r="O1710">
        <v>1396772.45</v>
      </c>
      <c r="P1710">
        <v>12761981</v>
      </c>
      <c r="Q1710" t="str">
        <f>VLOOKUP(J1710,S:T,2,FALSE)</f>
        <v>E3 - Small C&amp;I</v>
      </c>
    </row>
    <row r="1711" spans="1:17" x14ac:dyDescent="0.35">
      <c r="A1711">
        <v>49</v>
      </c>
      <c r="B1711" t="s">
        <v>420</v>
      </c>
      <c r="C1711">
        <v>2020</v>
      </c>
      <c r="D1711">
        <v>2</v>
      </c>
      <c r="E1711" t="s">
        <v>159</v>
      </c>
      <c r="F1711">
        <v>1</v>
      </c>
      <c r="G1711" t="s">
        <v>132</v>
      </c>
      <c r="H1711">
        <v>53</v>
      </c>
      <c r="I1711" t="s">
        <v>435</v>
      </c>
      <c r="J1711" t="s">
        <v>433</v>
      </c>
      <c r="K1711" t="s">
        <v>434</v>
      </c>
      <c r="L1711">
        <v>200</v>
      </c>
      <c r="M1711" t="s">
        <v>143</v>
      </c>
      <c r="N1711">
        <v>1</v>
      </c>
      <c r="O1711">
        <v>-336.41</v>
      </c>
      <c r="P1711">
        <v>-1449</v>
      </c>
      <c r="Q1711" t="str">
        <f>VLOOKUP(J1711,S:T,2,FALSE)</f>
        <v>E4 - Medium C&amp;I</v>
      </c>
    </row>
    <row r="1712" spans="1:17" x14ac:dyDescent="0.35">
      <c r="A1712">
        <v>49</v>
      </c>
      <c r="B1712" t="s">
        <v>420</v>
      </c>
      <c r="C1712">
        <v>2020</v>
      </c>
      <c r="D1712">
        <v>2</v>
      </c>
      <c r="E1712" t="s">
        <v>159</v>
      </c>
      <c r="F1712">
        <v>1</v>
      </c>
      <c r="G1712" t="s">
        <v>132</v>
      </c>
      <c r="H1712">
        <v>954</v>
      </c>
      <c r="I1712" t="s">
        <v>436</v>
      </c>
      <c r="J1712" t="s">
        <v>433</v>
      </c>
      <c r="K1712" t="s">
        <v>434</v>
      </c>
      <c r="L1712">
        <v>4512</v>
      </c>
      <c r="M1712" t="s">
        <v>133</v>
      </c>
      <c r="N1712">
        <v>1</v>
      </c>
      <c r="O1712">
        <v>1000.4</v>
      </c>
      <c r="P1712">
        <v>11755</v>
      </c>
      <c r="Q1712" t="str">
        <f>VLOOKUP(J1712,S:T,2,FALSE)</f>
        <v>E4 - Medium C&amp;I</v>
      </c>
    </row>
    <row r="1713" spans="1:17" x14ac:dyDescent="0.35">
      <c r="A1713">
        <v>49</v>
      </c>
      <c r="B1713" t="s">
        <v>420</v>
      </c>
      <c r="C1713">
        <v>2020</v>
      </c>
      <c r="D1713">
        <v>2</v>
      </c>
      <c r="E1713" t="s">
        <v>159</v>
      </c>
      <c r="F1713">
        <v>1</v>
      </c>
      <c r="G1713" t="s">
        <v>132</v>
      </c>
      <c r="H1713">
        <v>55</v>
      </c>
      <c r="I1713" t="s">
        <v>427</v>
      </c>
      <c r="J1713" t="s">
        <v>425</v>
      </c>
      <c r="K1713" t="s">
        <v>426</v>
      </c>
      <c r="L1713">
        <v>200</v>
      </c>
      <c r="M1713" t="s">
        <v>143</v>
      </c>
      <c r="N1713">
        <v>3</v>
      </c>
      <c r="O1713">
        <v>754.03</v>
      </c>
      <c r="P1713">
        <v>3164</v>
      </c>
      <c r="Q1713" t="str">
        <f>VLOOKUP(J1713,S:T,2,FALSE)</f>
        <v>E3 - Small C&amp;I</v>
      </c>
    </row>
    <row r="1714" spans="1:17" x14ac:dyDescent="0.35">
      <c r="A1714">
        <v>49</v>
      </c>
      <c r="B1714" t="s">
        <v>420</v>
      </c>
      <c r="C1714">
        <v>2020</v>
      </c>
      <c r="D1714">
        <v>2</v>
      </c>
      <c r="E1714" t="s">
        <v>159</v>
      </c>
      <c r="F1714">
        <v>10</v>
      </c>
      <c r="G1714" t="s">
        <v>149</v>
      </c>
      <c r="H1714">
        <v>5</v>
      </c>
      <c r="I1714" t="s">
        <v>536</v>
      </c>
      <c r="J1714" t="s">
        <v>425</v>
      </c>
      <c r="K1714" t="s">
        <v>426</v>
      </c>
      <c r="L1714">
        <v>207</v>
      </c>
      <c r="M1714" t="s">
        <v>151</v>
      </c>
      <c r="N1714">
        <v>8</v>
      </c>
      <c r="O1714">
        <v>202.83</v>
      </c>
      <c r="P1714">
        <v>860</v>
      </c>
      <c r="Q1714" t="str">
        <f>VLOOKUP(J1714,S:T,2,FALSE)</f>
        <v>E3 - Small C&amp;I</v>
      </c>
    </row>
    <row r="1715" spans="1:17" x14ac:dyDescent="0.35">
      <c r="A1715">
        <v>49</v>
      </c>
      <c r="B1715" t="s">
        <v>420</v>
      </c>
      <c r="C1715">
        <v>2020</v>
      </c>
      <c r="D1715">
        <v>2</v>
      </c>
      <c r="E1715" t="s">
        <v>159</v>
      </c>
      <c r="F1715">
        <v>3</v>
      </c>
      <c r="G1715" t="s">
        <v>135</v>
      </c>
      <c r="H1715">
        <v>122</v>
      </c>
      <c r="I1715" t="s">
        <v>460</v>
      </c>
      <c r="J1715" t="s">
        <v>461</v>
      </c>
      <c r="K1715" t="s">
        <v>462</v>
      </c>
      <c r="L1715">
        <v>300</v>
      </c>
      <c r="M1715" t="s">
        <v>136</v>
      </c>
      <c r="N1715">
        <v>1</v>
      </c>
      <c r="O1715">
        <v>29491.73</v>
      </c>
      <c r="P1715">
        <v>163671</v>
      </c>
      <c r="Q1715" t="str">
        <f>VLOOKUP(J1715,S:T,2,FALSE)</f>
        <v>E5 - Large C&amp;I</v>
      </c>
    </row>
    <row r="1716" spans="1:17" x14ac:dyDescent="0.35">
      <c r="A1716">
        <v>49</v>
      </c>
      <c r="B1716" t="s">
        <v>420</v>
      </c>
      <c r="C1716">
        <v>2020</v>
      </c>
      <c r="D1716">
        <v>2</v>
      </c>
      <c r="E1716" t="s">
        <v>159</v>
      </c>
      <c r="F1716">
        <v>5</v>
      </c>
      <c r="G1716" t="s">
        <v>140</v>
      </c>
      <c r="H1716">
        <v>700</v>
      </c>
      <c r="I1716" t="s">
        <v>447</v>
      </c>
      <c r="J1716" t="s">
        <v>438</v>
      </c>
      <c r="K1716" t="s">
        <v>439</v>
      </c>
      <c r="L1716">
        <v>460</v>
      </c>
      <c r="M1716" t="s">
        <v>141</v>
      </c>
      <c r="N1716">
        <v>45</v>
      </c>
      <c r="O1716">
        <v>599454.49</v>
      </c>
      <c r="P1716">
        <v>2821808</v>
      </c>
      <c r="Q1716" t="str">
        <f>VLOOKUP(J1716,S:T,2,FALSE)</f>
        <v>E5 - Large C&amp;I</v>
      </c>
    </row>
    <row r="1717" spans="1:17" x14ac:dyDescent="0.35">
      <c r="A1717">
        <v>49</v>
      </c>
      <c r="B1717" t="s">
        <v>420</v>
      </c>
      <c r="C1717">
        <v>2020</v>
      </c>
      <c r="D1717">
        <v>2</v>
      </c>
      <c r="E1717" t="s">
        <v>159</v>
      </c>
      <c r="F1717">
        <v>5</v>
      </c>
      <c r="G1717" t="s">
        <v>140</v>
      </c>
      <c r="H1717">
        <v>943</v>
      </c>
      <c r="I1717" t="s">
        <v>464</v>
      </c>
      <c r="J1717" t="s">
        <v>465</v>
      </c>
      <c r="K1717" t="s">
        <v>466</v>
      </c>
      <c r="L1717">
        <v>4552</v>
      </c>
      <c r="M1717" t="s">
        <v>156</v>
      </c>
      <c r="N1717">
        <v>1</v>
      </c>
      <c r="O1717">
        <v>8786.49</v>
      </c>
      <c r="P1717">
        <v>0</v>
      </c>
      <c r="Q1717" t="str">
        <f>VLOOKUP(J1717,S:T,2,FALSE)</f>
        <v>E6 - OTHER</v>
      </c>
    </row>
    <row r="1718" spans="1:17" x14ac:dyDescent="0.35">
      <c r="A1718">
        <v>49</v>
      </c>
      <c r="B1718" t="s">
        <v>420</v>
      </c>
      <c r="C1718">
        <v>2020</v>
      </c>
      <c r="D1718">
        <v>2</v>
      </c>
      <c r="E1718" t="s">
        <v>159</v>
      </c>
      <c r="F1718">
        <v>5</v>
      </c>
      <c r="G1718" t="s">
        <v>140</v>
      </c>
      <c r="H1718">
        <v>944</v>
      </c>
      <c r="I1718" t="s">
        <v>471</v>
      </c>
      <c r="J1718" t="s">
        <v>472</v>
      </c>
      <c r="K1718" t="s">
        <v>473</v>
      </c>
      <c r="L1718">
        <v>4552</v>
      </c>
      <c r="M1718" t="s">
        <v>156</v>
      </c>
      <c r="N1718">
        <v>1</v>
      </c>
      <c r="O1718">
        <v>13086.03</v>
      </c>
      <c r="P1718">
        <v>720244</v>
      </c>
      <c r="Q1718" t="str">
        <f>VLOOKUP(J1718,S:T,2,FALSE)</f>
        <v>E6 - OTHER</v>
      </c>
    </row>
    <row r="1719" spans="1:17" x14ac:dyDescent="0.35">
      <c r="A1719">
        <v>49</v>
      </c>
      <c r="B1719" t="s">
        <v>420</v>
      </c>
      <c r="C1719">
        <v>2020</v>
      </c>
      <c r="D1719">
        <v>2</v>
      </c>
      <c r="E1719" t="s">
        <v>159</v>
      </c>
      <c r="F1719">
        <v>6</v>
      </c>
      <c r="G1719" t="s">
        <v>137</v>
      </c>
      <c r="H1719">
        <v>616</v>
      </c>
      <c r="I1719" t="s">
        <v>446</v>
      </c>
      <c r="J1719" t="s">
        <v>441</v>
      </c>
      <c r="K1719" t="s">
        <v>442</v>
      </c>
      <c r="L1719">
        <v>4562</v>
      </c>
      <c r="M1719" t="s">
        <v>144</v>
      </c>
      <c r="N1719">
        <v>73</v>
      </c>
      <c r="O1719">
        <v>5222.16</v>
      </c>
      <c r="P1719">
        <v>34320</v>
      </c>
      <c r="Q1719" t="str">
        <f>VLOOKUP(J1719,S:T,2,FALSE)</f>
        <v>E6 - OTHER</v>
      </c>
    </row>
    <row r="1720" spans="1:17" x14ac:dyDescent="0.35">
      <c r="A1720">
        <v>49</v>
      </c>
      <c r="B1720" t="s">
        <v>420</v>
      </c>
      <c r="C1720">
        <v>2020</v>
      </c>
      <c r="D1720">
        <v>2</v>
      </c>
      <c r="E1720" t="s">
        <v>159</v>
      </c>
      <c r="F1720">
        <v>3</v>
      </c>
      <c r="G1720" t="s">
        <v>135</v>
      </c>
      <c r="H1720">
        <v>53</v>
      </c>
      <c r="I1720" t="s">
        <v>435</v>
      </c>
      <c r="J1720" t="s">
        <v>433</v>
      </c>
      <c r="K1720" t="s">
        <v>434</v>
      </c>
      <c r="L1720">
        <v>300</v>
      </c>
      <c r="M1720" t="s">
        <v>136</v>
      </c>
      <c r="N1720">
        <v>169</v>
      </c>
      <c r="O1720">
        <v>431764.96</v>
      </c>
      <c r="P1720">
        <v>2218144</v>
      </c>
      <c r="Q1720" t="str">
        <f>VLOOKUP(J1720,S:T,2,FALSE)</f>
        <v>E4 - Medium C&amp;I</v>
      </c>
    </row>
    <row r="1721" spans="1:17" x14ac:dyDescent="0.35">
      <c r="A1721">
        <v>49</v>
      </c>
      <c r="B1721" t="s">
        <v>420</v>
      </c>
      <c r="C1721">
        <v>2020</v>
      </c>
      <c r="D1721">
        <v>2</v>
      </c>
      <c r="E1721" t="s">
        <v>159</v>
      </c>
      <c r="F1721">
        <v>3</v>
      </c>
      <c r="G1721" t="s">
        <v>135</v>
      </c>
      <c r="H1721">
        <v>705</v>
      </c>
      <c r="I1721" t="s">
        <v>437</v>
      </c>
      <c r="J1721" t="s">
        <v>438</v>
      </c>
      <c r="K1721" t="s">
        <v>439</v>
      </c>
      <c r="L1721">
        <v>300</v>
      </c>
      <c r="M1721" t="s">
        <v>136</v>
      </c>
      <c r="N1721">
        <v>93</v>
      </c>
      <c r="O1721">
        <v>1444444.15</v>
      </c>
      <c r="P1721">
        <v>6500114</v>
      </c>
      <c r="Q1721" t="str">
        <f>VLOOKUP(J1721,S:T,2,FALSE)</f>
        <v>E5 - Large C&amp;I</v>
      </c>
    </row>
    <row r="1722" spans="1:17" x14ac:dyDescent="0.35">
      <c r="A1722">
        <v>49</v>
      </c>
      <c r="B1722" t="s">
        <v>420</v>
      </c>
      <c r="C1722">
        <v>2020</v>
      </c>
      <c r="D1722">
        <v>2</v>
      </c>
      <c r="E1722" t="s">
        <v>159</v>
      </c>
      <c r="F1722">
        <v>6</v>
      </c>
      <c r="G1722" t="s">
        <v>137</v>
      </c>
      <c r="H1722">
        <v>610</v>
      </c>
      <c r="I1722" t="s">
        <v>429</v>
      </c>
      <c r="J1722" t="s">
        <v>430</v>
      </c>
      <c r="K1722" t="s">
        <v>431</v>
      </c>
      <c r="L1722">
        <v>700</v>
      </c>
      <c r="M1722" t="s">
        <v>138</v>
      </c>
      <c r="N1722">
        <v>9</v>
      </c>
      <c r="O1722">
        <v>3237.02</v>
      </c>
      <c r="P1722">
        <v>5820</v>
      </c>
      <c r="Q1722" t="str">
        <f>VLOOKUP(J1722,S:T,2,FALSE)</f>
        <v>E6 - OTHER</v>
      </c>
    </row>
    <row r="1723" spans="1:17" x14ac:dyDescent="0.35">
      <c r="A1723">
        <v>49</v>
      </c>
      <c r="B1723" t="s">
        <v>420</v>
      </c>
      <c r="C1723">
        <v>2020</v>
      </c>
      <c r="D1723">
        <v>2</v>
      </c>
      <c r="E1723" t="s">
        <v>159</v>
      </c>
      <c r="F1723">
        <v>3</v>
      </c>
      <c r="G1723" t="s">
        <v>135</v>
      </c>
      <c r="H1723">
        <v>617</v>
      </c>
      <c r="I1723" t="s">
        <v>470</v>
      </c>
      <c r="J1723" t="s">
        <v>430</v>
      </c>
      <c r="K1723" t="s">
        <v>431</v>
      </c>
      <c r="L1723">
        <v>4532</v>
      </c>
      <c r="M1723" t="s">
        <v>142</v>
      </c>
      <c r="N1723">
        <v>1</v>
      </c>
      <c r="O1723">
        <v>898.65</v>
      </c>
      <c r="P1723">
        <v>5350</v>
      </c>
      <c r="Q1723" t="str">
        <f>VLOOKUP(J1723,S:T,2,FALSE)</f>
        <v>E6 - OTHER</v>
      </c>
    </row>
    <row r="1724" spans="1:17" x14ac:dyDescent="0.35">
      <c r="A1724">
        <v>49</v>
      </c>
      <c r="B1724" t="s">
        <v>420</v>
      </c>
      <c r="C1724">
        <v>2020</v>
      </c>
      <c r="D1724">
        <v>2</v>
      </c>
      <c r="E1724" t="s">
        <v>159</v>
      </c>
      <c r="F1724">
        <v>1</v>
      </c>
      <c r="G1724" t="s">
        <v>132</v>
      </c>
      <c r="H1724">
        <v>903</v>
      </c>
      <c r="I1724" t="s">
        <v>453</v>
      </c>
      <c r="J1724" t="s">
        <v>450</v>
      </c>
      <c r="K1724" t="s">
        <v>451</v>
      </c>
      <c r="L1724">
        <v>4512</v>
      </c>
      <c r="M1724" t="s">
        <v>133</v>
      </c>
      <c r="N1724">
        <v>37875</v>
      </c>
      <c r="O1724">
        <v>2141908.63</v>
      </c>
      <c r="P1724">
        <v>17982849</v>
      </c>
      <c r="Q1724" t="str">
        <f>VLOOKUP(J1724,S:T,2,FALSE)</f>
        <v>E1 - Residential</v>
      </c>
    </row>
    <row r="1725" spans="1:17" x14ac:dyDescent="0.35">
      <c r="A1725">
        <v>49</v>
      </c>
      <c r="B1725" t="s">
        <v>420</v>
      </c>
      <c r="C1725">
        <v>2020</v>
      </c>
      <c r="D1725">
        <v>2</v>
      </c>
      <c r="E1725" t="s">
        <v>159</v>
      </c>
      <c r="F1725">
        <v>3</v>
      </c>
      <c r="G1725" t="s">
        <v>135</v>
      </c>
      <c r="H1725">
        <v>5</v>
      </c>
      <c r="I1725" t="s">
        <v>424</v>
      </c>
      <c r="J1725" t="s">
        <v>425</v>
      </c>
      <c r="K1725" t="s">
        <v>426</v>
      </c>
      <c r="L1725">
        <v>300</v>
      </c>
      <c r="M1725" t="s">
        <v>136</v>
      </c>
      <c r="N1725">
        <v>39038</v>
      </c>
      <c r="O1725">
        <v>5582061.6100000003</v>
      </c>
      <c r="P1725">
        <v>38653879</v>
      </c>
      <c r="Q1725" t="str">
        <f>VLOOKUP(J1725,S:T,2,FALSE)</f>
        <v>E3 - Small C&amp;I</v>
      </c>
    </row>
    <row r="1726" spans="1:17" x14ac:dyDescent="0.35">
      <c r="A1726">
        <v>49</v>
      </c>
      <c r="B1726" t="s">
        <v>420</v>
      </c>
      <c r="C1726">
        <v>2020</v>
      </c>
      <c r="D1726">
        <v>2</v>
      </c>
      <c r="E1726" t="s">
        <v>159</v>
      </c>
      <c r="F1726">
        <v>6</v>
      </c>
      <c r="G1726" t="s">
        <v>137</v>
      </c>
      <c r="H1726">
        <v>34</v>
      </c>
      <c r="I1726" t="s">
        <v>463</v>
      </c>
      <c r="J1726" t="s">
        <v>458</v>
      </c>
      <c r="K1726" t="s">
        <v>459</v>
      </c>
      <c r="L1726">
        <v>700</v>
      </c>
      <c r="M1726" t="s">
        <v>138</v>
      </c>
      <c r="N1726">
        <v>152</v>
      </c>
      <c r="O1726">
        <v>20669.11</v>
      </c>
      <c r="P1726">
        <v>91716</v>
      </c>
      <c r="Q1726" t="str">
        <f>VLOOKUP(J1726,S:T,2,FALSE)</f>
        <v>E3 - Small C&amp;I</v>
      </c>
    </row>
    <row r="1727" spans="1:17" x14ac:dyDescent="0.35">
      <c r="A1727">
        <v>49</v>
      </c>
      <c r="B1727" t="s">
        <v>420</v>
      </c>
      <c r="C1727">
        <v>2020</v>
      </c>
      <c r="D1727">
        <v>2</v>
      </c>
      <c r="E1727" t="s">
        <v>159</v>
      </c>
      <c r="F1727">
        <v>10</v>
      </c>
      <c r="G1727" t="s">
        <v>149</v>
      </c>
      <c r="H1727">
        <v>1</v>
      </c>
      <c r="I1727" t="s">
        <v>449</v>
      </c>
      <c r="J1727" t="s">
        <v>450</v>
      </c>
      <c r="K1727" t="s">
        <v>451</v>
      </c>
      <c r="L1727">
        <v>207</v>
      </c>
      <c r="M1727" t="s">
        <v>151</v>
      </c>
      <c r="N1727">
        <v>14651</v>
      </c>
      <c r="O1727">
        <v>3245702.31</v>
      </c>
      <c r="P1727">
        <v>14425952</v>
      </c>
      <c r="Q1727" t="str">
        <f>VLOOKUP(J1727,S:T,2,FALSE)</f>
        <v>E1 - Residential</v>
      </c>
    </row>
    <row r="1728" spans="1:17" x14ac:dyDescent="0.35">
      <c r="A1728">
        <v>49</v>
      </c>
      <c r="B1728" t="s">
        <v>420</v>
      </c>
      <c r="C1728">
        <v>2020</v>
      </c>
      <c r="D1728">
        <v>2</v>
      </c>
      <c r="E1728" t="s">
        <v>159</v>
      </c>
      <c r="F1728">
        <v>1</v>
      </c>
      <c r="G1728" t="s">
        <v>132</v>
      </c>
      <c r="H1728">
        <v>13</v>
      </c>
      <c r="I1728" t="s">
        <v>432</v>
      </c>
      <c r="J1728" t="s">
        <v>433</v>
      </c>
      <c r="K1728" t="s">
        <v>434</v>
      </c>
      <c r="L1728">
        <v>200</v>
      </c>
      <c r="M1728" t="s">
        <v>143</v>
      </c>
      <c r="N1728">
        <v>12</v>
      </c>
      <c r="O1728">
        <v>9611.27</v>
      </c>
      <c r="P1728">
        <v>36815</v>
      </c>
      <c r="Q1728" t="str">
        <f>VLOOKUP(J1728,S:T,2,FALSE)</f>
        <v>E4 - Medium C&amp;I</v>
      </c>
    </row>
    <row r="1729" spans="1:17" x14ac:dyDescent="0.35">
      <c r="A1729">
        <v>49</v>
      </c>
      <c r="B1729" t="s">
        <v>420</v>
      </c>
      <c r="C1729">
        <v>2020</v>
      </c>
      <c r="D1729">
        <v>2</v>
      </c>
      <c r="E1729" t="s">
        <v>159</v>
      </c>
      <c r="F1729">
        <v>3</v>
      </c>
      <c r="G1729" t="s">
        <v>135</v>
      </c>
      <c r="H1729">
        <v>903</v>
      </c>
      <c r="I1729" t="s">
        <v>453</v>
      </c>
      <c r="J1729" t="s">
        <v>450</v>
      </c>
      <c r="K1729" t="s">
        <v>451</v>
      </c>
      <c r="L1729">
        <v>4532</v>
      </c>
      <c r="M1729" t="s">
        <v>142</v>
      </c>
      <c r="N1729">
        <v>102</v>
      </c>
      <c r="O1729">
        <v>22893.53</v>
      </c>
      <c r="P1729">
        <v>213731</v>
      </c>
      <c r="Q1729" t="str">
        <f>VLOOKUP(J1729,S:T,2,FALSE)</f>
        <v>E1 - Residential</v>
      </c>
    </row>
    <row r="1730" spans="1:17" x14ac:dyDescent="0.35">
      <c r="A1730">
        <v>49</v>
      </c>
      <c r="B1730" t="s">
        <v>420</v>
      </c>
      <c r="C1730">
        <v>2020</v>
      </c>
      <c r="D1730">
        <v>2</v>
      </c>
      <c r="E1730" t="s">
        <v>159</v>
      </c>
      <c r="F1730">
        <v>3</v>
      </c>
      <c r="G1730" t="s">
        <v>135</v>
      </c>
      <c r="H1730">
        <v>6</v>
      </c>
      <c r="I1730" t="s">
        <v>421</v>
      </c>
      <c r="J1730" t="s">
        <v>422</v>
      </c>
      <c r="K1730" t="s">
        <v>423</v>
      </c>
      <c r="L1730">
        <v>300</v>
      </c>
      <c r="M1730" t="s">
        <v>136</v>
      </c>
      <c r="N1730">
        <v>3</v>
      </c>
      <c r="O1730">
        <v>235.17</v>
      </c>
      <c r="P1730">
        <v>1370</v>
      </c>
      <c r="Q1730" t="str">
        <f>VLOOKUP(J1730,S:T,2,FALSE)</f>
        <v>E2 - Low Income Residential</v>
      </c>
    </row>
    <row r="1731" spans="1:17" x14ac:dyDescent="0.35">
      <c r="A1731">
        <v>49</v>
      </c>
      <c r="B1731" t="s">
        <v>420</v>
      </c>
      <c r="C1731">
        <v>2020</v>
      </c>
      <c r="D1731">
        <v>2</v>
      </c>
      <c r="E1731" t="s">
        <v>159</v>
      </c>
      <c r="F1731">
        <v>3</v>
      </c>
      <c r="G1731" t="s">
        <v>135</v>
      </c>
      <c r="H1731">
        <v>631</v>
      </c>
      <c r="I1731" t="s">
        <v>475</v>
      </c>
      <c r="J1731" t="s">
        <v>157</v>
      </c>
      <c r="K1731" t="s">
        <v>145</v>
      </c>
      <c r="L1731">
        <v>300</v>
      </c>
      <c r="M1731" t="s">
        <v>136</v>
      </c>
      <c r="N1731">
        <v>1</v>
      </c>
      <c r="O1731">
        <v>54.62</v>
      </c>
      <c r="P1731">
        <v>243</v>
      </c>
      <c r="Q1731" t="str">
        <f>VLOOKUP(J1731,S:T,2,FALSE)</f>
        <v>E6 - OTHER</v>
      </c>
    </row>
    <row r="1732" spans="1:17" x14ac:dyDescent="0.35">
      <c r="A1732">
        <v>49</v>
      </c>
      <c r="B1732" t="s">
        <v>420</v>
      </c>
      <c r="C1732">
        <v>2020</v>
      </c>
      <c r="D1732">
        <v>2</v>
      </c>
      <c r="E1732" t="s">
        <v>159</v>
      </c>
      <c r="F1732">
        <v>3</v>
      </c>
      <c r="G1732" t="s">
        <v>135</v>
      </c>
      <c r="H1732">
        <v>700</v>
      </c>
      <c r="I1732" t="s">
        <v>447</v>
      </c>
      <c r="J1732" t="s">
        <v>438</v>
      </c>
      <c r="K1732" t="s">
        <v>439</v>
      </c>
      <c r="L1732">
        <v>300</v>
      </c>
      <c r="M1732" t="s">
        <v>136</v>
      </c>
      <c r="N1732">
        <v>61</v>
      </c>
      <c r="O1732">
        <v>912644.88</v>
      </c>
      <c r="P1732">
        <v>4383632</v>
      </c>
      <c r="Q1732" t="str">
        <f>VLOOKUP(J1732,S:T,2,FALSE)</f>
        <v>E5 - Large C&amp;I</v>
      </c>
    </row>
    <row r="1733" spans="1:17" x14ac:dyDescent="0.35">
      <c r="A1733">
        <v>49</v>
      </c>
      <c r="B1733" t="s">
        <v>420</v>
      </c>
      <c r="C1733">
        <v>2020</v>
      </c>
      <c r="D1733">
        <v>2</v>
      </c>
      <c r="E1733" t="s">
        <v>159</v>
      </c>
      <c r="F1733">
        <v>3</v>
      </c>
      <c r="G1733" t="s">
        <v>135</v>
      </c>
      <c r="H1733">
        <v>710</v>
      </c>
      <c r="I1733" t="s">
        <v>448</v>
      </c>
      <c r="J1733" t="s">
        <v>438</v>
      </c>
      <c r="K1733" t="s">
        <v>439</v>
      </c>
      <c r="L1733">
        <v>4532</v>
      </c>
      <c r="M1733" t="s">
        <v>142</v>
      </c>
      <c r="N1733">
        <v>310</v>
      </c>
      <c r="O1733">
        <v>4774837.16</v>
      </c>
      <c r="P1733">
        <v>78404453</v>
      </c>
      <c r="Q1733" t="str">
        <f>VLOOKUP(J1733,S:T,2,FALSE)</f>
        <v>E5 - Large C&amp;I</v>
      </c>
    </row>
    <row r="1734" spans="1:17" x14ac:dyDescent="0.35">
      <c r="A1734">
        <v>49</v>
      </c>
      <c r="B1734" t="s">
        <v>420</v>
      </c>
      <c r="C1734">
        <v>2020</v>
      </c>
      <c r="D1734">
        <v>2</v>
      </c>
      <c r="E1734" t="s">
        <v>159</v>
      </c>
      <c r="F1734">
        <v>3</v>
      </c>
      <c r="G1734" t="s">
        <v>135</v>
      </c>
      <c r="H1734">
        <v>628</v>
      </c>
      <c r="I1734" t="s">
        <v>440</v>
      </c>
      <c r="J1734" t="s">
        <v>441</v>
      </c>
      <c r="K1734" t="s">
        <v>442</v>
      </c>
      <c r="L1734">
        <v>300</v>
      </c>
      <c r="M1734" t="s">
        <v>136</v>
      </c>
      <c r="N1734">
        <v>1130</v>
      </c>
      <c r="O1734">
        <v>106313.32</v>
      </c>
      <c r="P1734">
        <v>355580</v>
      </c>
      <c r="Q1734" t="str">
        <f>VLOOKUP(J1734,S:T,2,FALSE)</f>
        <v>E6 - OTHER</v>
      </c>
    </row>
    <row r="1735" spans="1:17" x14ac:dyDescent="0.35">
      <c r="A1735">
        <v>49</v>
      </c>
      <c r="B1735" t="s">
        <v>420</v>
      </c>
      <c r="C1735">
        <v>2020</v>
      </c>
      <c r="D1735">
        <v>2</v>
      </c>
      <c r="E1735" t="s">
        <v>159</v>
      </c>
      <c r="F1735">
        <v>1</v>
      </c>
      <c r="G1735" t="s">
        <v>132</v>
      </c>
      <c r="H1735">
        <v>34</v>
      </c>
      <c r="I1735" t="s">
        <v>463</v>
      </c>
      <c r="J1735" t="s">
        <v>458</v>
      </c>
      <c r="K1735" t="s">
        <v>459</v>
      </c>
      <c r="L1735">
        <v>200</v>
      </c>
      <c r="M1735" t="s">
        <v>143</v>
      </c>
      <c r="N1735">
        <v>2</v>
      </c>
      <c r="O1735">
        <v>36.61</v>
      </c>
      <c r="P1735">
        <v>77</v>
      </c>
      <c r="Q1735" t="str">
        <f>VLOOKUP(J1735,S:T,2,FALSE)</f>
        <v>E3 - Small C&amp;I</v>
      </c>
    </row>
    <row r="1736" spans="1:17" x14ac:dyDescent="0.35">
      <c r="A1736">
        <v>49</v>
      </c>
      <c r="B1736" t="s">
        <v>420</v>
      </c>
      <c r="C1736">
        <v>2020</v>
      </c>
      <c r="D1736">
        <v>2</v>
      </c>
      <c r="E1736" t="s">
        <v>159</v>
      </c>
      <c r="F1736">
        <v>3</v>
      </c>
      <c r="G1736" t="s">
        <v>135</v>
      </c>
      <c r="H1736">
        <v>54</v>
      </c>
      <c r="I1736" t="s">
        <v>476</v>
      </c>
      <c r="J1736" t="s">
        <v>458</v>
      </c>
      <c r="K1736" t="s">
        <v>459</v>
      </c>
      <c r="L1736">
        <v>300</v>
      </c>
      <c r="M1736" t="s">
        <v>136</v>
      </c>
      <c r="N1736">
        <v>3</v>
      </c>
      <c r="O1736">
        <v>-19.3</v>
      </c>
      <c r="P1736">
        <v>-166</v>
      </c>
      <c r="Q1736" t="str">
        <f>VLOOKUP(J1736,S:T,2,FALSE)</f>
        <v>E3 - Small C&amp;I</v>
      </c>
    </row>
    <row r="1737" spans="1:17" x14ac:dyDescent="0.35">
      <c r="A1737">
        <v>49</v>
      </c>
      <c r="B1737" t="s">
        <v>420</v>
      </c>
      <c r="C1737">
        <v>2020</v>
      </c>
      <c r="D1737">
        <v>2</v>
      </c>
      <c r="E1737" t="s">
        <v>159</v>
      </c>
      <c r="F1737">
        <v>1</v>
      </c>
      <c r="G1737" t="s">
        <v>132</v>
      </c>
      <c r="H1737">
        <v>950</v>
      </c>
      <c r="I1737" t="s">
        <v>428</v>
      </c>
      <c r="J1737" t="s">
        <v>425</v>
      </c>
      <c r="K1737" t="s">
        <v>426</v>
      </c>
      <c r="L1737">
        <v>4512</v>
      </c>
      <c r="M1737" t="s">
        <v>133</v>
      </c>
      <c r="N1737">
        <v>78</v>
      </c>
      <c r="O1737">
        <v>8524.98</v>
      </c>
      <c r="P1737">
        <v>76172</v>
      </c>
      <c r="Q1737" t="str">
        <f>VLOOKUP(J1737,S:T,2,FALSE)</f>
        <v>E3 - Small C&amp;I</v>
      </c>
    </row>
    <row r="1738" spans="1:17" x14ac:dyDescent="0.35">
      <c r="A1738">
        <v>49</v>
      </c>
      <c r="B1738" t="s">
        <v>420</v>
      </c>
      <c r="C1738">
        <v>2020</v>
      </c>
      <c r="D1738">
        <v>2</v>
      </c>
      <c r="E1738" t="s">
        <v>159</v>
      </c>
      <c r="F1738">
        <v>1</v>
      </c>
      <c r="G1738" t="s">
        <v>132</v>
      </c>
      <c r="H1738">
        <v>1</v>
      </c>
      <c r="I1738" t="s">
        <v>449</v>
      </c>
      <c r="J1738" t="s">
        <v>450</v>
      </c>
      <c r="K1738" t="s">
        <v>451</v>
      </c>
      <c r="L1738">
        <v>200</v>
      </c>
      <c r="M1738" t="s">
        <v>143</v>
      </c>
      <c r="N1738">
        <v>343761</v>
      </c>
      <c r="O1738">
        <v>39903852.299999997</v>
      </c>
      <c r="P1738">
        <v>171472342</v>
      </c>
      <c r="Q1738" t="str">
        <f>VLOOKUP(J1738,S:T,2,FALSE)</f>
        <v>E1 - Residential</v>
      </c>
    </row>
    <row r="1739" spans="1:17" x14ac:dyDescent="0.35">
      <c r="A1739">
        <v>49</v>
      </c>
      <c r="B1739" t="s">
        <v>420</v>
      </c>
      <c r="C1739">
        <v>2020</v>
      </c>
      <c r="D1739">
        <v>2</v>
      </c>
      <c r="E1739" t="s">
        <v>159</v>
      </c>
      <c r="F1739">
        <v>3</v>
      </c>
      <c r="G1739" t="s">
        <v>135</v>
      </c>
      <c r="H1739">
        <v>13</v>
      </c>
      <c r="I1739" t="s">
        <v>432</v>
      </c>
      <c r="J1739" t="s">
        <v>433</v>
      </c>
      <c r="K1739" t="s">
        <v>434</v>
      </c>
      <c r="L1739">
        <v>300</v>
      </c>
      <c r="M1739" t="s">
        <v>136</v>
      </c>
      <c r="N1739">
        <v>3933</v>
      </c>
      <c r="O1739">
        <v>7815450.9299999997</v>
      </c>
      <c r="P1739">
        <v>34120994</v>
      </c>
      <c r="Q1739" t="str">
        <f>VLOOKUP(J1739,S:T,2,FALSE)</f>
        <v>E4 - Medium C&amp;I</v>
      </c>
    </row>
    <row r="1740" spans="1:17" x14ac:dyDescent="0.35">
      <c r="A1740">
        <v>49</v>
      </c>
      <c r="B1740" t="s">
        <v>420</v>
      </c>
      <c r="C1740">
        <v>2020</v>
      </c>
      <c r="D1740">
        <v>2</v>
      </c>
      <c r="E1740" t="s">
        <v>159</v>
      </c>
      <c r="F1740">
        <v>10</v>
      </c>
      <c r="G1740" t="s">
        <v>149</v>
      </c>
      <c r="H1740">
        <v>55</v>
      </c>
      <c r="I1740" t="s">
        <v>427</v>
      </c>
      <c r="J1740" t="s">
        <v>425</v>
      </c>
      <c r="K1740" t="s">
        <v>426</v>
      </c>
      <c r="L1740">
        <v>207</v>
      </c>
      <c r="M1740" t="s">
        <v>151</v>
      </c>
      <c r="N1740">
        <v>1</v>
      </c>
      <c r="O1740">
        <v>-65.41</v>
      </c>
      <c r="P1740">
        <v>-268</v>
      </c>
      <c r="Q1740" t="str">
        <f>VLOOKUP(J1740,S:T,2,FALSE)</f>
        <v>E3 - Small C&amp;I</v>
      </c>
    </row>
    <row r="1741" spans="1:17" x14ac:dyDescent="0.35">
      <c r="A1741">
        <v>49</v>
      </c>
      <c r="B1741" t="s">
        <v>420</v>
      </c>
      <c r="C1741">
        <v>2020</v>
      </c>
      <c r="D1741">
        <v>2</v>
      </c>
      <c r="E1741" t="s">
        <v>159</v>
      </c>
      <c r="F1741">
        <v>10</v>
      </c>
      <c r="G1741" t="s">
        <v>149</v>
      </c>
      <c r="H1741">
        <v>6</v>
      </c>
      <c r="I1741" t="s">
        <v>421</v>
      </c>
      <c r="J1741" t="s">
        <v>422</v>
      </c>
      <c r="K1741" t="s">
        <v>423</v>
      </c>
      <c r="L1741">
        <v>207</v>
      </c>
      <c r="M1741" t="s">
        <v>151</v>
      </c>
      <c r="N1741">
        <v>1003</v>
      </c>
      <c r="O1741">
        <v>168090.17</v>
      </c>
      <c r="P1741">
        <v>1019239</v>
      </c>
      <c r="Q1741" t="str">
        <f>VLOOKUP(J1741,S:T,2,FALSE)</f>
        <v>E2 - Low Income Residential</v>
      </c>
    </row>
    <row r="1742" spans="1:17" x14ac:dyDescent="0.35">
      <c r="A1742">
        <v>49</v>
      </c>
      <c r="B1742" t="s">
        <v>420</v>
      </c>
      <c r="C1742">
        <v>2020</v>
      </c>
      <c r="D1742">
        <v>2</v>
      </c>
      <c r="E1742" t="s">
        <v>159</v>
      </c>
      <c r="F1742">
        <v>10</v>
      </c>
      <c r="G1742" t="s">
        <v>149</v>
      </c>
      <c r="H1742">
        <v>905</v>
      </c>
      <c r="I1742" t="s">
        <v>454</v>
      </c>
      <c r="J1742" t="s">
        <v>422</v>
      </c>
      <c r="K1742" t="s">
        <v>423</v>
      </c>
      <c r="L1742">
        <v>4513</v>
      </c>
      <c r="M1742" t="s">
        <v>150</v>
      </c>
      <c r="N1742">
        <v>139</v>
      </c>
      <c r="O1742">
        <v>4796.3900000000003</v>
      </c>
      <c r="P1742">
        <v>103012</v>
      </c>
      <c r="Q1742" t="str">
        <f>VLOOKUP(J1742,S:T,2,FALSE)</f>
        <v>E2 - Low Income Residential</v>
      </c>
    </row>
    <row r="1743" spans="1:17" x14ac:dyDescent="0.35">
      <c r="A1743">
        <v>49</v>
      </c>
      <c r="B1743" t="s">
        <v>420</v>
      </c>
      <c r="C1743">
        <v>2020</v>
      </c>
      <c r="D1743">
        <v>2</v>
      </c>
      <c r="E1743" t="s">
        <v>159</v>
      </c>
      <c r="F1743">
        <v>3</v>
      </c>
      <c r="G1743" t="s">
        <v>135</v>
      </c>
      <c r="H1743">
        <v>117</v>
      </c>
      <c r="I1743" t="s">
        <v>477</v>
      </c>
      <c r="J1743" t="s">
        <v>461</v>
      </c>
      <c r="K1743" t="s">
        <v>462</v>
      </c>
      <c r="L1743">
        <v>300</v>
      </c>
      <c r="M1743" t="s">
        <v>136</v>
      </c>
      <c r="N1743">
        <v>3</v>
      </c>
      <c r="O1743">
        <v>13039.2</v>
      </c>
      <c r="P1743">
        <v>38456</v>
      </c>
      <c r="Q1743" t="str">
        <f>VLOOKUP(J1743,S:T,2,FALSE)</f>
        <v>E5 - Large C&amp;I</v>
      </c>
    </row>
    <row r="1744" spans="1:17" x14ac:dyDescent="0.35">
      <c r="A1744">
        <v>49</v>
      </c>
      <c r="B1744" t="s">
        <v>420</v>
      </c>
      <c r="C1744">
        <v>2020</v>
      </c>
      <c r="D1744">
        <v>2</v>
      </c>
      <c r="E1744" t="s">
        <v>159</v>
      </c>
      <c r="F1744">
        <v>1</v>
      </c>
      <c r="G1744" t="s">
        <v>132</v>
      </c>
      <c r="H1744">
        <v>628</v>
      </c>
      <c r="I1744" t="s">
        <v>440</v>
      </c>
      <c r="J1744" t="s">
        <v>441</v>
      </c>
      <c r="K1744" t="s">
        <v>442</v>
      </c>
      <c r="L1744">
        <v>200</v>
      </c>
      <c r="M1744" t="s">
        <v>143</v>
      </c>
      <c r="N1744">
        <v>243</v>
      </c>
      <c r="O1744">
        <v>17668.45</v>
      </c>
      <c r="P1744">
        <v>39866</v>
      </c>
      <c r="Q1744" t="str">
        <f>VLOOKUP(J1744,S:T,2,FALSE)</f>
        <v>E6 - OTHER</v>
      </c>
    </row>
    <row r="1745" spans="1:17" x14ac:dyDescent="0.35">
      <c r="A1745">
        <v>49</v>
      </c>
      <c r="B1745" t="s">
        <v>420</v>
      </c>
      <c r="C1745">
        <v>2020</v>
      </c>
      <c r="D1745">
        <v>2</v>
      </c>
      <c r="E1745" t="s">
        <v>159</v>
      </c>
      <c r="F1745">
        <v>6</v>
      </c>
      <c r="G1745" t="s">
        <v>137</v>
      </c>
      <c r="H1745">
        <v>605</v>
      </c>
      <c r="I1745" t="s">
        <v>467</v>
      </c>
      <c r="J1745" t="s">
        <v>441</v>
      </c>
      <c r="K1745" t="s">
        <v>442</v>
      </c>
      <c r="L1745">
        <v>700</v>
      </c>
      <c r="M1745" t="s">
        <v>138</v>
      </c>
      <c r="N1745">
        <v>16</v>
      </c>
      <c r="O1745">
        <v>1290.0899999999999</v>
      </c>
      <c r="P1745">
        <v>4813</v>
      </c>
      <c r="Q1745" t="str">
        <f>VLOOKUP(J1745,S:T,2,FALSE)</f>
        <v>E6 - OTHER</v>
      </c>
    </row>
    <row r="1746" spans="1:17" x14ac:dyDescent="0.35">
      <c r="A1746">
        <v>49</v>
      </c>
      <c r="B1746" t="s">
        <v>420</v>
      </c>
      <c r="C1746">
        <v>2020</v>
      </c>
      <c r="D1746">
        <v>2</v>
      </c>
      <c r="E1746" t="s">
        <v>159</v>
      </c>
      <c r="F1746">
        <v>6</v>
      </c>
      <c r="G1746" t="s">
        <v>137</v>
      </c>
      <c r="H1746">
        <v>628</v>
      </c>
      <c r="I1746" t="s">
        <v>440</v>
      </c>
      <c r="J1746" t="s">
        <v>441</v>
      </c>
      <c r="K1746" t="s">
        <v>442</v>
      </c>
      <c r="L1746">
        <v>700</v>
      </c>
      <c r="M1746" t="s">
        <v>138</v>
      </c>
      <c r="N1746">
        <v>215</v>
      </c>
      <c r="O1746">
        <v>20017.29</v>
      </c>
      <c r="P1746">
        <v>69217</v>
      </c>
      <c r="Q1746" t="str">
        <f>VLOOKUP(J1746,S:T,2,FALSE)</f>
        <v>E6 - OTHER</v>
      </c>
    </row>
    <row r="1747" spans="1:17" x14ac:dyDescent="0.35">
      <c r="A1747">
        <v>49</v>
      </c>
      <c r="B1747" t="s">
        <v>420</v>
      </c>
      <c r="C1747">
        <v>2020</v>
      </c>
      <c r="D1747">
        <v>2</v>
      </c>
      <c r="E1747" t="s">
        <v>159</v>
      </c>
      <c r="F1747">
        <v>5</v>
      </c>
      <c r="G1747" t="s">
        <v>140</v>
      </c>
      <c r="H1747">
        <v>950</v>
      </c>
      <c r="I1747" t="s">
        <v>428</v>
      </c>
      <c r="J1747" t="s">
        <v>425</v>
      </c>
      <c r="K1747" t="s">
        <v>426</v>
      </c>
      <c r="L1747">
        <v>4552</v>
      </c>
      <c r="M1747" t="s">
        <v>156</v>
      </c>
      <c r="N1747">
        <v>131</v>
      </c>
      <c r="O1747">
        <v>38488.89</v>
      </c>
      <c r="P1747">
        <v>376471</v>
      </c>
      <c r="Q1747" t="str">
        <f>VLOOKUP(J1747,S:T,2,FALSE)</f>
        <v>E3 - Small C&amp;I</v>
      </c>
    </row>
    <row r="1748" spans="1:17" x14ac:dyDescent="0.35">
      <c r="A1748">
        <v>49</v>
      </c>
      <c r="B1748" t="s">
        <v>420</v>
      </c>
      <c r="C1748">
        <v>2020</v>
      </c>
      <c r="D1748">
        <v>2</v>
      </c>
      <c r="E1748" t="s">
        <v>159</v>
      </c>
      <c r="F1748">
        <v>3</v>
      </c>
      <c r="G1748" t="s">
        <v>135</v>
      </c>
      <c r="H1748">
        <v>954</v>
      </c>
      <c r="I1748" t="s">
        <v>436</v>
      </c>
      <c r="J1748" t="s">
        <v>433</v>
      </c>
      <c r="K1748" t="s">
        <v>434</v>
      </c>
      <c r="L1748">
        <v>4532</v>
      </c>
      <c r="M1748" t="s">
        <v>142</v>
      </c>
      <c r="N1748">
        <v>3479</v>
      </c>
      <c r="O1748">
        <v>4584096.6100000003</v>
      </c>
      <c r="P1748">
        <v>54957973</v>
      </c>
      <c r="Q1748" t="str">
        <f>VLOOKUP(J1748,S:T,2,FALSE)</f>
        <v>E4 - Medium C&amp;I</v>
      </c>
    </row>
    <row r="1749" spans="1:17" x14ac:dyDescent="0.35">
      <c r="A1749">
        <v>49</v>
      </c>
      <c r="B1749" t="s">
        <v>420</v>
      </c>
      <c r="C1749">
        <v>2020</v>
      </c>
      <c r="D1749">
        <v>2</v>
      </c>
      <c r="E1749" t="s">
        <v>159</v>
      </c>
      <c r="F1749">
        <v>5</v>
      </c>
      <c r="G1749" t="s">
        <v>140</v>
      </c>
      <c r="H1749">
        <v>13</v>
      </c>
      <c r="I1749" t="s">
        <v>432</v>
      </c>
      <c r="J1749" t="s">
        <v>433</v>
      </c>
      <c r="K1749" t="s">
        <v>434</v>
      </c>
      <c r="L1749">
        <v>460</v>
      </c>
      <c r="M1749" t="s">
        <v>141</v>
      </c>
      <c r="N1749">
        <v>311</v>
      </c>
      <c r="O1749">
        <v>866800.13</v>
      </c>
      <c r="P1749">
        <v>3637878</v>
      </c>
      <c r="Q1749" t="str">
        <f>VLOOKUP(J1749,S:T,2,FALSE)</f>
        <v>E4 - Medium C&amp;I</v>
      </c>
    </row>
    <row r="1750" spans="1:17" x14ac:dyDescent="0.35">
      <c r="A1750">
        <v>49</v>
      </c>
      <c r="B1750" t="s">
        <v>420</v>
      </c>
      <c r="C1750">
        <v>2020</v>
      </c>
      <c r="D1750">
        <v>2</v>
      </c>
      <c r="E1750" t="s">
        <v>159</v>
      </c>
      <c r="F1750">
        <v>5</v>
      </c>
      <c r="G1750" t="s">
        <v>140</v>
      </c>
      <c r="H1750">
        <v>53</v>
      </c>
      <c r="I1750" t="s">
        <v>435</v>
      </c>
      <c r="J1750" t="s">
        <v>433</v>
      </c>
      <c r="K1750" t="s">
        <v>434</v>
      </c>
      <c r="L1750">
        <v>460</v>
      </c>
      <c r="M1750" t="s">
        <v>141</v>
      </c>
      <c r="N1750">
        <v>9</v>
      </c>
      <c r="O1750">
        <v>20770.990000000002</v>
      </c>
      <c r="P1750">
        <v>96615</v>
      </c>
      <c r="Q1750" t="str">
        <f>VLOOKUP(J1750,S:T,2,FALSE)</f>
        <v>E4 - Medium C&amp;I</v>
      </c>
    </row>
    <row r="1751" spans="1:17" x14ac:dyDescent="0.35">
      <c r="A1751">
        <v>49</v>
      </c>
      <c r="B1751" t="s">
        <v>420</v>
      </c>
      <c r="C1751">
        <v>2020</v>
      </c>
      <c r="D1751">
        <v>2</v>
      </c>
      <c r="E1751" t="s">
        <v>159</v>
      </c>
      <c r="F1751">
        <v>6</v>
      </c>
      <c r="G1751" t="s">
        <v>137</v>
      </c>
      <c r="H1751">
        <v>619</v>
      </c>
      <c r="I1751" t="s">
        <v>474</v>
      </c>
      <c r="J1751" t="s">
        <v>157</v>
      </c>
      <c r="K1751" t="s">
        <v>145</v>
      </c>
      <c r="L1751">
        <v>4562</v>
      </c>
      <c r="M1751" t="s">
        <v>144</v>
      </c>
      <c r="N1751">
        <v>106</v>
      </c>
      <c r="O1751">
        <v>113786.35</v>
      </c>
      <c r="P1751">
        <v>1227108</v>
      </c>
      <c r="Q1751" t="str">
        <f>VLOOKUP(J1751,S:T,2,FALSE)</f>
        <v>E6 - OTHER</v>
      </c>
    </row>
    <row r="1752" spans="1:17" x14ac:dyDescent="0.35">
      <c r="A1752">
        <v>49</v>
      </c>
      <c r="B1752" t="s">
        <v>420</v>
      </c>
      <c r="C1752">
        <v>2020</v>
      </c>
      <c r="D1752">
        <v>2</v>
      </c>
      <c r="E1752" t="s">
        <v>159</v>
      </c>
      <c r="F1752">
        <v>5</v>
      </c>
      <c r="G1752" t="s">
        <v>140</v>
      </c>
      <c r="H1752">
        <v>711</v>
      </c>
      <c r="I1752" t="s">
        <v>452</v>
      </c>
      <c r="J1752" t="s">
        <v>438</v>
      </c>
      <c r="K1752" t="s">
        <v>439</v>
      </c>
      <c r="L1752">
        <v>4552</v>
      </c>
      <c r="M1752" t="s">
        <v>156</v>
      </c>
      <c r="N1752">
        <v>77</v>
      </c>
      <c r="O1752">
        <v>961018.79</v>
      </c>
      <c r="P1752">
        <v>14034075</v>
      </c>
      <c r="Q1752" t="str">
        <f>VLOOKUP(J1752,S:T,2,FALSE)</f>
        <v>E5 - Large C&amp;I</v>
      </c>
    </row>
    <row r="1753" spans="1:17" x14ac:dyDescent="0.35">
      <c r="A1753">
        <v>49</v>
      </c>
      <c r="B1753" t="s">
        <v>420</v>
      </c>
      <c r="C1753">
        <v>2020</v>
      </c>
      <c r="D1753">
        <v>2</v>
      </c>
      <c r="E1753" t="s">
        <v>159</v>
      </c>
      <c r="F1753">
        <v>5</v>
      </c>
      <c r="G1753" t="s">
        <v>140</v>
      </c>
      <c r="H1753">
        <v>705</v>
      </c>
      <c r="I1753" t="s">
        <v>437</v>
      </c>
      <c r="J1753" t="s">
        <v>438</v>
      </c>
      <c r="K1753" t="s">
        <v>439</v>
      </c>
      <c r="L1753">
        <v>460</v>
      </c>
      <c r="M1753" t="s">
        <v>141</v>
      </c>
      <c r="N1753">
        <v>30</v>
      </c>
      <c r="O1753">
        <v>358914.1</v>
      </c>
      <c r="P1753">
        <v>1639421</v>
      </c>
      <c r="Q1753" t="str">
        <f>VLOOKUP(J1753,S:T,2,FALSE)</f>
        <v>E5 - Large C&amp;I</v>
      </c>
    </row>
    <row r="1754" spans="1:17" x14ac:dyDescent="0.35">
      <c r="A1754">
        <v>49</v>
      </c>
      <c r="B1754" t="s">
        <v>420</v>
      </c>
      <c r="C1754">
        <v>2020</v>
      </c>
      <c r="D1754">
        <v>3</v>
      </c>
      <c r="E1754" t="s">
        <v>152</v>
      </c>
      <c r="F1754">
        <v>3</v>
      </c>
      <c r="G1754" t="s">
        <v>135</v>
      </c>
      <c r="H1754">
        <v>430</v>
      </c>
      <c r="I1754" t="s">
        <v>492</v>
      </c>
      <c r="J1754" t="s">
        <v>493</v>
      </c>
      <c r="K1754" t="s">
        <v>145</v>
      </c>
      <c r="L1754">
        <v>300</v>
      </c>
      <c r="M1754" t="s">
        <v>136</v>
      </c>
      <c r="N1754">
        <v>1</v>
      </c>
      <c r="O1754">
        <v>18749.63</v>
      </c>
      <c r="P1754">
        <v>1</v>
      </c>
      <c r="Q1754" t="str">
        <f>VLOOKUP(J1754,S:T,2,FALSE)</f>
        <v>E6 - OTHER</v>
      </c>
    </row>
    <row r="1755" spans="1:17" x14ac:dyDescent="0.35">
      <c r="A1755">
        <v>49</v>
      </c>
      <c r="B1755" t="s">
        <v>420</v>
      </c>
      <c r="C1755">
        <v>2020</v>
      </c>
      <c r="D1755">
        <v>3</v>
      </c>
      <c r="E1755" t="s">
        <v>152</v>
      </c>
      <c r="F1755">
        <v>3</v>
      </c>
      <c r="G1755" t="s">
        <v>135</v>
      </c>
      <c r="H1755">
        <v>428</v>
      </c>
      <c r="I1755" t="s">
        <v>529</v>
      </c>
      <c r="J1755" t="s">
        <v>530</v>
      </c>
      <c r="K1755" t="s">
        <v>145</v>
      </c>
      <c r="L1755">
        <v>1675</v>
      </c>
      <c r="M1755" t="s">
        <v>481</v>
      </c>
      <c r="N1755">
        <v>1</v>
      </c>
      <c r="O1755">
        <v>26578.98</v>
      </c>
      <c r="P1755">
        <v>34260.89</v>
      </c>
      <c r="Q1755" t="str">
        <f>VLOOKUP(J1755,S:T,2,FALSE)</f>
        <v>G5 - Large C&amp;I</v>
      </c>
    </row>
    <row r="1756" spans="1:17" x14ac:dyDescent="0.35">
      <c r="A1756">
        <v>49</v>
      </c>
      <c r="B1756" t="s">
        <v>420</v>
      </c>
      <c r="C1756">
        <v>2020</v>
      </c>
      <c r="D1756">
        <v>3</v>
      </c>
      <c r="E1756" t="s">
        <v>152</v>
      </c>
      <c r="F1756">
        <v>5</v>
      </c>
      <c r="G1756" t="s">
        <v>140</v>
      </c>
      <c r="H1756">
        <v>419</v>
      </c>
      <c r="I1756" t="s">
        <v>519</v>
      </c>
      <c r="J1756" t="s">
        <v>520</v>
      </c>
      <c r="K1756" t="s">
        <v>145</v>
      </c>
      <c r="L1756">
        <v>1671</v>
      </c>
      <c r="M1756" t="s">
        <v>484</v>
      </c>
      <c r="N1756">
        <v>49</v>
      </c>
      <c r="O1756">
        <v>157205.67000000001</v>
      </c>
      <c r="P1756">
        <v>432553.65</v>
      </c>
      <c r="Q1756" t="str">
        <f>VLOOKUP(J1756,S:T,2,FALSE)</f>
        <v>G5 - Large C&amp;I</v>
      </c>
    </row>
    <row r="1757" spans="1:17" x14ac:dyDescent="0.35">
      <c r="A1757">
        <v>49</v>
      </c>
      <c r="B1757" t="s">
        <v>420</v>
      </c>
      <c r="C1757">
        <v>2020</v>
      </c>
      <c r="D1757">
        <v>3</v>
      </c>
      <c r="E1757" t="s">
        <v>152</v>
      </c>
      <c r="F1757">
        <v>5</v>
      </c>
      <c r="G1757" t="s">
        <v>140</v>
      </c>
      <c r="H1757">
        <v>423</v>
      </c>
      <c r="I1757" t="s">
        <v>482</v>
      </c>
      <c r="J1757" t="s">
        <v>483</v>
      </c>
      <c r="K1757" t="s">
        <v>145</v>
      </c>
      <c r="L1757">
        <v>1671</v>
      </c>
      <c r="M1757" t="s">
        <v>484</v>
      </c>
      <c r="N1757">
        <v>50</v>
      </c>
      <c r="O1757">
        <v>780965.68</v>
      </c>
      <c r="P1757">
        <v>3937629.23</v>
      </c>
      <c r="Q1757" t="str">
        <f>VLOOKUP(J1757,S:T,2,FALSE)</f>
        <v>G5 - Large C&amp;I</v>
      </c>
    </row>
    <row r="1758" spans="1:17" x14ac:dyDescent="0.35">
      <c r="A1758">
        <v>49</v>
      </c>
      <c r="B1758" t="s">
        <v>420</v>
      </c>
      <c r="C1758">
        <v>2020</v>
      </c>
      <c r="D1758">
        <v>3</v>
      </c>
      <c r="E1758" t="s">
        <v>152</v>
      </c>
      <c r="F1758">
        <v>3</v>
      </c>
      <c r="G1758" t="s">
        <v>135</v>
      </c>
      <c r="H1758">
        <v>440</v>
      </c>
      <c r="I1758" t="s">
        <v>522</v>
      </c>
      <c r="J1758" t="s">
        <v>523</v>
      </c>
      <c r="K1758" t="s">
        <v>145</v>
      </c>
      <c r="L1758">
        <v>1672</v>
      </c>
      <c r="M1758" t="s">
        <v>524</v>
      </c>
      <c r="N1758">
        <v>1</v>
      </c>
      <c r="O1758">
        <v>66581.16</v>
      </c>
      <c r="P1758">
        <v>406386.5</v>
      </c>
      <c r="Q1758" t="str">
        <f>VLOOKUP(J1758,S:T,2,FALSE)</f>
        <v>G5 - Large C&amp;I</v>
      </c>
    </row>
    <row r="1759" spans="1:17" x14ac:dyDescent="0.35">
      <c r="A1759">
        <v>49</v>
      </c>
      <c r="B1759" t="s">
        <v>420</v>
      </c>
      <c r="C1759">
        <v>2020</v>
      </c>
      <c r="D1759">
        <v>3</v>
      </c>
      <c r="E1759" t="s">
        <v>152</v>
      </c>
      <c r="F1759">
        <v>5</v>
      </c>
      <c r="G1759" t="s">
        <v>140</v>
      </c>
      <c r="H1759">
        <v>443</v>
      </c>
      <c r="I1759" t="s">
        <v>494</v>
      </c>
      <c r="J1759">
        <v>2121</v>
      </c>
      <c r="K1759" t="s">
        <v>145</v>
      </c>
      <c r="L1759">
        <v>1670</v>
      </c>
      <c r="M1759" t="s">
        <v>491</v>
      </c>
      <c r="N1759">
        <v>2</v>
      </c>
      <c r="O1759">
        <v>482.07</v>
      </c>
      <c r="P1759">
        <v>718.94</v>
      </c>
      <c r="Q1759" t="str">
        <f>VLOOKUP(J1759,S:T,2,FALSE)</f>
        <v>G3 - Small C&amp;I</v>
      </c>
    </row>
    <row r="1760" spans="1:17" x14ac:dyDescent="0.35">
      <c r="A1760">
        <v>49</v>
      </c>
      <c r="B1760" t="s">
        <v>420</v>
      </c>
      <c r="C1760">
        <v>2020</v>
      </c>
      <c r="D1760">
        <v>3</v>
      </c>
      <c r="E1760" t="s">
        <v>152</v>
      </c>
      <c r="F1760">
        <v>5</v>
      </c>
      <c r="G1760" t="s">
        <v>140</v>
      </c>
      <c r="H1760">
        <v>407</v>
      </c>
      <c r="I1760" t="s">
        <v>496</v>
      </c>
      <c r="J1760" t="s">
        <v>497</v>
      </c>
      <c r="K1760" t="s">
        <v>145</v>
      </c>
      <c r="L1760">
        <v>1670</v>
      </c>
      <c r="M1760" t="s">
        <v>491</v>
      </c>
      <c r="N1760">
        <v>8</v>
      </c>
      <c r="O1760">
        <v>8755.9</v>
      </c>
      <c r="P1760">
        <v>20232.29</v>
      </c>
      <c r="Q1760" t="str">
        <f>VLOOKUP(J1760,S:T,2,FALSE)</f>
        <v>G4 - Medium C&amp;I</v>
      </c>
    </row>
    <row r="1761" spans="1:17" x14ac:dyDescent="0.35">
      <c r="A1761">
        <v>49</v>
      </c>
      <c r="B1761" t="s">
        <v>420</v>
      </c>
      <c r="C1761">
        <v>2020</v>
      </c>
      <c r="D1761">
        <v>3</v>
      </c>
      <c r="E1761" t="s">
        <v>152</v>
      </c>
      <c r="F1761">
        <v>5</v>
      </c>
      <c r="G1761" t="s">
        <v>140</v>
      </c>
      <c r="H1761">
        <v>404</v>
      </c>
      <c r="I1761" t="s">
        <v>506</v>
      </c>
      <c r="J1761">
        <v>2107</v>
      </c>
      <c r="K1761" t="s">
        <v>145</v>
      </c>
      <c r="L1761">
        <v>400</v>
      </c>
      <c r="M1761" t="s">
        <v>140</v>
      </c>
      <c r="N1761">
        <v>6</v>
      </c>
      <c r="O1761">
        <v>4037.5</v>
      </c>
      <c r="P1761">
        <v>3393.85</v>
      </c>
      <c r="Q1761" t="str">
        <f>VLOOKUP(J1761,S:T,2,FALSE)</f>
        <v>G3 - Small C&amp;I</v>
      </c>
    </row>
    <row r="1762" spans="1:17" x14ac:dyDescent="0.35">
      <c r="A1762">
        <v>49</v>
      </c>
      <c r="B1762" t="s">
        <v>420</v>
      </c>
      <c r="C1762">
        <v>2020</v>
      </c>
      <c r="D1762">
        <v>3</v>
      </c>
      <c r="E1762" t="s">
        <v>152</v>
      </c>
      <c r="F1762">
        <v>1</v>
      </c>
      <c r="G1762" t="s">
        <v>132</v>
      </c>
      <c r="H1762">
        <v>404</v>
      </c>
      <c r="I1762" t="s">
        <v>506</v>
      </c>
      <c r="J1762">
        <v>0</v>
      </c>
      <c r="K1762" t="s">
        <v>145</v>
      </c>
      <c r="L1762">
        <v>0</v>
      </c>
      <c r="M1762" t="s">
        <v>145</v>
      </c>
      <c r="N1762">
        <v>1</v>
      </c>
      <c r="O1762">
        <v>36.4</v>
      </c>
      <c r="P1762">
        <v>9.27</v>
      </c>
      <c r="Q1762" t="str">
        <f>VLOOKUP(J1762,S:T,2,FALSE)</f>
        <v>G6 - OTHER</v>
      </c>
    </row>
    <row r="1763" spans="1:17" x14ac:dyDescent="0.35">
      <c r="A1763">
        <v>49</v>
      </c>
      <c r="B1763" t="s">
        <v>420</v>
      </c>
      <c r="C1763">
        <v>2020</v>
      </c>
      <c r="D1763">
        <v>3</v>
      </c>
      <c r="E1763" t="s">
        <v>152</v>
      </c>
      <c r="F1763">
        <v>3</v>
      </c>
      <c r="G1763" t="s">
        <v>135</v>
      </c>
      <c r="H1763">
        <v>410</v>
      </c>
      <c r="I1763" t="s">
        <v>513</v>
      </c>
      <c r="J1763">
        <v>3321</v>
      </c>
      <c r="K1763" t="s">
        <v>145</v>
      </c>
      <c r="L1763">
        <v>1670</v>
      </c>
      <c r="M1763" t="s">
        <v>491</v>
      </c>
      <c r="N1763">
        <v>208</v>
      </c>
      <c r="O1763">
        <v>842740.2</v>
      </c>
      <c r="P1763">
        <v>1850839.9</v>
      </c>
      <c r="Q1763" t="str">
        <f>VLOOKUP(J1763,S:T,2,FALSE)</f>
        <v>G5 - Large C&amp;I</v>
      </c>
    </row>
    <row r="1764" spans="1:17" x14ac:dyDescent="0.35">
      <c r="A1764">
        <v>49</v>
      </c>
      <c r="B1764" t="s">
        <v>420</v>
      </c>
      <c r="C1764">
        <v>2020</v>
      </c>
      <c r="D1764">
        <v>3</v>
      </c>
      <c r="E1764" t="s">
        <v>152</v>
      </c>
      <c r="F1764">
        <v>10</v>
      </c>
      <c r="G1764" t="s">
        <v>149</v>
      </c>
      <c r="H1764">
        <v>401</v>
      </c>
      <c r="I1764" t="s">
        <v>525</v>
      </c>
      <c r="J1764">
        <v>1012</v>
      </c>
      <c r="K1764" t="s">
        <v>145</v>
      </c>
      <c r="L1764">
        <v>200</v>
      </c>
      <c r="M1764" t="s">
        <v>143</v>
      </c>
      <c r="N1764">
        <v>9</v>
      </c>
      <c r="O1764">
        <v>1939.41</v>
      </c>
      <c r="P1764">
        <v>1422.43</v>
      </c>
      <c r="Q1764" t="str">
        <f>VLOOKUP(J1764,S:T,2,FALSE)</f>
        <v>G1 - Residential</v>
      </c>
    </row>
    <row r="1765" spans="1:17" x14ac:dyDescent="0.35">
      <c r="A1765">
        <v>49</v>
      </c>
      <c r="B1765" t="s">
        <v>420</v>
      </c>
      <c r="C1765">
        <v>2020</v>
      </c>
      <c r="D1765">
        <v>3</v>
      </c>
      <c r="E1765" t="s">
        <v>152</v>
      </c>
      <c r="F1765">
        <v>3</v>
      </c>
      <c r="G1765" t="s">
        <v>135</v>
      </c>
      <c r="H1765">
        <v>442</v>
      </c>
      <c r="I1765" t="s">
        <v>531</v>
      </c>
      <c r="J1765" t="s">
        <v>532</v>
      </c>
      <c r="K1765" t="s">
        <v>145</v>
      </c>
      <c r="L1765">
        <v>1672</v>
      </c>
      <c r="M1765" t="s">
        <v>524</v>
      </c>
      <c r="N1765">
        <v>8</v>
      </c>
      <c r="O1765">
        <v>100664.92</v>
      </c>
      <c r="P1765">
        <v>647754.64</v>
      </c>
      <c r="Q1765" t="str">
        <f>VLOOKUP(J1765,S:T,2,FALSE)</f>
        <v>G5 - Large C&amp;I</v>
      </c>
    </row>
    <row r="1766" spans="1:17" x14ac:dyDescent="0.35">
      <c r="A1766">
        <v>49</v>
      </c>
      <c r="B1766" t="s">
        <v>420</v>
      </c>
      <c r="C1766">
        <v>2020</v>
      </c>
      <c r="D1766">
        <v>3</v>
      </c>
      <c r="E1766" t="s">
        <v>152</v>
      </c>
      <c r="F1766">
        <v>3</v>
      </c>
      <c r="G1766" t="s">
        <v>135</v>
      </c>
      <c r="H1766">
        <v>432</v>
      </c>
      <c r="I1766" t="s">
        <v>507</v>
      </c>
      <c r="J1766" t="s">
        <v>508</v>
      </c>
      <c r="K1766" t="s">
        <v>145</v>
      </c>
      <c r="L1766">
        <v>1674</v>
      </c>
      <c r="M1766" t="s">
        <v>509</v>
      </c>
      <c r="N1766">
        <v>3</v>
      </c>
      <c r="O1766">
        <v>350011.86</v>
      </c>
      <c r="P1766">
        <v>0</v>
      </c>
      <c r="Q1766" t="str">
        <f>VLOOKUP(J1766,S:T,2,FALSE)</f>
        <v>G6 - OTHER</v>
      </c>
    </row>
    <row r="1767" spans="1:17" x14ac:dyDescent="0.35">
      <c r="A1767">
        <v>49</v>
      </c>
      <c r="B1767" t="s">
        <v>420</v>
      </c>
      <c r="C1767">
        <v>2020</v>
      </c>
      <c r="D1767">
        <v>3</v>
      </c>
      <c r="E1767" t="s">
        <v>152</v>
      </c>
      <c r="F1767">
        <v>3</v>
      </c>
      <c r="G1767" t="s">
        <v>135</v>
      </c>
      <c r="H1767">
        <v>411</v>
      </c>
      <c r="I1767" t="s">
        <v>489</v>
      </c>
      <c r="J1767" t="s">
        <v>490</v>
      </c>
      <c r="K1767" t="s">
        <v>145</v>
      </c>
      <c r="L1767">
        <v>1670</v>
      </c>
      <c r="M1767" t="s">
        <v>491</v>
      </c>
      <c r="N1767">
        <v>108</v>
      </c>
      <c r="O1767">
        <v>487107.42</v>
      </c>
      <c r="P1767">
        <v>1098754.18</v>
      </c>
      <c r="Q1767" t="str">
        <f>VLOOKUP(J1767,S:T,2,FALSE)</f>
        <v>G5 - Large C&amp;I</v>
      </c>
    </row>
    <row r="1768" spans="1:17" x14ac:dyDescent="0.35">
      <c r="A1768">
        <v>49</v>
      </c>
      <c r="B1768" t="s">
        <v>420</v>
      </c>
      <c r="C1768">
        <v>2020</v>
      </c>
      <c r="D1768">
        <v>3</v>
      </c>
      <c r="E1768" t="s">
        <v>152</v>
      </c>
      <c r="F1768">
        <v>5</v>
      </c>
      <c r="G1768" t="s">
        <v>140</v>
      </c>
      <c r="H1768">
        <v>420</v>
      </c>
      <c r="I1768" t="s">
        <v>498</v>
      </c>
      <c r="J1768">
        <v>2331</v>
      </c>
      <c r="K1768" t="s">
        <v>145</v>
      </c>
      <c r="L1768">
        <v>400</v>
      </c>
      <c r="M1768" t="s">
        <v>140</v>
      </c>
      <c r="N1768">
        <v>3</v>
      </c>
      <c r="O1768">
        <v>7114.81</v>
      </c>
      <c r="P1768">
        <v>6580.67</v>
      </c>
      <c r="Q1768" t="str">
        <f>VLOOKUP(J1768,S:T,2,FALSE)</f>
        <v>G5 - Large C&amp;I</v>
      </c>
    </row>
    <row r="1769" spans="1:17" x14ac:dyDescent="0.35">
      <c r="A1769">
        <v>49</v>
      </c>
      <c r="B1769" t="s">
        <v>420</v>
      </c>
      <c r="C1769">
        <v>2020</v>
      </c>
      <c r="D1769">
        <v>3</v>
      </c>
      <c r="E1769" t="s">
        <v>152</v>
      </c>
      <c r="F1769">
        <v>3</v>
      </c>
      <c r="G1769" t="s">
        <v>135</v>
      </c>
      <c r="H1769">
        <v>417</v>
      </c>
      <c r="I1769" t="s">
        <v>499</v>
      </c>
      <c r="J1769">
        <v>2367</v>
      </c>
      <c r="K1769" t="s">
        <v>145</v>
      </c>
      <c r="L1769">
        <v>300</v>
      </c>
      <c r="M1769" t="s">
        <v>136</v>
      </c>
      <c r="N1769">
        <v>22</v>
      </c>
      <c r="O1769">
        <v>104089.98</v>
      </c>
      <c r="P1769">
        <v>118894.76</v>
      </c>
      <c r="Q1769" t="str">
        <f>VLOOKUP(J1769,S:T,2,FALSE)</f>
        <v>G5 - Large C&amp;I</v>
      </c>
    </row>
    <row r="1770" spans="1:17" x14ac:dyDescent="0.35">
      <c r="A1770">
        <v>49</v>
      </c>
      <c r="B1770" t="s">
        <v>420</v>
      </c>
      <c r="C1770">
        <v>2020</v>
      </c>
      <c r="D1770">
        <v>3</v>
      </c>
      <c r="E1770" t="s">
        <v>152</v>
      </c>
      <c r="F1770">
        <v>5</v>
      </c>
      <c r="G1770" t="s">
        <v>140</v>
      </c>
      <c r="H1770">
        <v>417</v>
      </c>
      <c r="I1770" t="s">
        <v>499</v>
      </c>
      <c r="J1770">
        <v>2367</v>
      </c>
      <c r="K1770" t="s">
        <v>145</v>
      </c>
      <c r="L1770">
        <v>400</v>
      </c>
      <c r="M1770" t="s">
        <v>140</v>
      </c>
      <c r="N1770">
        <v>23</v>
      </c>
      <c r="O1770">
        <v>93377.97</v>
      </c>
      <c r="P1770">
        <v>104969.46</v>
      </c>
      <c r="Q1770" t="str">
        <f>VLOOKUP(J1770,S:T,2,FALSE)</f>
        <v>G5 - Large C&amp;I</v>
      </c>
    </row>
    <row r="1771" spans="1:17" x14ac:dyDescent="0.35">
      <c r="A1771">
        <v>49</v>
      </c>
      <c r="B1771" t="s">
        <v>420</v>
      </c>
      <c r="C1771">
        <v>2020</v>
      </c>
      <c r="D1771">
        <v>3</v>
      </c>
      <c r="E1771" t="s">
        <v>152</v>
      </c>
      <c r="F1771">
        <v>3</v>
      </c>
      <c r="G1771" t="s">
        <v>135</v>
      </c>
      <c r="H1771">
        <v>421</v>
      </c>
      <c r="I1771" t="s">
        <v>485</v>
      </c>
      <c r="J1771">
        <v>2496</v>
      </c>
      <c r="K1771" t="s">
        <v>145</v>
      </c>
      <c r="L1771">
        <v>300</v>
      </c>
      <c r="M1771" t="s">
        <v>136</v>
      </c>
      <c r="N1771">
        <v>1</v>
      </c>
      <c r="O1771">
        <v>6807</v>
      </c>
      <c r="P1771">
        <v>0</v>
      </c>
      <c r="Q1771" t="str">
        <f>VLOOKUP(J1771,S:T,2,FALSE)</f>
        <v>G5 - Large C&amp;I</v>
      </c>
    </row>
    <row r="1772" spans="1:17" x14ac:dyDescent="0.35">
      <c r="A1772">
        <v>49</v>
      </c>
      <c r="B1772" t="s">
        <v>420</v>
      </c>
      <c r="C1772">
        <v>2020</v>
      </c>
      <c r="D1772">
        <v>3</v>
      </c>
      <c r="E1772" t="s">
        <v>152</v>
      </c>
      <c r="F1772">
        <v>5</v>
      </c>
      <c r="G1772" t="s">
        <v>140</v>
      </c>
      <c r="H1772">
        <v>421</v>
      </c>
      <c r="I1772" t="s">
        <v>485</v>
      </c>
      <c r="J1772">
        <v>2496</v>
      </c>
      <c r="K1772" t="s">
        <v>145</v>
      </c>
      <c r="L1772">
        <v>400</v>
      </c>
      <c r="M1772" t="s">
        <v>140</v>
      </c>
      <c r="N1772">
        <v>1</v>
      </c>
      <c r="O1772">
        <v>11093.4</v>
      </c>
      <c r="P1772">
        <v>14688.83</v>
      </c>
      <c r="Q1772" t="str">
        <f>VLOOKUP(J1772,S:T,2,FALSE)</f>
        <v>G5 - Large C&amp;I</v>
      </c>
    </row>
    <row r="1773" spans="1:17" x14ac:dyDescent="0.35">
      <c r="A1773">
        <v>49</v>
      </c>
      <c r="B1773" t="s">
        <v>420</v>
      </c>
      <c r="C1773">
        <v>2020</v>
      </c>
      <c r="D1773">
        <v>3</v>
      </c>
      <c r="E1773" t="s">
        <v>152</v>
      </c>
      <c r="F1773">
        <v>3</v>
      </c>
      <c r="G1773" t="s">
        <v>135</v>
      </c>
      <c r="H1773">
        <v>409</v>
      </c>
      <c r="I1773" t="s">
        <v>517</v>
      </c>
      <c r="J1773">
        <v>3367</v>
      </c>
      <c r="K1773" t="s">
        <v>145</v>
      </c>
      <c r="L1773">
        <v>300</v>
      </c>
      <c r="M1773" t="s">
        <v>136</v>
      </c>
      <c r="N1773">
        <v>90</v>
      </c>
      <c r="O1773">
        <v>687037.26</v>
      </c>
      <c r="P1773">
        <v>681148.04</v>
      </c>
      <c r="Q1773" t="str">
        <f>VLOOKUP(J1773,S:T,2,FALSE)</f>
        <v>G5 - Large C&amp;I</v>
      </c>
    </row>
    <row r="1774" spans="1:17" x14ac:dyDescent="0.35">
      <c r="A1774">
        <v>49</v>
      </c>
      <c r="B1774" t="s">
        <v>420</v>
      </c>
      <c r="C1774">
        <v>2020</v>
      </c>
      <c r="D1774">
        <v>3</v>
      </c>
      <c r="E1774" t="s">
        <v>152</v>
      </c>
      <c r="F1774">
        <v>5</v>
      </c>
      <c r="G1774" t="s">
        <v>140</v>
      </c>
      <c r="H1774">
        <v>409</v>
      </c>
      <c r="I1774" t="s">
        <v>517</v>
      </c>
      <c r="J1774">
        <v>3367</v>
      </c>
      <c r="K1774" t="s">
        <v>145</v>
      </c>
      <c r="L1774">
        <v>400</v>
      </c>
      <c r="M1774" t="s">
        <v>140</v>
      </c>
      <c r="N1774">
        <v>6</v>
      </c>
      <c r="O1774">
        <v>47135.25</v>
      </c>
      <c r="P1774">
        <v>47133.83</v>
      </c>
      <c r="Q1774" t="str">
        <f>VLOOKUP(J1774,S:T,2,FALSE)</f>
        <v>G5 - Large C&amp;I</v>
      </c>
    </row>
    <row r="1775" spans="1:17" x14ac:dyDescent="0.35">
      <c r="A1775">
        <v>49</v>
      </c>
      <c r="B1775" t="s">
        <v>420</v>
      </c>
      <c r="C1775">
        <v>2020</v>
      </c>
      <c r="D1775">
        <v>3</v>
      </c>
      <c r="E1775" t="s">
        <v>152</v>
      </c>
      <c r="F1775">
        <v>3</v>
      </c>
      <c r="G1775" t="s">
        <v>135</v>
      </c>
      <c r="H1775">
        <v>405</v>
      </c>
      <c r="I1775" t="s">
        <v>504</v>
      </c>
      <c r="J1775">
        <v>2237</v>
      </c>
      <c r="K1775" t="s">
        <v>145</v>
      </c>
      <c r="L1775">
        <v>300</v>
      </c>
      <c r="M1775" t="s">
        <v>136</v>
      </c>
      <c r="N1775">
        <v>3182</v>
      </c>
      <c r="O1775">
        <v>4065702.09</v>
      </c>
      <c r="P1775">
        <v>3996862.93</v>
      </c>
      <c r="Q1775" t="str">
        <f>VLOOKUP(J1775,S:T,2,FALSE)</f>
        <v>G4 - Medium C&amp;I</v>
      </c>
    </row>
    <row r="1776" spans="1:17" x14ac:dyDescent="0.35">
      <c r="A1776">
        <v>49</v>
      </c>
      <c r="B1776" t="s">
        <v>420</v>
      </c>
      <c r="C1776">
        <v>2020</v>
      </c>
      <c r="D1776">
        <v>3</v>
      </c>
      <c r="E1776" t="s">
        <v>152</v>
      </c>
      <c r="F1776">
        <v>3</v>
      </c>
      <c r="G1776" t="s">
        <v>135</v>
      </c>
      <c r="H1776">
        <v>443</v>
      </c>
      <c r="I1776" t="s">
        <v>494</v>
      </c>
      <c r="J1776">
        <v>2121</v>
      </c>
      <c r="K1776" t="s">
        <v>145</v>
      </c>
      <c r="L1776">
        <v>1670</v>
      </c>
      <c r="M1776" t="s">
        <v>491</v>
      </c>
      <c r="N1776">
        <v>803</v>
      </c>
      <c r="O1776">
        <v>175063.29</v>
      </c>
      <c r="P1776">
        <v>257240.38</v>
      </c>
      <c r="Q1776" t="str">
        <f>VLOOKUP(J1776,S:T,2,FALSE)</f>
        <v>G3 - Small C&amp;I</v>
      </c>
    </row>
    <row r="1777" spans="1:17" x14ac:dyDescent="0.35">
      <c r="A1777">
        <v>49</v>
      </c>
      <c r="B1777" t="s">
        <v>420</v>
      </c>
      <c r="C1777">
        <v>2020</v>
      </c>
      <c r="D1777">
        <v>3</v>
      </c>
      <c r="E1777" t="s">
        <v>152</v>
      </c>
      <c r="F1777">
        <v>3</v>
      </c>
      <c r="G1777" t="s">
        <v>135</v>
      </c>
      <c r="H1777">
        <v>444</v>
      </c>
      <c r="I1777" t="s">
        <v>495</v>
      </c>
      <c r="J1777">
        <v>2131</v>
      </c>
      <c r="K1777" t="s">
        <v>145</v>
      </c>
      <c r="L1777">
        <v>300</v>
      </c>
      <c r="M1777" t="s">
        <v>136</v>
      </c>
      <c r="N1777">
        <v>69</v>
      </c>
      <c r="O1777">
        <v>24229.49</v>
      </c>
      <c r="P1777">
        <v>19613.259999999998</v>
      </c>
      <c r="Q1777" t="str">
        <f>VLOOKUP(J1777,S:T,2,FALSE)</f>
        <v>G3 - Small C&amp;I</v>
      </c>
    </row>
    <row r="1778" spans="1:17" x14ac:dyDescent="0.35">
      <c r="A1778">
        <v>49</v>
      </c>
      <c r="B1778" t="s">
        <v>420</v>
      </c>
      <c r="C1778">
        <v>2020</v>
      </c>
      <c r="D1778">
        <v>3</v>
      </c>
      <c r="E1778" t="s">
        <v>152</v>
      </c>
      <c r="F1778">
        <v>3</v>
      </c>
      <c r="G1778" t="s">
        <v>135</v>
      </c>
      <c r="H1778">
        <v>404</v>
      </c>
      <c r="I1778" t="s">
        <v>506</v>
      </c>
      <c r="J1778">
        <v>2107</v>
      </c>
      <c r="K1778" t="s">
        <v>145</v>
      </c>
      <c r="L1778">
        <v>300</v>
      </c>
      <c r="M1778" t="s">
        <v>136</v>
      </c>
      <c r="N1778">
        <v>17896</v>
      </c>
      <c r="O1778">
        <v>3872477.22</v>
      </c>
      <c r="P1778">
        <v>2980750.31</v>
      </c>
      <c r="Q1778" t="str">
        <f>VLOOKUP(J1778,S:T,2,FALSE)</f>
        <v>G3 - Small C&amp;I</v>
      </c>
    </row>
    <row r="1779" spans="1:17" x14ac:dyDescent="0.35">
      <c r="A1779">
        <v>49</v>
      </c>
      <c r="B1779" t="s">
        <v>420</v>
      </c>
      <c r="C1779">
        <v>2020</v>
      </c>
      <c r="D1779">
        <v>3</v>
      </c>
      <c r="E1779" t="s">
        <v>152</v>
      </c>
      <c r="F1779">
        <v>10</v>
      </c>
      <c r="G1779" t="s">
        <v>149</v>
      </c>
      <c r="H1779">
        <v>400</v>
      </c>
      <c r="I1779" t="s">
        <v>510</v>
      </c>
      <c r="J1779">
        <v>1247</v>
      </c>
      <c r="K1779" t="s">
        <v>145</v>
      </c>
      <c r="L1779">
        <v>207</v>
      </c>
      <c r="M1779" t="s">
        <v>151</v>
      </c>
      <c r="N1779">
        <v>205854</v>
      </c>
      <c r="O1779">
        <v>33175852.059999999</v>
      </c>
      <c r="P1779">
        <v>24149582.050000001</v>
      </c>
      <c r="Q1779" t="str">
        <f>VLOOKUP(J1779,S:T,2,FALSE)</f>
        <v>G1 - Residential</v>
      </c>
    </row>
    <row r="1780" spans="1:17" x14ac:dyDescent="0.35">
      <c r="A1780">
        <v>49</v>
      </c>
      <c r="B1780" t="s">
        <v>420</v>
      </c>
      <c r="C1780">
        <v>2020</v>
      </c>
      <c r="D1780">
        <v>3</v>
      </c>
      <c r="E1780" t="s">
        <v>152</v>
      </c>
      <c r="F1780">
        <v>5</v>
      </c>
      <c r="G1780" t="s">
        <v>140</v>
      </c>
      <c r="H1780">
        <v>418</v>
      </c>
      <c r="I1780" t="s">
        <v>528</v>
      </c>
      <c r="J1780">
        <v>2321</v>
      </c>
      <c r="K1780" t="s">
        <v>145</v>
      </c>
      <c r="L1780">
        <v>1671</v>
      </c>
      <c r="M1780" t="s">
        <v>484</v>
      </c>
      <c r="N1780">
        <v>49</v>
      </c>
      <c r="O1780">
        <v>128615.44</v>
      </c>
      <c r="P1780">
        <v>340925.89</v>
      </c>
      <c r="Q1780" t="str">
        <f>VLOOKUP(J1780,S:T,2,FALSE)</f>
        <v>G5 - Large C&amp;I</v>
      </c>
    </row>
    <row r="1781" spans="1:17" x14ac:dyDescent="0.35">
      <c r="A1781">
        <v>49</v>
      </c>
      <c r="B1781" t="s">
        <v>420</v>
      </c>
      <c r="C1781">
        <v>2020</v>
      </c>
      <c r="D1781">
        <v>3</v>
      </c>
      <c r="E1781" t="s">
        <v>152</v>
      </c>
      <c r="F1781">
        <v>3</v>
      </c>
      <c r="G1781" t="s">
        <v>135</v>
      </c>
      <c r="H1781">
        <v>423</v>
      </c>
      <c r="I1781" t="s">
        <v>482</v>
      </c>
      <c r="J1781" t="s">
        <v>483</v>
      </c>
      <c r="K1781" t="s">
        <v>145</v>
      </c>
      <c r="L1781">
        <v>1671</v>
      </c>
      <c r="M1781" t="s">
        <v>484</v>
      </c>
      <c r="N1781">
        <v>13</v>
      </c>
      <c r="O1781">
        <v>169988</v>
      </c>
      <c r="P1781">
        <v>1036474.58</v>
      </c>
      <c r="Q1781" t="str">
        <f>VLOOKUP(J1781,S:T,2,FALSE)</f>
        <v>G5 - Large C&amp;I</v>
      </c>
    </row>
    <row r="1782" spans="1:17" x14ac:dyDescent="0.35">
      <c r="A1782">
        <v>49</v>
      </c>
      <c r="B1782" t="s">
        <v>420</v>
      </c>
      <c r="C1782">
        <v>2020</v>
      </c>
      <c r="D1782">
        <v>3</v>
      </c>
      <c r="E1782" t="s">
        <v>152</v>
      </c>
      <c r="F1782">
        <v>3</v>
      </c>
      <c r="G1782" t="s">
        <v>135</v>
      </c>
      <c r="H1782">
        <v>422</v>
      </c>
      <c r="I1782" t="s">
        <v>500</v>
      </c>
      <c r="J1782">
        <v>2421</v>
      </c>
      <c r="K1782" t="s">
        <v>145</v>
      </c>
      <c r="L1782">
        <v>1671</v>
      </c>
      <c r="M1782" t="s">
        <v>484</v>
      </c>
      <c r="N1782">
        <v>2</v>
      </c>
      <c r="O1782">
        <v>8686.07</v>
      </c>
      <c r="P1782">
        <v>35372.26</v>
      </c>
      <c r="Q1782" t="str">
        <f>VLOOKUP(J1782,S:T,2,FALSE)</f>
        <v>G5 - Large C&amp;I</v>
      </c>
    </row>
    <row r="1783" spans="1:17" x14ac:dyDescent="0.35">
      <c r="A1783">
        <v>49</v>
      </c>
      <c r="B1783" t="s">
        <v>420</v>
      </c>
      <c r="C1783">
        <v>2020</v>
      </c>
      <c r="D1783">
        <v>3</v>
      </c>
      <c r="E1783" t="s">
        <v>152</v>
      </c>
      <c r="F1783">
        <v>5</v>
      </c>
      <c r="G1783" t="s">
        <v>140</v>
      </c>
      <c r="H1783">
        <v>422</v>
      </c>
      <c r="I1783" t="s">
        <v>500</v>
      </c>
      <c r="J1783">
        <v>2421</v>
      </c>
      <c r="K1783" t="s">
        <v>145</v>
      </c>
      <c r="L1783">
        <v>1671</v>
      </c>
      <c r="M1783" t="s">
        <v>484</v>
      </c>
      <c r="N1783">
        <v>13</v>
      </c>
      <c r="O1783">
        <v>98081.18</v>
      </c>
      <c r="P1783">
        <v>388495.15</v>
      </c>
      <c r="Q1783" t="str">
        <f>VLOOKUP(J1783,S:T,2,FALSE)</f>
        <v>G5 - Large C&amp;I</v>
      </c>
    </row>
    <row r="1784" spans="1:17" x14ac:dyDescent="0.35">
      <c r="A1784">
        <v>49</v>
      </c>
      <c r="B1784" t="s">
        <v>420</v>
      </c>
      <c r="C1784">
        <v>2020</v>
      </c>
      <c r="D1784">
        <v>3</v>
      </c>
      <c r="E1784" t="s">
        <v>152</v>
      </c>
      <c r="F1784">
        <v>3</v>
      </c>
      <c r="G1784" t="s">
        <v>135</v>
      </c>
      <c r="H1784">
        <v>413</v>
      </c>
      <c r="I1784" t="s">
        <v>511</v>
      </c>
      <c r="J1784">
        <v>3496</v>
      </c>
      <c r="K1784" t="s">
        <v>145</v>
      </c>
      <c r="L1784">
        <v>300</v>
      </c>
      <c r="M1784" t="s">
        <v>136</v>
      </c>
      <c r="N1784">
        <v>5</v>
      </c>
      <c r="O1784">
        <v>64220.02</v>
      </c>
      <c r="P1784">
        <v>82390.73</v>
      </c>
      <c r="Q1784" t="str">
        <f>VLOOKUP(J1784,S:T,2,FALSE)</f>
        <v>G5 - Large C&amp;I</v>
      </c>
    </row>
    <row r="1785" spans="1:17" x14ac:dyDescent="0.35">
      <c r="A1785">
        <v>49</v>
      </c>
      <c r="B1785" t="s">
        <v>420</v>
      </c>
      <c r="C1785">
        <v>2020</v>
      </c>
      <c r="D1785">
        <v>3</v>
      </c>
      <c r="E1785" t="s">
        <v>152</v>
      </c>
      <c r="F1785">
        <v>3</v>
      </c>
      <c r="G1785" t="s">
        <v>135</v>
      </c>
      <c r="H1785">
        <v>446</v>
      </c>
      <c r="I1785" t="s">
        <v>521</v>
      </c>
      <c r="J1785">
        <v>8011</v>
      </c>
      <c r="K1785" t="s">
        <v>145</v>
      </c>
      <c r="L1785">
        <v>300</v>
      </c>
      <c r="M1785" t="s">
        <v>136</v>
      </c>
      <c r="N1785">
        <v>23</v>
      </c>
      <c r="O1785">
        <v>1845.69</v>
      </c>
      <c r="P1785">
        <v>0</v>
      </c>
      <c r="Q1785" t="str">
        <f>VLOOKUP(J1785,S:T,2,FALSE)</f>
        <v>G6 - OTHER</v>
      </c>
    </row>
    <row r="1786" spans="1:17" x14ac:dyDescent="0.35">
      <c r="A1786">
        <v>49</v>
      </c>
      <c r="B1786" t="s">
        <v>420</v>
      </c>
      <c r="C1786">
        <v>2020</v>
      </c>
      <c r="D1786">
        <v>3</v>
      </c>
      <c r="E1786" t="s">
        <v>152</v>
      </c>
      <c r="F1786">
        <v>3</v>
      </c>
      <c r="G1786" t="s">
        <v>135</v>
      </c>
      <c r="H1786">
        <v>439</v>
      </c>
      <c r="I1786" t="s">
        <v>487</v>
      </c>
      <c r="J1786" t="s">
        <v>488</v>
      </c>
      <c r="K1786" t="s">
        <v>145</v>
      </c>
      <c r="L1786">
        <v>300</v>
      </c>
      <c r="M1786" t="s">
        <v>136</v>
      </c>
      <c r="N1786">
        <v>1</v>
      </c>
      <c r="O1786">
        <v>157570.87</v>
      </c>
      <c r="P1786">
        <v>267981.28000000003</v>
      </c>
      <c r="Q1786" t="str">
        <f>VLOOKUP(J1786,S:T,2,FALSE)</f>
        <v>G5 - Large C&amp;I</v>
      </c>
    </row>
    <row r="1787" spans="1:17" x14ac:dyDescent="0.35">
      <c r="A1787">
        <v>49</v>
      </c>
      <c r="B1787" t="s">
        <v>420</v>
      </c>
      <c r="C1787">
        <v>2020</v>
      </c>
      <c r="D1787">
        <v>3</v>
      </c>
      <c r="E1787" t="s">
        <v>152</v>
      </c>
      <c r="F1787">
        <v>3</v>
      </c>
      <c r="G1787" t="s">
        <v>135</v>
      </c>
      <c r="H1787">
        <v>406</v>
      </c>
      <c r="I1787" t="s">
        <v>503</v>
      </c>
      <c r="J1787">
        <v>2221</v>
      </c>
      <c r="K1787" t="s">
        <v>145</v>
      </c>
      <c r="L1787">
        <v>1670</v>
      </c>
      <c r="M1787" t="s">
        <v>491</v>
      </c>
      <c r="N1787">
        <v>1463</v>
      </c>
      <c r="O1787">
        <v>1108678.07</v>
      </c>
      <c r="P1787">
        <v>2466608.5499999998</v>
      </c>
      <c r="Q1787" t="str">
        <f>VLOOKUP(J1787,S:T,2,FALSE)</f>
        <v>G4 - Medium C&amp;I</v>
      </c>
    </row>
    <row r="1788" spans="1:17" x14ac:dyDescent="0.35">
      <c r="A1788">
        <v>49</v>
      </c>
      <c r="B1788" t="s">
        <v>420</v>
      </c>
      <c r="C1788">
        <v>2020</v>
      </c>
      <c r="D1788">
        <v>3</v>
      </c>
      <c r="E1788" t="s">
        <v>152</v>
      </c>
      <c r="F1788">
        <v>5</v>
      </c>
      <c r="G1788" t="s">
        <v>140</v>
      </c>
      <c r="H1788">
        <v>408</v>
      </c>
      <c r="I1788" t="s">
        <v>478</v>
      </c>
      <c r="J1788">
        <v>2231</v>
      </c>
      <c r="K1788" t="s">
        <v>145</v>
      </c>
      <c r="L1788">
        <v>400</v>
      </c>
      <c r="M1788" t="s">
        <v>140</v>
      </c>
      <c r="N1788">
        <v>1</v>
      </c>
      <c r="O1788">
        <v>4069.25</v>
      </c>
      <c r="P1788">
        <v>4166.3500000000004</v>
      </c>
      <c r="Q1788" t="str">
        <f>VLOOKUP(J1788,S:T,2,FALSE)</f>
        <v>G4 - Medium C&amp;I</v>
      </c>
    </row>
    <row r="1789" spans="1:17" x14ac:dyDescent="0.35">
      <c r="A1789">
        <v>49</v>
      </c>
      <c r="B1789" t="s">
        <v>420</v>
      </c>
      <c r="C1789">
        <v>2020</v>
      </c>
      <c r="D1789">
        <v>3</v>
      </c>
      <c r="E1789" t="s">
        <v>152</v>
      </c>
      <c r="F1789">
        <v>1</v>
      </c>
      <c r="G1789" t="s">
        <v>132</v>
      </c>
      <c r="H1789">
        <v>401</v>
      </c>
      <c r="I1789" t="s">
        <v>525</v>
      </c>
      <c r="J1789">
        <v>1012</v>
      </c>
      <c r="K1789" t="s">
        <v>145</v>
      </c>
      <c r="L1789">
        <v>200</v>
      </c>
      <c r="M1789" t="s">
        <v>143</v>
      </c>
      <c r="N1789">
        <v>16126</v>
      </c>
      <c r="O1789">
        <v>709895.74</v>
      </c>
      <c r="P1789">
        <v>373415.37</v>
      </c>
      <c r="Q1789" t="str">
        <f>VLOOKUP(J1789,S:T,2,FALSE)</f>
        <v>G1 - Residential</v>
      </c>
    </row>
    <row r="1790" spans="1:17" x14ac:dyDescent="0.35">
      <c r="A1790">
        <v>49</v>
      </c>
      <c r="B1790" t="s">
        <v>420</v>
      </c>
      <c r="C1790">
        <v>2020</v>
      </c>
      <c r="D1790">
        <v>3</v>
      </c>
      <c r="E1790" t="s">
        <v>152</v>
      </c>
      <c r="F1790">
        <v>10</v>
      </c>
      <c r="G1790" t="s">
        <v>149</v>
      </c>
      <c r="H1790">
        <v>402</v>
      </c>
      <c r="I1790" t="s">
        <v>486</v>
      </c>
      <c r="J1790">
        <v>1301</v>
      </c>
      <c r="K1790" t="s">
        <v>145</v>
      </c>
      <c r="L1790">
        <v>207</v>
      </c>
      <c r="M1790" t="s">
        <v>151</v>
      </c>
      <c r="N1790">
        <v>18952</v>
      </c>
      <c r="O1790">
        <v>2248411.7400000002</v>
      </c>
      <c r="P1790">
        <v>2229990.56</v>
      </c>
      <c r="Q1790" t="str">
        <f>VLOOKUP(J1790,S:T,2,FALSE)</f>
        <v>G2 - Low Income Residential</v>
      </c>
    </row>
    <row r="1791" spans="1:17" x14ac:dyDescent="0.35">
      <c r="A1791">
        <v>49</v>
      </c>
      <c r="B1791" t="s">
        <v>420</v>
      </c>
      <c r="C1791">
        <v>2020</v>
      </c>
      <c r="D1791">
        <v>3</v>
      </c>
      <c r="E1791" t="s">
        <v>152</v>
      </c>
      <c r="F1791">
        <v>3</v>
      </c>
      <c r="G1791" t="s">
        <v>135</v>
      </c>
      <c r="H1791">
        <v>400</v>
      </c>
      <c r="I1791" t="s">
        <v>510</v>
      </c>
      <c r="J1791">
        <v>0</v>
      </c>
      <c r="K1791" t="s">
        <v>145</v>
      </c>
      <c r="L1791">
        <v>0</v>
      </c>
      <c r="M1791" t="s">
        <v>145</v>
      </c>
      <c r="N1791">
        <v>1</v>
      </c>
      <c r="O1791">
        <v>1333.19</v>
      </c>
      <c r="P1791">
        <v>1055.75</v>
      </c>
      <c r="Q1791" t="str">
        <f>VLOOKUP(J1791,S:T,2,FALSE)</f>
        <v>G6 - OTHER</v>
      </c>
    </row>
    <row r="1792" spans="1:17" x14ac:dyDescent="0.35">
      <c r="A1792">
        <v>49</v>
      </c>
      <c r="B1792" t="s">
        <v>420</v>
      </c>
      <c r="C1792">
        <v>2020</v>
      </c>
      <c r="D1792">
        <v>3</v>
      </c>
      <c r="E1792" t="s">
        <v>152</v>
      </c>
      <c r="F1792">
        <v>3</v>
      </c>
      <c r="G1792" t="s">
        <v>135</v>
      </c>
      <c r="H1792">
        <v>431</v>
      </c>
      <c r="I1792" t="s">
        <v>514</v>
      </c>
      <c r="J1792" t="s">
        <v>515</v>
      </c>
      <c r="K1792" t="s">
        <v>145</v>
      </c>
      <c r="L1792">
        <v>1673</v>
      </c>
      <c r="M1792" t="s">
        <v>516</v>
      </c>
      <c r="N1792">
        <v>3</v>
      </c>
      <c r="O1792">
        <v>-87937.38</v>
      </c>
      <c r="P1792">
        <v>0</v>
      </c>
      <c r="Q1792" t="str">
        <f>VLOOKUP(J1792,S:T,2,FALSE)</f>
        <v>G6 - OTHER</v>
      </c>
    </row>
    <row r="1793" spans="1:17" x14ac:dyDescent="0.35">
      <c r="A1793">
        <v>49</v>
      </c>
      <c r="B1793" t="s">
        <v>420</v>
      </c>
      <c r="C1793">
        <v>2020</v>
      </c>
      <c r="D1793">
        <v>3</v>
      </c>
      <c r="E1793" t="s">
        <v>152</v>
      </c>
      <c r="F1793">
        <v>3</v>
      </c>
      <c r="G1793" t="s">
        <v>135</v>
      </c>
      <c r="H1793">
        <v>425</v>
      </c>
      <c r="I1793" t="s">
        <v>479</v>
      </c>
      <c r="J1793" t="s">
        <v>480</v>
      </c>
      <c r="K1793" t="s">
        <v>145</v>
      </c>
      <c r="L1793">
        <v>1675</v>
      </c>
      <c r="M1793" t="s">
        <v>481</v>
      </c>
      <c r="N1793">
        <v>3</v>
      </c>
      <c r="O1793">
        <v>28834.09</v>
      </c>
      <c r="P1793">
        <v>28890.47</v>
      </c>
      <c r="Q1793" t="str">
        <f>VLOOKUP(J1793,S:T,2,FALSE)</f>
        <v>G5 - Large C&amp;I</v>
      </c>
    </row>
    <row r="1794" spans="1:17" x14ac:dyDescent="0.35">
      <c r="A1794">
        <v>49</v>
      </c>
      <c r="B1794" t="s">
        <v>420</v>
      </c>
      <c r="C1794">
        <v>2020</v>
      </c>
      <c r="D1794">
        <v>3</v>
      </c>
      <c r="E1794" t="s">
        <v>152</v>
      </c>
      <c r="F1794">
        <v>3</v>
      </c>
      <c r="G1794" t="s">
        <v>135</v>
      </c>
      <c r="H1794">
        <v>420</v>
      </c>
      <c r="I1794" t="s">
        <v>498</v>
      </c>
      <c r="J1794">
        <v>2331</v>
      </c>
      <c r="K1794" t="s">
        <v>145</v>
      </c>
      <c r="L1794">
        <v>300</v>
      </c>
      <c r="M1794" t="s">
        <v>136</v>
      </c>
      <c r="N1794">
        <v>2</v>
      </c>
      <c r="O1794">
        <v>4985.5600000000004</v>
      </c>
      <c r="P1794">
        <v>5511.13</v>
      </c>
      <c r="Q1794" t="str">
        <f>VLOOKUP(J1794,S:T,2,FALSE)</f>
        <v>G5 - Large C&amp;I</v>
      </c>
    </row>
    <row r="1795" spans="1:17" x14ac:dyDescent="0.35">
      <c r="A1795">
        <v>49</v>
      </c>
      <c r="B1795" t="s">
        <v>420</v>
      </c>
      <c r="C1795">
        <v>2020</v>
      </c>
      <c r="D1795">
        <v>3</v>
      </c>
      <c r="E1795" t="s">
        <v>152</v>
      </c>
      <c r="F1795">
        <v>3</v>
      </c>
      <c r="G1795" t="s">
        <v>135</v>
      </c>
      <c r="H1795">
        <v>412</v>
      </c>
      <c r="I1795" t="s">
        <v>533</v>
      </c>
      <c r="J1795">
        <v>3331</v>
      </c>
      <c r="K1795" t="s">
        <v>145</v>
      </c>
      <c r="L1795">
        <v>300</v>
      </c>
      <c r="M1795" t="s">
        <v>136</v>
      </c>
      <c r="N1795">
        <v>4</v>
      </c>
      <c r="O1795">
        <v>32660.84</v>
      </c>
      <c r="P1795">
        <v>37894.730000000003</v>
      </c>
      <c r="Q1795" t="str">
        <f>VLOOKUP(J1795,S:T,2,FALSE)</f>
        <v>G5 - Large C&amp;I</v>
      </c>
    </row>
    <row r="1796" spans="1:17" x14ac:dyDescent="0.35">
      <c r="A1796">
        <v>49</v>
      </c>
      <c r="B1796" t="s">
        <v>420</v>
      </c>
      <c r="C1796">
        <v>2020</v>
      </c>
      <c r="D1796">
        <v>3</v>
      </c>
      <c r="E1796" t="s">
        <v>152</v>
      </c>
      <c r="F1796">
        <v>3</v>
      </c>
      <c r="G1796" t="s">
        <v>135</v>
      </c>
      <c r="H1796">
        <v>415</v>
      </c>
      <c r="I1796" t="s">
        <v>501</v>
      </c>
      <c r="J1796" t="s">
        <v>502</v>
      </c>
      <c r="K1796" t="s">
        <v>145</v>
      </c>
      <c r="L1796">
        <v>1670</v>
      </c>
      <c r="M1796" t="s">
        <v>491</v>
      </c>
      <c r="N1796">
        <v>23</v>
      </c>
      <c r="O1796">
        <v>297655.03000000003</v>
      </c>
      <c r="P1796">
        <v>1487415.79</v>
      </c>
      <c r="Q1796" t="str">
        <f>VLOOKUP(J1796,S:T,2,FALSE)</f>
        <v>G5 - Large C&amp;I</v>
      </c>
    </row>
    <row r="1797" spans="1:17" x14ac:dyDescent="0.35">
      <c r="A1797">
        <v>49</v>
      </c>
      <c r="B1797" t="s">
        <v>420</v>
      </c>
      <c r="C1797">
        <v>2020</v>
      </c>
      <c r="D1797">
        <v>3</v>
      </c>
      <c r="E1797" t="s">
        <v>152</v>
      </c>
      <c r="F1797">
        <v>5</v>
      </c>
      <c r="G1797" t="s">
        <v>140</v>
      </c>
      <c r="H1797">
        <v>415</v>
      </c>
      <c r="I1797" t="s">
        <v>501</v>
      </c>
      <c r="J1797" t="s">
        <v>502</v>
      </c>
      <c r="K1797" t="s">
        <v>145</v>
      </c>
      <c r="L1797">
        <v>1670</v>
      </c>
      <c r="M1797" t="s">
        <v>491</v>
      </c>
      <c r="N1797">
        <v>3</v>
      </c>
      <c r="O1797">
        <v>17968.830000000002</v>
      </c>
      <c r="P1797">
        <v>79161.679999999993</v>
      </c>
      <c r="Q1797" t="str">
        <f>VLOOKUP(J1797,S:T,2,FALSE)</f>
        <v>G5 - Large C&amp;I</v>
      </c>
    </row>
    <row r="1798" spans="1:17" x14ac:dyDescent="0.35">
      <c r="A1798">
        <v>49</v>
      </c>
      <c r="B1798" t="s">
        <v>420</v>
      </c>
      <c r="C1798">
        <v>2020</v>
      </c>
      <c r="D1798">
        <v>3</v>
      </c>
      <c r="E1798" t="s">
        <v>152</v>
      </c>
      <c r="F1798">
        <v>3</v>
      </c>
      <c r="G1798" t="s">
        <v>135</v>
      </c>
      <c r="H1798">
        <v>414</v>
      </c>
      <c r="I1798" t="s">
        <v>505</v>
      </c>
      <c r="J1798">
        <v>3421</v>
      </c>
      <c r="K1798" t="s">
        <v>145</v>
      </c>
      <c r="L1798">
        <v>1670</v>
      </c>
      <c r="M1798" t="s">
        <v>491</v>
      </c>
      <c r="N1798">
        <v>3</v>
      </c>
      <c r="O1798">
        <v>16538.47</v>
      </c>
      <c r="P1798">
        <v>69676.98</v>
      </c>
      <c r="Q1798" t="str">
        <f>VLOOKUP(J1798,S:T,2,FALSE)</f>
        <v>G5 - Large C&amp;I</v>
      </c>
    </row>
    <row r="1799" spans="1:17" x14ac:dyDescent="0.35">
      <c r="A1799">
        <v>49</v>
      </c>
      <c r="B1799" t="s">
        <v>420</v>
      </c>
      <c r="C1799">
        <v>2020</v>
      </c>
      <c r="D1799">
        <v>3</v>
      </c>
      <c r="E1799" t="s">
        <v>152</v>
      </c>
      <c r="F1799">
        <v>3</v>
      </c>
      <c r="G1799" t="s">
        <v>135</v>
      </c>
      <c r="H1799">
        <v>407</v>
      </c>
      <c r="I1799" t="s">
        <v>496</v>
      </c>
      <c r="J1799" t="s">
        <v>497</v>
      </c>
      <c r="K1799" t="s">
        <v>145</v>
      </c>
      <c r="L1799">
        <v>1670</v>
      </c>
      <c r="M1799" t="s">
        <v>491</v>
      </c>
      <c r="N1799">
        <v>327</v>
      </c>
      <c r="O1799">
        <v>315969.90999999997</v>
      </c>
      <c r="P1799">
        <v>732320.94</v>
      </c>
      <c r="Q1799" t="str">
        <f>VLOOKUP(J1799,S:T,2,FALSE)</f>
        <v>G4 - Medium C&amp;I</v>
      </c>
    </row>
    <row r="1800" spans="1:17" x14ac:dyDescent="0.35">
      <c r="A1800">
        <v>49</v>
      </c>
      <c r="B1800" t="s">
        <v>420</v>
      </c>
      <c r="C1800">
        <v>2020</v>
      </c>
      <c r="D1800">
        <v>3</v>
      </c>
      <c r="E1800" t="s">
        <v>152</v>
      </c>
      <c r="F1800">
        <v>10</v>
      </c>
      <c r="G1800" t="s">
        <v>149</v>
      </c>
      <c r="H1800">
        <v>404</v>
      </c>
      <c r="I1800" t="s">
        <v>506</v>
      </c>
      <c r="J1800">
        <v>0</v>
      </c>
      <c r="K1800" t="s">
        <v>145</v>
      </c>
      <c r="L1800">
        <v>0</v>
      </c>
      <c r="M1800" t="s">
        <v>145</v>
      </c>
      <c r="N1800">
        <v>1</v>
      </c>
      <c r="O1800">
        <v>37.61</v>
      </c>
      <c r="P1800">
        <v>10.3</v>
      </c>
      <c r="Q1800" t="str">
        <f>VLOOKUP(J1800,S:T,2,FALSE)</f>
        <v>G6 - OTHER</v>
      </c>
    </row>
    <row r="1801" spans="1:17" x14ac:dyDescent="0.35">
      <c r="A1801">
        <v>49</v>
      </c>
      <c r="B1801" t="s">
        <v>420</v>
      </c>
      <c r="C1801">
        <v>2020</v>
      </c>
      <c r="D1801">
        <v>3</v>
      </c>
      <c r="E1801" t="s">
        <v>152</v>
      </c>
      <c r="F1801">
        <v>5</v>
      </c>
      <c r="G1801" t="s">
        <v>140</v>
      </c>
      <c r="H1801">
        <v>411</v>
      </c>
      <c r="I1801" t="s">
        <v>489</v>
      </c>
      <c r="J1801" t="s">
        <v>490</v>
      </c>
      <c r="K1801" t="s">
        <v>145</v>
      </c>
      <c r="L1801">
        <v>1670</v>
      </c>
      <c r="M1801" t="s">
        <v>491</v>
      </c>
      <c r="N1801">
        <v>9</v>
      </c>
      <c r="O1801">
        <v>34703.03</v>
      </c>
      <c r="P1801">
        <v>75100.39</v>
      </c>
      <c r="Q1801" t="str">
        <f>VLOOKUP(J1801,S:T,2,FALSE)</f>
        <v>G5 - Large C&amp;I</v>
      </c>
    </row>
    <row r="1802" spans="1:17" x14ac:dyDescent="0.35">
      <c r="A1802">
        <v>49</v>
      </c>
      <c r="B1802" t="s">
        <v>420</v>
      </c>
      <c r="C1802">
        <v>2020</v>
      </c>
      <c r="D1802">
        <v>3</v>
      </c>
      <c r="E1802" t="s">
        <v>152</v>
      </c>
      <c r="F1802">
        <v>3</v>
      </c>
      <c r="G1802" t="s">
        <v>135</v>
      </c>
      <c r="H1802">
        <v>418</v>
      </c>
      <c r="I1802" t="s">
        <v>528</v>
      </c>
      <c r="J1802">
        <v>2321</v>
      </c>
      <c r="K1802" t="s">
        <v>145</v>
      </c>
      <c r="L1802">
        <v>1671</v>
      </c>
      <c r="M1802" t="s">
        <v>484</v>
      </c>
      <c r="N1802">
        <v>43</v>
      </c>
      <c r="O1802">
        <v>118466.3</v>
      </c>
      <c r="P1802">
        <v>317798.11</v>
      </c>
      <c r="Q1802" t="str">
        <f>VLOOKUP(J1802,S:T,2,FALSE)</f>
        <v>G5 - Large C&amp;I</v>
      </c>
    </row>
    <row r="1803" spans="1:17" x14ac:dyDescent="0.35">
      <c r="A1803">
        <v>49</v>
      </c>
      <c r="B1803" t="s">
        <v>420</v>
      </c>
      <c r="C1803">
        <v>2020</v>
      </c>
      <c r="D1803">
        <v>3</v>
      </c>
      <c r="E1803" t="s">
        <v>152</v>
      </c>
      <c r="F1803">
        <v>5</v>
      </c>
      <c r="G1803" t="s">
        <v>140</v>
      </c>
      <c r="H1803">
        <v>424</v>
      </c>
      <c r="I1803" t="s">
        <v>518</v>
      </c>
      <c r="J1803">
        <v>2431</v>
      </c>
      <c r="K1803" t="s">
        <v>145</v>
      </c>
      <c r="L1803">
        <v>400</v>
      </c>
      <c r="M1803" t="s">
        <v>140</v>
      </c>
      <c r="N1803">
        <v>2</v>
      </c>
      <c r="O1803">
        <v>27579.75</v>
      </c>
      <c r="P1803">
        <v>38028.629999999997</v>
      </c>
      <c r="Q1803" t="str">
        <f>VLOOKUP(J1803,S:T,2,FALSE)</f>
        <v>G5 - Large C&amp;I</v>
      </c>
    </row>
    <row r="1804" spans="1:17" x14ac:dyDescent="0.35">
      <c r="A1804">
        <v>49</v>
      </c>
      <c r="B1804" t="s">
        <v>420</v>
      </c>
      <c r="C1804">
        <v>2020</v>
      </c>
      <c r="D1804">
        <v>3</v>
      </c>
      <c r="E1804" t="s">
        <v>152</v>
      </c>
      <c r="F1804">
        <v>5</v>
      </c>
      <c r="G1804" t="s">
        <v>140</v>
      </c>
      <c r="H1804">
        <v>410</v>
      </c>
      <c r="I1804" t="s">
        <v>513</v>
      </c>
      <c r="J1804">
        <v>3321</v>
      </c>
      <c r="K1804" t="s">
        <v>145</v>
      </c>
      <c r="L1804">
        <v>1670</v>
      </c>
      <c r="M1804" t="s">
        <v>491</v>
      </c>
      <c r="N1804">
        <v>22</v>
      </c>
      <c r="O1804">
        <v>78958.64</v>
      </c>
      <c r="P1804">
        <v>169118.24</v>
      </c>
      <c r="Q1804" t="str">
        <f>VLOOKUP(J1804,S:T,2,FALSE)</f>
        <v>G5 - Large C&amp;I</v>
      </c>
    </row>
    <row r="1805" spans="1:17" x14ac:dyDescent="0.35">
      <c r="A1805">
        <v>49</v>
      </c>
      <c r="B1805" t="s">
        <v>420</v>
      </c>
      <c r="C1805">
        <v>2020</v>
      </c>
      <c r="D1805">
        <v>3</v>
      </c>
      <c r="E1805" t="s">
        <v>152</v>
      </c>
      <c r="F1805">
        <v>5</v>
      </c>
      <c r="G1805" t="s">
        <v>140</v>
      </c>
      <c r="H1805">
        <v>405</v>
      </c>
      <c r="I1805" t="s">
        <v>504</v>
      </c>
      <c r="J1805">
        <v>2237</v>
      </c>
      <c r="K1805" t="s">
        <v>145</v>
      </c>
      <c r="L1805">
        <v>400</v>
      </c>
      <c r="M1805" t="s">
        <v>140</v>
      </c>
      <c r="N1805">
        <v>22</v>
      </c>
      <c r="O1805">
        <v>53791.82</v>
      </c>
      <c r="P1805">
        <v>54141.69</v>
      </c>
      <c r="Q1805" t="str">
        <f>VLOOKUP(J1805,S:T,2,FALSE)</f>
        <v>G4 - Medium C&amp;I</v>
      </c>
    </row>
    <row r="1806" spans="1:17" x14ac:dyDescent="0.35">
      <c r="A1806">
        <v>49</v>
      </c>
      <c r="B1806" t="s">
        <v>420</v>
      </c>
      <c r="C1806">
        <v>2020</v>
      </c>
      <c r="D1806">
        <v>3</v>
      </c>
      <c r="E1806" t="s">
        <v>152</v>
      </c>
      <c r="F1806">
        <v>3</v>
      </c>
      <c r="G1806" t="s">
        <v>135</v>
      </c>
      <c r="H1806">
        <v>419</v>
      </c>
      <c r="I1806" t="s">
        <v>519</v>
      </c>
      <c r="J1806" t="s">
        <v>520</v>
      </c>
      <c r="K1806" t="s">
        <v>145</v>
      </c>
      <c r="L1806">
        <v>1671</v>
      </c>
      <c r="M1806" t="s">
        <v>484</v>
      </c>
      <c r="N1806">
        <v>4</v>
      </c>
      <c r="O1806">
        <v>10314.799999999999</v>
      </c>
      <c r="P1806">
        <v>28087.07</v>
      </c>
      <c r="Q1806" t="str">
        <f>VLOOKUP(J1806,S:T,2,FALSE)</f>
        <v>G5 - Large C&amp;I</v>
      </c>
    </row>
    <row r="1807" spans="1:17" x14ac:dyDescent="0.35">
      <c r="A1807">
        <v>49</v>
      </c>
      <c r="B1807" t="s">
        <v>420</v>
      </c>
      <c r="C1807">
        <v>2020</v>
      </c>
      <c r="D1807">
        <v>3</v>
      </c>
      <c r="E1807" t="s">
        <v>152</v>
      </c>
      <c r="F1807">
        <v>1</v>
      </c>
      <c r="G1807" t="s">
        <v>132</v>
      </c>
      <c r="H1807">
        <v>400</v>
      </c>
      <c r="I1807" t="s">
        <v>510</v>
      </c>
      <c r="J1807">
        <v>1247</v>
      </c>
      <c r="K1807" t="s">
        <v>145</v>
      </c>
      <c r="L1807">
        <v>207</v>
      </c>
      <c r="M1807" t="s">
        <v>151</v>
      </c>
      <c r="N1807">
        <v>11</v>
      </c>
      <c r="O1807">
        <v>802.51</v>
      </c>
      <c r="P1807">
        <v>584.11</v>
      </c>
      <c r="Q1807" t="str">
        <f>VLOOKUP(J1807,S:T,2,FALSE)</f>
        <v>G1 - Residential</v>
      </c>
    </row>
    <row r="1808" spans="1:17" x14ac:dyDescent="0.35">
      <c r="A1808">
        <v>49</v>
      </c>
      <c r="B1808" t="s">
        <v>420</v>
      </c>
      <c r="C1808">
        <v>2020</v>
      </c>
      <c r="D1808">
        <v>3</v>
      </c>
      <c r="E1808" t="s">
        <v>152</v>
      </c>
      <c r="F1808">
        <v>5</v>
      </c>
      <c r="G1808" t="s">
        <v>140</v>
      </c>
      <c r="H1808">
        <v>414</v>
      </c>
      <c r="I1808" t="s">
        <v>505</v>
      </c>
      <c r="J1808">
        <v>3421</v>
      </c>
      <c r="K1808" t="s">
        <v>145</v>
      </c>
      <c r="L1808">
        <v>1670</v>
      </c>
      <c r="M1808" t="s">
        <v>491</v>
      </c>
      <c r="N1808">
        <v>1</v>
      </c>
      <c r="O1808">
        <v>6252.11</v>
      </c>
      <c r="P1808">
        <v>28176.68</v>
      </c>
      <c r="Q1808" t="str">
        <f>VLOOKUP(J1808,S:T,2,FALSE)</f>
        <v>G5 - Large C&amp;I</v>
      </c>
    </row>
    <row r="1809" spans="1:17" x14ac:dyDescent="0.35">
      <c r="A1809">
        <v>49</v>
      </c>
      <c r="B1809" t="s">
        <v>420</v>
      </c>
      <c r="C1809">
        <v>2020</v>
      </c>
      <c r="D1809">
        <v>3</v>
      </c>
      <c r="E1809" t="s">
        <v>152</v>
      </c>
      <c r="F1809">
        <v>5</v>
      </c>
      <c r="G1809" t="s">
        <v>140</v>
      </c>
      <c r="H1809">
        <v>406</v>
      </c>
      <c r="I1809" t="s">
        <v>503</v>
      </c>
      <c r="J1809">
        <v>2221</v>
      </c>
      <c r="K1809" t="s">
        <v>145</v>
      </c>
      <c r="L1809">
        <v>1670</v>
      </c>
      <c r="M1809" t="s">
        <v>491</v>
      </c>
      <c r="N1809">
        <v>23</v>
      </c>
      <c r="O1809">
        <v>28025.15</v>
      </c>
      <c r="P1809">
        <v>66353.789999999994</v>
      </c>
      <c r="Q1809" t="str">
        <f>VLOOKUP(J1809,S:T,2,FALSE)</f>
        <v>G4 - Medium C&amp;I</v>
      </c>
    </row>
    <row r="1810" spans="1:17" x14ac:dyDescent="0.35">
      <c r="A1810">
        <v>49</v>
      </c>
      <c r="B1810" t="s">
        <v>420</v>
      </c>
      <c r="C1810">
        <v>2020</v>
      </c>
      <c r="D1810">
        <v>3</v>
      </c>
      <c r="E1810" t="s">
        <v>152</v>
      </c>
      <c r="F1810">
        <v>3</v>
      </c>
      <c r="G1810" t="s">
        <v>135</v>
      </c>
      <c r="H1810">
        <v>408</v>
      </c>
      <c r="I1810" t="s">
        <v>478</v>
      </c>
      <c r="J1810">
        <v>2231</v>
      </c>
      <c r="K1810" t="s">
        <v>145</v>
      </c>
      <c r="L1810">
        <v>300</v>
      </c>
      <c r="M1810" t="s">
        <v>136</v>
      </c>
      <c r="N1810">
        <v>75</v>
      </c>
      <c r="O1810">
        <v>108972.47</v>
      </c>
      <c r="P1810">
        <v>107098.41</v>
      </c>
      <c r="Q1810" t="str">
        <f>VLOOKUP(J1810,S:T,2,FALSE)</f>
        <v>G4 - Medium C&amp;I</v>
      </c>
    </row>
    <row r="1811" spans="1:17" x14ac:dyDescent="0.35">
      <c r="A1811">
        <v>49</v>
      </c>
      <c r="B1811" t="s">
        <v>420</v>
      </c>
      <c r="C1811">
        <v>2020</v>
      </c>
      <c r="D1811">
        <v>3</v>
      </c>
      <c r="E1811" t="s">
        <v>152</v>
      </c>
      <c r="F1811">
        <v>3</v>
      </c>
      <c r="G1811" t="s">
        <v>135</v>
      </c>
      <c r="H1811">
        <v>441</v>
      </c>
      <c r="I1811" t="s">
        <v>526</v>
      </c>
      <c r="J1811" t="s">
        <v>527</v>
      </c>
      <c r="K1811" t="s">
        <v>145</v>
      </c>
      <c r="L1811">
        <v>300</v>
      </c>
      <c r="M1811" t="s">
        <v>136</v>
      </c>
      <c r="N1811">
        <v>1</v>
      </c>
      <c r="O1811">
        <v>628.97</v>
      </c>
      <c r="P1811">
        <v>7.21</v>
      </c>
      <c r="Q1811" t="str">
        <f>VLOOKUP(J1811,S:T,2,FALSE)</f>
        <v>G5 - Large C&amp;I</v>
      </c>
    </row>
    <row r="1812" spans="1:17" x14ac:dyDescent="0.35">
      <c r="A1812">
        <v>49</v>
      </c>
      <c r="B1812" t="s">
        <v>420</v>
      </c>
      <c r="C1812">
        <v>2020</v>
      </c>
      <c r="D1812">
        <v>3</v>
      </c>
      <c r="E1812" t="s">
        <v>152</v>
      </c>
      <c r="F1812">
        <v>1</v>
      </c>
      <c r="G1812" t="s">
        <v>132</v>
      </c>
      <c r="H1812">
        <v>403</v>
      </c>
      <c r="I1812" t="s">
        <v>512</v>
      </c>
      <c r="J1812">
        <v>1101</v>
      </c>
      <c r="K1812" t="s">
        <v>145</v>
      </c>
      <c r="L1812">
        <v>200</v>
      </c>
      <c r="M1812" t="s">
        <v>143</v>
      </c>
      <c r="N1812">
        <v>544</v>
      </c>
      <c r="O1812">
        <v>26032.16</v>
      </c>
      <c r="P1812">
        <v>21820.55</v>
      </c>
      <c r="Q1812" t="str">
        <f>VLOOKUP(J1812,S:T,2,FALSE)</f>
        <v>G2 - Low Income Residential</v>
      </c>
    </row>
    <row r="1813" spans="1:17" x14ac:dyDescent="0.35">
      <c r="A1813">
        <v>49</v>
      </c>
      <c r="B1813" t="s">
        <v>420</v>
      </c>
      <c r="C1813">
        <v>2020</v>
      </c>
      <c r="D1813">
        <v>3</v>
      </c>
      <c r="E1813" t="s">
        <v>152</v>
      </c>
      <c r="F1813">
        <v>3</v>
      </c>
      <c r="G1813" t="s">
        <v>135</v>
      </c>
      <c r="H1813">
        <v>628</v>
      </c>
      <c r="I1813" t="s">
        <v>440</v>
      </c>
      <c r="J1813" t="s">
        <v>441</v>
      </c>
      <c r="K1813" t="s">
        <v>442</v>
      </c>
      <c r="L1813">
        <v>300</v>
      </c>
      <c r="M1813" t="s">
        <v>136</v>
      </c>
      <c r="N1813">
        <v>1127</v>
      </c>
      <c r="O1813">
        <v>89467.64</v>
      </c>
      <c r="P1813">
        <v>317466</v>
      </c>
      <c r="Q1813" t="str">
        <f>VLOOKUP(J1813,S:T,2,FALSE)</f>
        <v>E6 - OTHER</v>
      </c>
    </row>
    <row r="1814" spans="1:17" x14ac:dyDescent="0.35">
      <c r="A1814">
        <v>49</v>
      </c>
      <c r="B1814" t="s">
        <v>420</v>
      </c>
      <c r="C1814">
        <v>2020</v>
      </c>
      <c r="D1814">
        <v>3</v>
      </c>
      <c r="E1814" t="s">
        <v>152</v>
      </c>
      <c r="F1814">
        <v>3</v>
      </c>
      <c r="G1814" t="s">
        <v>135</v>
      </c>
      <c r="H1814">
        <v>616</v>
      </c>
      <c r="I1814" t="s">
        <v>446</v>
      </c>
      <c r="J1814" t="s">
        <v>441</v>
      </c>
      <c r="K1814" t="s">
        <v>442</v>
      </c>
      <c r="L1814">
        <v>4532</v>
      </c>
      <c r="M1814" t="s">
        <v>142</v>
      </c>
      <c r="N1814">
        <v>297</v>
      </c>
      <c r="O1814">
        <v>16921.45</v>
      </c>
      <c r="P1814">
        <v>100277</v>
      </c>
      <c r="Q1814" t="str">
        <f>VLOOKUP(J1814,S:T,2,FALSE)</f>
        <v>E6 - OTHER</v>
      </c>
    </row>
    <row r="1815" spans="1:17" x14ac:dyDescent="0.35">
      <c r="A1815">
        <v>49</v>
      </c>
      <c r="B1815" t="s">
        <v>420</v>
      </c>
      <c r="C1815">
        <v>2020</v>
      </c>
      <c r="D1815">
        <v>3</v>
      </c>
      <c r="E1815" t="s">
        <v>152</v>
      </c>
      <c r="F1815">
        <v>3</v>
      </c>
      <c r="G1815" t="s">
        <v>135</v>
      </c>
      <c r="H1815">
        <v>5</v>
      </c>
      <c r="I1815" t="s">
        <v>424</v>
      </c>
      <c r="J1815" t="s">
        <v>425</v>
      </c>
      <c r="K1815" t="s">
        <v>426</v>
      </c>
      <c r="L1815">
        <v>300</v>
      </c>
      <c r="M1815" t="s">
        <v>136</v>
      </c>
      <c r="N1815">
        <v>38389</v>
      </c>
      <c r="O1815">
        <v>4123714.81</v>
      </c>
      <c r="P1815">
        <v>40708474</v>
      </c>
      <c r="Q1815" t="str">
        <f>VLOOKUP(J1815,S:T,2,FALSE)</f>
        <v>E3 - Small C&amp;I</v>
      </c>
    </row>
    <row r="1816" spans="1:17" x14ac:dyDescent="0.35">
      <c r="A1816">
        <v>49</v>
      </c>
      <c r="B1816" t="s">
        <v>420</v>
      </c>
      <c r="C1816">
        <v>2020</v>
      </c>
      <c r="D1816">
        <v>3</v>
      </c>
      <c r="E1816" t="s">
        <v>152</v>
      </c>
      <c r="F1816">
        <v>10</v>
      </c>
      <c r="G1816" t="s">
        <v>149</v>
      </c>
      <c r="H1816">
        <v>6</v>
      </c>
      <c r="I1816" t="s">
        <v>421</v>
      </c>
      <c r="J1816" t="s">
        <v>422</v>
      </c>
      <c r="K1816" t="s">
        <v>423</v>
      </c>
      <c r="L1816">
        <v>207</v>
      </c>
      <c r="M1816" t="s">
        <v>151</v>
      </c>
      <c r="N1816">
        <v>1027</v>
      </c>
      <c r="O1816">
        <v>160754.19</v>
      </c>
      <c r="P1816">
        <v>974144</v>
      </c>
      <c r="Q1816" t="str">
        <f>VLOOKUP(J1816,S:T,2,FALSE)</f>
        <v>E2 - Low Income Residential</v>
      </c>
    </row>
    <row r="1817" spans="1:17" x14ac:dyDescent="0.35">
      <c r="A1817">
        <v>49</v>
      </c>
      <c r="B1817" t="s">
        <v>420</v>
      </c>
      <c r="C1817">
        <v>2020</v>
      </c>
      <c r="D1817">
        <v>3</v>
      </c>
      <c r="E1817" t="s">
        <v>152</v>
      </c>
      <c r="F1817">
        <v>3</v>
      </c>
      <c r="G1817" t="s">
        <v>135</v>
      </c>
      <c r="H1817">
        <v>117</v>
      </c>
      <c r="I1817" t="s">
        <v>477</v>
      </c>
      <c r="J1817" t="s">
        <v>461</v>
      </c>
      <c r="K1817" t="s">
        <v>462</v>
      </c>
      <c r="L1817">
        <v>300</v>
      </c>
      <c r="M1817" t="s">
        <v>136</v>
      </c>
      <c r="N1817">
        <v>3</v>
      </c>
      <c r="O1817">
        <v>10808.37</v>
      </c>
      <c r="P1817">
        <v>27829</v>
      </c>
      <c r="Q1817" t="str">
        <f>VLOOKUP(J1817,S:T,2,FALSE)</f>
        <v>E5 - Large C&amp;I</v>
      </c>
    </row>
    <row r="1818" spans="1:17" x14ac:dyDescent="0.35">
      <c r="A1818">
        <v>49</v>
      </c>
      <c r="B1818" t="s">
        <v>420</v>
      </c>
      <c r="C1818">
        <v>2020</v>
      </c>
      <c r="D1818">
        <v>3</v>
      </c>
      <c r="E1818" t="s">
        <v>152</v>
      </c>
      <c r="F1818">
        <v>6</v>
      </c>
      <c r="G1818" t="s">
        <v>137</v>
      </c>
      <c r="H1818">
        <v>616</v>
      </c>
      <c r="I1818" t="s">
        <v>446</v>
      </c>
      <c r="J1818" t="s">
        <v>441</v>
      </c>
      <c r="K1818" t="s">
        <v>442</v>
      </c>
      <c r="L1818">
        <v>4562</v>
      </c>
      <c r="M1818" t="s">
        <v>144</v>
      </c>
      <c r="N1818">
        <v>73</v>
      </c>
      <c r="O1818">
        <v>4674.3900000000003</v>
      </c>
      <c r="P1818">
        <v>29180</v>
      </c>
      <c r="Q1818" t="str">
        <f>VLOOKUP(J1818,S:T,2,FALSE)</f>
        <v>E6 - OTHER</v>
      </c>
    </row>
    <row r="1819" spans="1:17" x14ac:dyDescent="0.35">
      <c r="A1819">
        <v>49</v>
      </c>
      <c r="B1819" t="s">
        <v>420</v>
      </c>
      <c r="C1819">
        <v>2020</v>
      </c>
      <c r="D1819">
        <v>3</v>
      </c>
      <c r="E1819" t="s">
        <v>152</v>
      </c>
      <c r="F1819">
        <v>3</v>
      </c>
      <c r="G1819" t="s">
        <v>135</v>
      </c>
      <c r="H1819">
        <v>705</v>
      </c>
      <c r="I1819" t="s">
        <v>437</v>
      </c>
      <c r="J1819" t="s">
        <v>438</v>
      </c>
      <c r="K1819" t="s">
        <v>439</v>
      </c>
      <c r="L1819">
        <v>300</v>
      </c>
      <c r="M1819" t="s">
        <v>136</v>
      </c>
      <c r="N1819">
        <v>94</v>
      </c>
      <c r="O1819">
        <v>1464422.54</v>
      </c>
      <c r="P1819">
        <v>6863612</v>
      </c>
      <c r="Q1819" t="str">
        <f>VLOOKUP(J1819,S:T,2,FALSE)</f>
        <v>E5 - Large C&amp;I</v>
      </c>
    </row>
    <row r="1820" spans="1:17" x14ac:dyDescent="0.35">
      <c r="A1820">
        <v>49</v>
      </c>
      <c r="B1820" t="s">
        <v>420</v>
      </c>
      <c r="C1820">
        <v>2020</v>
      </c>
      <c r="D1820">
        <v>3</v>
      </c>
      <c r="E1820" t="s">
        <v>152</v>
      </c>
      <c r="F1820">
        <v>5</v>
      </c>
      <c r="G1820" t="s">
        <v>140</v>
      </c>
      <c r="H1820">
        <v>700</v>
      </c>
      <c r="I1820" t="s">
        <v>447</v>
      </c>
      <c r="J1820" t="s">
        <v>438</v>
      </c>
      <c r="K1820" t="s">
        <v>439</v>
      </c>
      <c r="L1820">
        <v>460</v>
      </c>
      <c r="M1820" t="s">
        <v>141</v>
      </c>
      <c r="N1820">
        <v>46</v>
      </c>
      <c r="O1820">
        <v>520940.44</v>
      </c>
      <c r="P1820">
        <v>2508130</v>
      </c>
      <c r="Q1820" t="str">
        <f>VLOOKUP(J1820,S:T,2,FALSE)</f>
        <v>E5 - Large C&amp;I</v>
      </c>
    </row>
    <row r="1821" spans="1:17" x14ac:dyDescent="0.35">
      <c r="A1821">
        <v>49</v>
      </c>
      <c r="B1821" t="s">
        <v>420</v>
      </c>
      <c r="C1821">
        <v>2020</v>
      </c>
      <c r="D1821">
        <v>3</v>
      </c>
      <c r="E1821" t="s">
        <v>152</v>
      </c>
      <c r="F1821">
        <v>3</v>
      </c>
      <c r="G1821" t="s">
        <v>135</v>
      </c>
      <c r="H1821">
        <v>710</v>
      </c>
      <c r="I1821" t="s">
        <v>448</v>
      </c>
      <c r="J1821" t="s">
        <v>438</v>
      </c>
      <c r="K1821" t="s">
        <v>439</v>
      </c>
      <c r="L1821">
        <v>4532</v>
      </c>
      <c r="M1821" t="s">
        <v>142</v>
      </c>
      <c r="N1821">
        <v>301</v>
      </c>
      <c r="O1821">
        <v>5149260.58</v>
      </c>
      <c r="P1821">
        <v>83625341</v>
      </c>
      <c r="Q1821" t="str">
        <f>VLOOKUP(J1821,S:T,2,FALSE)</f>
        <v>E5 - Large C&amp;I</v>
      </c>
    </row>
    <row r="1822" spans="1:17" x14ac:dyDescent="0.35">
      <c r="A1822">
        <v>49</v>
      </c>
      <c r="B1822" t="s">
        <v>420</v>
      </c>
      <c r="C1822">
        <v>2020</v>
      </c>
      <c r="D1822">
        <v>3</v>
      </c>
      <c r="E1822" t="s">
        <v>152</v>
      </c>
      <c r="F1822">
        <v>6</v>
      </c>
      <c r="G1822" t="s">
        <v>137</v>
      </c>
      <c r="H1822">
        <v>629</v>
      </c>
      <c r="I1822" t="s">
        <v>469</v>
      </c>
      <c r="J1822" t="s">
        <v>430</v>
      </c>
      <c r="K1822" t="s">
        <v>431</v>
      </c>
      <c r="L1822">
        <v>700</v>
      </c>
      <c r="M1822" t="s">
        <v>138</v>
      </c>
      <c r="N1822">
        <v>141</v>
      </c>
      <c r="O1822">
        <v>109454.14</v>
      </c>
      <c r="P1822">
        <v>244631</v>
      </c>
      <c r="Q1822" t="str">
        <f>VLOOKUP(J1822,S:T,2,FALSE)</f>
        <v>E6 - OTHER</v>
      </c>
    </row>
    <row r="1823" spans="1:17" x14ac:dyDescent="0.35">
      <c r="A1823">
        <v>49</v>
      </c>
      <c r="B1823" t="s">
        <v>420</v>
      </c>
      <c r="C1823">
        <v>2020</v>
      </c>
      <c r="D1823">
        <v>3</v>
      </c>
      <c r="E1823" t="s">
        <v>152</v>
      </c>
      <c r="F1823">
        <v>6</v>
      </c>
      <c r="G1823" t="s">
        <v>137</v>
      </c>
      <c r="H1823">
        <v>610</v>
      </c>
      <c r="I1823" t="s">
        <v>429</v>
      </c>
      <c r="J1823" t="s">
        <v>430</v>
      </c>
      <c r="K1823" t="s">
        <v>431</v>
      </c>
      <c r="L1823">
        <v>700</v>
      </c>
      <c r="M1823" t="s">
        <v>138</v>
      </c>
      <c r="N1823">
        <v>9</v>
      </c>
      <c r="O1823">
        <v>3029.27</v>
      </c>
      <c r="P1823">
        <v>5121</v>
      </c>
      <c r="Q1823" t="str">
        <f>VLOOKUP(J1823,S:T,2,FALSE)</f>
        <v>E6 - OTHER</v>
      </c>
    </row>
    <row r="1824" spans="1:17" x14ac:dyDescent="0.35">
      <c r="A1824">
        <v>49</v>
      </c>
      <c r="B1824" t="s">
        <v>420</v>
      </c>
      <c r="C1824">
        <v>2020</v>
      </c>
      <c r="D1824">
        <v>3</v>
      </c>
      <c r="E1824" t="s">
        <v>152</v>
      </c>
      <c r="F1824">
        <v>5</v>
      </c>
      <c r="G1824" t="s">
        <v>140</v>
      </c>
      <c r="H1824">
        <v>950</v>
      </c>
      <c r="I1824" t="s">
        <v>428</v>
      </c>
      <c r="J1824" t="s">
        <v>425</v>
      </c>
      <c r="K1824" t="s">
        <v>426</v>
      </c>
      <c r="L1824">
        <v>4552</v>
      </c>
      <c r="M1824" t="s">
        <v>156</v>
      </c>
      <c r="N1824">
        <v>130</v>
      </c>
      <c r="O1824">
        <v>39558.9</v>
      </c>
      <c r="P1824">
        <v>387247</v>
      </c>
      <c r="Q1824" t="str">
        <f>VLOOKUP(J1824,S:T,2,FALSE)</f>
        <v>E3 - Small C&amp;I</v>
      </c>
    </row>
    <row r="1825" spans="1:17" x14ac:dyDescent="0.35">
      <c r="A1825">
        <v>49</v>
      </c>
      <c r="B1825" t="s">
        <v>420</v>
      </c>
      <c r="C1825">
        <v>2020</v>
      </c>
      <c r="D1825">
        <v>3</v>
      </c>
      <c r="E1825" t="s">
        <v>152</v>
      </c>
      <c r="F1825">
        <v>5</v>
      </c>
      <c r="G1825" t="s">
        <v>140</v>
      </c>
      <c r="H1825">
        <v>616</v>
      </c>
      <c r="I1825" t="s">
        <v>446</v>
      </c>
      <c r="J1825" t="s">
        <v>441</v>
      </c>
      <c r="K1825" t="s">
        <v>442</v>
      </c>
      <c r="L1825">
        <v>4552</v>
      </c>
      <c r="M1825" t="s">
        <v>156</v>
      </c>
      <c r="N1825">
        <v>20</v>
      </c>
      <c r="O1825">
        <v>2429.12</v>
      </c>
      <c r="P1825">
        <v>13748</v>
      </c>
      <c r="Q1825" t="str">
        <f>VLOOKUP(J1825,S:T,2,FALSE)</f>
        <v>E6 - OTHER</v>
      </c>
    </row>
    <row r="1826" spans="1:17" x14ac:dyDescent="0.35">
      <c r="A1826">
        <v>49</v>
      </c>
      <c r="B1826" t="s">
        <v>420</v>
      </c>
      <c r="C1826">
        <v>2020</v>
      </c>
      <c r="D1826">
        <v>3</v>
      </c>
      <c r="E1826" t="s">
        <v>152</v>
      </c>
      <c r="F1826">
        <v>6</v>
      </c>
      <c r="G1826" t="s">
        <v>137</v>
      </c>
      <c r="H1826">
        <v>605</v>
      </c>
      <c r="I1826" t="s">
        <v>467</v>
      </c>
      <c r="J1826" t="s">
        <v>441</v>
      </c>
      <c r="K1826" t="s">
        <v>442</v>
      </c>
      <c r="L1826">
        <v>700</v>
      </c>
      <c r="M1826" t="s">
        <v>138</v>
      </c>
      <c r="N1826">
        <v>16</v>
      </c>
      <c r="O1826">
        <v>890.18</v>
      </c>
      <c r="P1826">
        <v>3167</v>
      </c>
      <c r="Q1826" t="str">
        <f>VLOOKUP(J1826,S:T,2,FALSE)</f>
        <v>E6 - OTHER</v>
      </c>
    </row>
    <row r="1827" spans="1:17" x14ac:dyDescent="0.35">
      <c r="A1827">
        <v>49</v>
      </c>
      <c r="B1827" t="s">
        <v>420</v>
      </c>
      <c r="C1827">
        <v>2020</v>
      </c>
      <c r="D1827">
        <v>3</v>
      </c>
      <c r="E1827" t="s">
        <v>152</v>
      </c>
      <c r="F1827">
        <v>6</v>
      </c>
      <c r="G1827" t="s">
        <v>137</v>
      </c>
      <c r="H1827">
        <v>628</v>
      </c>
      <c r="I1827" t="s">
        <v>440</v>
      </c>
      <c r="J1827" t="s">
        <v>441</v>
      </c>
      <c r="K1827" t="s">
        <v>442</v>
      </c>
      <c r="L1827">
        <v>700</v>
      </c>
      <c r="M1827" t="s">
        <v>138</v>
      </c>
      <c r="N1827">
        <v>218</v>
      </c>
      <c r="O1827">
        <v>17141.490000000002</v>
      </c>
      <c r="P1827">
        <v>63026</v>
      </c>
      <c r="Q1827" t="str">
        <f>VLOOKUP(J1827,S:T,2,FALSE)</f>
        <v>E6 - OTHER</v>
      </c>
    </row>
    <row r="1828" spans="1:17" x14ac:dyDescent="0.35">
      <c r="A1828">
        <v>49</v>
      </c>
      <c r="B1828" t="s">
        <v>420</v>
      </c>
      <c r="C1828">
        <v>2020</v>
      </c>
      <c r="D1828">
        <v>3</v>
      </c>
      <c r="E1828" t="s">
        <v>152</v>
      </c>
      <c r="F1828">
        <v>6</v>
      </c>
      <c r="G1828" t="s">
        <v>137</v>
      </c>
      <c r="H1828">
        <v>619</v>
      </c>
      <c r="I1828" t="s">
        <v>474</v>
      </c>
      <c r="J1828" t="s">
        <v>157</v>
      </c>
      <c r="K1828" t="s">
        <v>145</v>
      </c>
      <c r="L1828">
        <v>4562</v>
      </c>
      <c r="M1828" t="s">
        <v>144</v>
      </c>
      <c r="N1828">
        <v>114</v>
      </c>
      <c r="O1828">
        <v>91327.26</v>
      </c>
      <c r="P1828">
        <v>862085</v>
      </c>
      <c r="Q1828" t="str">
        <f>VLOOKUP(J1828,S:T,2,FALSE)</f>
        <v>E6 - OTHER</v>
      </c>
    </row>
    <row r="1829" spans="1:17" x14ac:dyDescent="0.35">
      <c r="A1829">
        <v>49</v>
      </c>
      <c r="B1829" t="s">
        <v>420</v>
      </c>
      <c r="C1829">
        <v>2020</v>
      </c>
      <c r="D1829">
        <v>3</v>
      </c>
      <c r="E1829" t="s">
        <v>152</v>
      </c>
      <c r="F1829">
        <v>3</v>
      </c>
      <c r="G1829" t="s">
        <v>135</v>
      </c>
      <c r="H1829">
        <v>711</v>
      </c>
      <c r="I1829" t="s">
        <v>452</v>
      </c>
      <c r="J1829" t="s">
        <v>438</v>
      </c>
      <c r="K1829" t="s">
        <v>439</v>
      </c>
      <c r="L1829">
        <v>4532</v>
      </c>
      <c r="M1829" t="s">
        <v>142</v>
      </c>
      <c r="N1829">
        <v>321</v>
      </c>
      <c r="O1829">
        <v>4254736.08</v>
      </c>
      <c r="P1829">
        <v>65586269</v>
      </c>
      <c r="Q1829" t="str">
        <f>VLOOKUP(J1829,S:T,2,FALSE)</f>
        <v>E5 - Large C&amp;I</v>
      </c>
    </row>
    <row r="1830" spans="1:17" x14ac:dyDescent="0.35">
      <c r="A1830">
        <v>49</v>
      </c>
      <c r="B1830" t="s">
        <v>420</v>
      </c>
      <c r="C1830">
        <v>2020</v>
      </c>
      <c r="D1830">
        <v>3</v>
      </c>
      <c r="E1830" t="s">
        <v>152</v>
      </c>
      <c r="F1830">
        <v>1</v>
      </c>
      <c r="G1830" t="s">
        <v>132</v>
      </c>
      <c r="H1830">
        <v>903</v>
      </c>
      <c r="I1830" t="s">
        <v>453</v>
      </c>
      <c r="J1830" t="s">
        <v>450</v>
      </c>
      <c r="K1830" t="s">
        <v>451</v>
      </c>
      <c r="L1830">
        <v>4512</v>
      </c>
      <c r="M1830" t="s">
        <v>133</v>
      </c>
      <c r="N1830">
        <v>37815</v>
      </c>
      <c r="O1830">
        <v>2071044.33</v>
      </c>
      <c r="P1830">
        <v>17553045</v>
      </c>
      <c r="Q1830" t="str">
        <f>VLOOKUP(J1830,S:T,2,FALSE)</f>
        <v>E1 - Residential</v>
      </c>
    </row>
    <row r="1831" spans="1:17" x14ac:dyDescent="0.35">
      <c r="A1831">
        <v>49</v>
      </c>
      <c r="B1831" t="s">
        <v>420</v>
      </c>
      <c r="C1831">
        <v>2020</v>
      </c>
      <c r="D1831">
        <v>3</v>
      </c>
      <c r="E1831" t="s">
        <v>152</v>
      </c>
      <c r="F1831">
        <v>10</v>
      </c>
      <c r="G1831" t="s">
        <v>149</v>
      </c>
      <c r="H1831">
        <v>903</v>
      </c>
      <c r="I1831" t="s">
        <v>453</v>
      </c>
      <c r="J1831" t="s">
        <v>450</v>
      </c>
      <c r="K1831" t="s">
        <v>451</v>
      </c>
      <c r="L1831">
        <v>4513</v>
      </c>
      <c r="M1831" t="s">
        <v>150</v>
      </c>
      <c r="N1831">
        <v>1660</v>
      </c>
      <c r="O1831">
        <v>190395.35</v>
      </c>
      <c r="P1831">
        <v>1739930</v>
      </c>
      <c r="Q1831" t="str">
        <f>VLOOKUP(J1831,S:T,2,FALSE)</f>
        <v>E1 - Residential</v>
      </c>
    </row>
    <row r="1832" spans="1:17" x14ac:dyDescent="0.35">
      <c r="A1832">
        <v>49</v>
      </c>
      <c r="B1832" t="s">
        <v>420</v>
      </c>
      <c r="C1832">
        <v>2020</v>
      </c>
      <c r="D1832">
        <v>3</v>
      </c>
      <c r="E1832" t="s">
        <v>152</v>
      </c>
      <c r="F1832">
        <v>1</v>
      </c>
      <c r="G1832" t="s">
        <v>132</v>
      </c>
      <c r="H1832">
        <v>905</v>
      </c>
      <c r="I1832" t="s">
        <v>454</v>
      </c>
      <c r="J1832" t="s">
        <v>422</v>
      </c>
      <c r="K1832" t="s">
        <v>423</v>
      </c>
      <c r="L1832">
        <v>4512</v>
      </c>
      <c r="M1832" t="s">
        <v>133</v>
      </c>
      <c r="N1832">
        <v>4759</v>
      </c>
      <c r="O1832">
        <v>96719.17</v>
      </c>
      <c r="P1832">
        <v>1886362</v>
      </c>
      <c r="Q1832" t="str">
        <f>VLOOKUP(J1832,S:T,2,FALSE)</f>
        <v>E2 - Low Income Residential</v>
      </c>
    </row>
    <row r="1833" spans="1:17" x14ac:dyDescent="0.35">
      <c r="A1833">
        <v>49</v>
      </c>
      <c r="B1833" t="s">
        <v>420</v>
      </c>
      <c r="C1833">
        <v>2020</v>
      </c>
      <c r="D1833">
        <v>3</v>
      </c>
      <c r="E1833" t="s">
        <v>152</v>
      </c>
      <c r="F1833">
        <v>6</v>
      </c>
      <c r="G1833" t="s">
        <v>137</v>
      </c>
      <c r="H1833">
        <v>34</v>
      </c>
      <c r="I1833" t="s">
        <v>463</v>
      </c>
      <c r="J1833" t="s">
        <v>458</v>
      </c>
      <c r="K1833" t="s">
        <v>459</v>
      </c>
      <c r="L1833">
        <v>700</v>
      </c>
      <c r="M1833" t="s">
        <v>138</v>
      </c>
      <c r="N1833">
        <v>152</v>
      </c>
      <c r="O1833">
        <v>20650.18</v>
      </c>
      <c r="P1833">
        <v>91734</v>
      </c>
      <c r="Q1833" t="str">
        <f>VLOOKUP(J1833,S:T,2,FALSE)</f>
        <v>E3 - Small C&amp;I</v>
      </c>
    </row>
    <row r="1834" spans="1:17" x14ac:dyDescent="0.35">
      <c r="A1834">
        <v>49</v>
      </c>
      <c r="B1834" t="s">
        <v>420</v>
      </c>
      <c r="C1834">
        <v>2020</v>
      </c>
      <c r="D1834">
        <v>3</v>
      </c>
      <c r="E1834" t="s">
        <v>152</v>
      </c>
      <c r="F1834">
        <v>5</v>
      </c>
      <c r="G1834" t="s">
        <v>140</v>
      </c>
      <c r="H1834">
        <v>710</v>
      </c>
      <c r="I1834" t="s">
        <v>448</v>
      </c>
      <c r="J1834" t="s">
        <v>438</v>
      </c>
      <c r="K1834" t="s">
        <v>439</v>
      </c>
      <c r="L1834">
        <v>4552</v>
      </c>
      <c r="M1834" t="s">
        <v>156</v>
      </c>
      <c r="N1834">
        <v>92</v>
      </c>
      <c r="O1834">
        <v>1403566.41</v>
      </c>
      <c r="P1834">
        <v>20580810</v>
      </c>
      <c r="Q1834" t="str">
        <f>VLOOKUP(J1834,S:T,2,FALSE)</f>
        <v>E5 - Large C&amp;I</v>
      </c>
    </row>
    <row r="1835" spans="1:17" x14ac:dyDescent="0.35">
      <c r="A1835">
        <v>49</v>
      </c>
      <c r="B1835" t="s">
        <v>420</v>
      </c>
      <c r="C1835">
        <v>2020</v>
      </c>
      <c r="D1835">
        <v>3</v>
      </c>
      <c r="E1835" t="s">
        <v>152</v>
      </c>
      <c r="F1835">
        <v>3</v>
      </c>
      <c r="G1835" t="s">
        <v>135</v>
      </c>
      <c r="H1835">
        <v>55</v>
      </c>
      <c r="I1835" t="s">
        <v>427</v>
      </c>
      <c r="J1835" t="s">
        <v>425</v>
      </c>
      <c r="K1835" t="s">
        <v>426</v>
      </c>
      <c r="L1835">
        <v>300</v>
      </c>
      <c r="M1835" t="s">
        <v>136</v>
      </c>
      <c r="N1835">
        <v>52</v>
      </c>
      <c r="O1835">
        <v>-71048.67</v>
      </c>
      <c r="P1835">
        <v>68359</v>
      </c>
      <c r="Q1835" t="str">
        <f>VLOOKUP(J1835,S:T,2,FALSE)</f>
        <v>E3 - Small C&amp;I</v>
      </c>
    </row>
    <row r="1836" spans="1:17" x14ac:dyDescent="0.35">
      <c r="A1836">
        <v>49</v>
      </c>
      <c r="B1836" t="s">
        <v>420</v>
      </c>
      <c r="C1836">
        <v>2020</v>
      </c>
      <c r="D1836">
        <v>3</v>
      </c>
      <c r="E1836" t="s">
        <v>152</v>
      </c>
      <c r="F1836">
        <v>5</v>
      </c>
      <c r="G1836" t="s">
        <v>140</v>
      </c>
      <c r="H1836">
        <v>53</v>
      </c>
      <c r="I1836" t="s">
        <v>435</v>
      </c>
      <c r="J1836" t="s">
        <v>433</v>
      </c>
      <c r="K1836" t="s">
        <v>434</v>
      </c>
      <c r="L1836">
        <v>460</v>
      </c>
      <c r="M1836" t="s">
        <v>141</v>
      </c>
      <c r="N1836">
        <v>9</v>
      </c>
      <c r="O1836">
        <v>20631.439999999999</v>
      </c>
      <c r="P1836">
        <v>95698</v>
      </c>
      <c r="Q1836" t="str">
        <f>VLOOKUP(J1836,S:T,2,FALSE)</f>
        <v>E4 - Medium C&amp;I</v>
      </c>
    </row>
    <row r="1837" spans="1:17" x14ac:dyDescent="0.35">
      <c r="A1837">
        <v>49</v>
      </c>
      <c r="B1837" t="s">
        <v>420</v>
      </c>
      <c r="C1837">
        <v>2020</v>
      </c>
      <c r="D1837">
        <v>3</v>
      </c>
      <c r="E1837" t="s">
        <v>152</v>
      </c>
      <c r="F1837">
        <v>3</v>
      </c>
      <c r="G1837" t="s">
        <v>135</v>
      </c>
      <c r="H1837">
        <v>954</v>
      </c>
      <c r="I1837" t="s">
        <v>436</v>
      </c>
      <c r="J1837" t="s">
        <v>433</v>
      </c>
      <c r="K1837" t="s">
        <v>434</v>
      </c>
      <c r="L1837">
        <v>4532</v>
      </c>
      <c r="M1837" t="s">
        <v>142</v>
      </c>
      <c r="N1837">
        <v>3375</v>
      </c>
      <c r="O1837">
        <v>4523100.62</v>
      </c>
      <c r="P1837">
        <v>54378339</v>
      </c>
      <c r="Q1837" t="str">
        <f>VLOOKUP(J1837,S:T,2,FALSE)</f>
        <v>E4 - Medium C&amp;I</v>
      </c>
    </row>
    <row r="1838" spans="1:17" x14ac:dyDescent="0.35">
      <c r="A1838">
        <v>49</v>
      </c>
      <c r="B1838" t="s">
        <v>420</v>
      </c>
      <c r="C1838">
        <v>2020</v>
      </c>
      <c r="D1838">
        <v>3</v>
      </c>
      <c r="E1838" t="s">
        <v>152</v>
      </c>
      <c r="F1838">
        <v>5</v>
      </c>
      <c r="G1838" t="s">
        <v>140</v>
      </c>
      <c r="H1838">
        <v>954</v>
      </c>
      <c r="I1838" t="s">
        <v>436</v>
      </c>
      <c r="J1838" t="s">
        <v>433</v>
      </c>
      <c r="K1838" t="s">
        <v>434</v>
      </c>
      <c r="L1838">
        <v>4552</v>
      </c>
      <c r="M1838" t="s">
        <v>156</v>
      </c>
      <c r="N1838">
        <v>168</v>
      </c>
      <c r="O1838">
        <v>302348.49</v>
      </c>
      <c r="P1838">
        <v>3456669</v>
      </c>
      <c r="Q1838" t="str">
        <f>VLOOKUP(J1838,S:T,2,FALSE)</f>
        <v>E4 - Medium C&amp;I</v>
      </c>
    </row>
    <row r="1839" spans="1:17" x14ac:dyDescent="0.35">
      <c r="A1839">
        <v>49</v>
      </c>
      <c r="B1839" t="s">
        <v>420</v>
      </c>
      <c r="C1839">
        <v>2020</v>
      </c>
      <c r="D1839">
        <v>3</v>
      </c>
      <c r="E1839" t="s">
        <v>152</v>
      </c>
      <c r="F1839">
        <v>5</v>
      </c>
      <c r="G1839" t="s">
        <v>140</v>
      </c>
      <c r="H1839">
        <v>711</v>
      </c>
      <c r="I1839" t="s">
        <v>452</v>
      </c>
      <c r="J1839" t="s">
        <v>438</v>
      </c>
      <c r="K1839" t="s">
        <v>439</v>
      </c>
      <c r="L1839">
        <v>4552</v>
      </c>
      <c r="M1839" t="s">
        <v>156</v>
      </c>
      <c r="N1839">
        <v>71</v>
      </c>
      <c r="O1839">
        <v>883844.29</v>
      </c>
      <c r="P1839">
        <v>12783224</v>
      </c>
      <c r="Q1839" t="str">
        <f>VLOOKUP(J1839,S:T,2,FALSE)</f>
        <v>E5 - Large C&amp;I</v>
      </c>
    </row>
    <row r="1840" spans="1:17" x14ac:dyDescent="0.35">
      <c r="A1840">
        <v>49</v>
      </c>
      <c r="B1840" t="s">
        <v>420</v>
      </c>
      <c r="C1840">
        <v>2020</v>
      </c>
      <c r="D1840">
        <v>3</v>
      </c>
      <c r="E1840" t="s">
        <v>152</v>
      </c>
      <c r="F1840">
        <v>5</v>
      </c>
      <c r="G1840" t="s">
        <v>140</v>
      </c>
      <c r="H1840">
        <v>122</v>
      </c>
      <c r="I1840" t="s">
        <v>460</v>
      </c>
      <c r="J1840" t="s">
        <v>461</v>
      </c>
      <c r="K1840" t="s">
        <v>462</v>
      </c>
      <c r="L1840">
        <v>460</v>
      </c>
      <c r="M1840" t="s">
        <v>141</v>
      </c>
      <c r="N1840">
        <v>1</v>
      </c>
      <c r="O1840">
        <v>23087.3</v>
      </c>
      <c r="P1840">
        <v>367815</v>
      </c>
      <c r="Q1840" t="str">
        <f>VLOOKUP(J1840,S:T,2,FALSE)</f>
        <v>E5 - Large C&amp;I</v>
      </c>
    </row>
    <row r="1841" spans="1:17" x14ac:dyDescent="0.35">
      <c r="A1841">
        <v>49</v>
      </c>
      <c r="B1841" t="s">
        <v>420</v>
      </c>
      <c r="C1841">
        <v>2020</v>
      </c>
      <c r="D1841">
        <v>3</v>
      </c>
      <c r="E1841" t="s">
        <v>152</v>
      </c>
      <c r="F1841">
        <v>3</v>
      </c>
      <c r="G1841" t="s">
        <v>135</v>
      </c>
      <c r="H1841">
        <v>1</v>
      </c>
      <c r="I1841" t="s">
        <v>449</v>
      </c>
      <c r="J1841" t="s">
        <v>450</v>
      </c>
      <c r="K1841" t="s">
        <v>451</v>
      </c>
      <c r="L1841">
        <v>300</v>
      </c>
      <c r="M1841" t="s">
        <v>136</v>
      </c>
      <c r="N1841">
        <v>785</v>
      </c>
      <c r="O1841">
        <v>209262.3</v>
      </c>
      <c r="P1841">
        <v>933847</v>
      </c>
      <c r="Q1841" t="str">
        <f>VLOOKUP(J1841,S:T,2,FALSE)</f>
        <v>E1 - Residential</v>
      </c>
    </row>
    <row r="1842" spans="1:17" x14ac:dyDescent="0.35">
      <c r="A1842">
        <v>49</v>
      </c>
      <c r="B1842" t="s">
        <v>420</v>
      </c>
      <c r="C1842">
        <v>2020</v>
      </c>
      <c r="D1842">
        <v>3</v>
      </c>
      <c r="E1842" t="s">
        <v>152</v>
      </c>
      <c r="F1842">
        <v>5</v>
      </c>
      <c r="G1842" t="s">
        <v>140</v>
      </c>
      <c r="H1842">
        <v>13</v>
      </c>
      <c r="I1842" t="s">
        <v>432</v>
      </c>
      <c r="J1842" t="s">
        <v>433</v>
      </c>
      <c r="K1842" t="s">
        <v>434</v>
      </c>
      <c r="L1842">
        <v>460</v>
      </c>
      <c r="M1842" t="s">
        <v>141</v>
      </c>
      <c r="N1842">
        <v>292</v>
      </c>
      <c r="O1842">
        <v>703796.42</v>
      </c>
      <c r="P1842">
        <v>3255311</v>
      </c>
      <c r="Q1842" t="str">
        <f>VLOOKUP(J1842,S:T,2,FALSE)</f>
        <v>E4 - Medium C&amp;I</v>
      </c>
    </row>
    <row r="1843" spans="1:17" x14ac:dyDescent="0.35">
      <c r="A1843">
        <v>49</v>
      </c>
      <c r="B1843" t="s">
        <v>420</v>
      </c>
      <c r="C1843">
        <v>2020</v>
      </c>
      <c r="D1843">
        <v>3</v>
      </c>
      <c r="E1843" t="s">
        <v>152</v>
      </c>
      <c r="F1843">
        <v>3</v>
      </c>
      <c r="G1843" t="s">
        <v>135</v>
      </c>
      <c r="H1843">
        <v>617</v>
      </c>
      <c r="I1843" t="s">
        <v>470</v>
      </c>
      <c r="J1843" t="s">
        <v>430</v>
      </c>
      <c r="K1843" t="s">
        <v>431</v>
      </c>
      <c r="L1843">
        <v>4532</v>
      </c>
      <c r="M1843" t="s">
        <v>142</v>
      </c>
      <c r="N1843">
        <v>1</v>
      </c>
      <c r="O1843">
        <v>843.56</v>
      </c>
      <c r="P1843">
        <v>4719</v>
      </c>
      <c r="Q1843" t="str">
        <f>VLOOKUP(J1843,S:T,2,FALSE)</f>
        <v>E6 - OTHER</v>
      </c>
    </row>
    <row r="1844" spans="1:17" x14ac:dyDescent="0.35">
      <c r="A1844">
        <v>49</v>
      </c>
      <c r="B1844" t="s">
        <v>420</v>
      </c>
      <c r="C1844">
        <v>2020</v>
      </c>
      <c r="D1844">
        <v>3</v>
      </c>
      <c r="E1844" t="s">
        <v>152</v>
      </c>
      <c r="F1844">
        <v>6</v>
      </c>
      <c r="G1844" t="s">
        <v>137</v>
      </c>
      <c r="H1844">
        <v>617</v>
      </c>
      <c r="I1844" t="s">
        <v>470</v>
      </c>
      <c r="J1844" t="s">
        <v>430</v>
      </c>
      <c r="K1844" t="s">
        <v>431</v>
      </c>
      <c r="L1844">
        <v>4562</v>
      </c>
      <c r="M1844" t="s">
        <v>144</v>
      </c>
      <c r="N1844">
        <v>110</v>
      </c>
      <c r="O1844">
        <v>417671.19</v>
      </c>
      <c r="P1844">
        <v>1223501</v>
      </c>
      <c r="Q1844" t="str">
        <f>VLOOKUP(J1844,S:T,2,FALSE)</f>
        <v>E6 - OTHER</v>
      </c>
    </row>
    <row r="1845" spans="1:17" x14ac:dyDescent="0.35">
      <c r="A1845">
        <v>49</v>
      </c>
      <c r="B1845" t="s">
        <v>420</v>
      </c>
      <c r="C1845">
        <v>2020</v>
      </c>
      <c r="D1845">
        <v>3</v>
      </c>
      <c r="E1845" t="s">
        <v>152</v>
      </c>
      <c r="F1845">
        <v>3</v>
      </c>
      <c r="G1845" t="s">
        <v>135</v>
      </c>
      <c r="H1845">
        <v>629</v>
      </c>
      <c r="I1845" t="s">
        <v>469</v>
      </c>
      <c r="J1845" t="s">
        <v>430</v>
      </c>
      <c r="K1845" t="s">
        <v>431</v>
      </c>
      <c r="L1845">
        <v>300</v>
      </c>
      <c r="M1845" t="s">
        <v>136</v>
      </c>
      <c r="N1845">
        <v>8</v>
      </c>
      <c r="O1845">
        <v>307.57</v>
      </c>
      <c r="P1845">
        <v>1100</v>
      </c>
      <c r="Q1845" t="str">
        <f>VLOOKUP(J1845,S:T,2,FALSE)</f>
        <v>E6 - OTHER</v>
      </c>
    </row>
    <row r="1846" spans="1:17" x14ac:dyDescent="0.35">
      <c r="A1846">
        <v>49</v>
      </c>
      <c r="B1846" t="s">
        <v>420</v>
      </c>
      <c r="C1846">
        <v>2020</v>
      </c>
      <c r="D1846">
        <v>3</v>
      </c>
      <c r="E1846" t="s">
        <v>152</v>
      </c>
      <c r="F1846">
        <v>5</v>
      </c>
      <c r="G1846" t="s">
        <v>140</v>
      </c>
      <c r="H1846">
        <v>943</v>
      </c>
      <c r="I1846" t="s">
        <v>464</v>
      </c>
      <c r="J1846" t="s">
        <v>465</v>
      </c>
      <c r="K1846" t="s">
        <v>466</v>
      </c>
      <c r="L1846">
        <v>4552</v>
      </c>
      <c r="M1846" t="s">
        <v>156</v>
      </c>
      <c r="N1846">
        <v>1</v>
      </c>
      <c r="O1846">
        <v>8786.49</v>
      </c>
      <c r="P1846">
        <v>0</v>
      </c>
      <c r="Q1846" t="str">
        <f>VLOOKUP(J1846,S:T,2,FALSE)</f>
        <v>E6 - OTHER</v>
      </c>
    </row>
    <row r="1847" spans="1:17" x14ac:dyDescent="0.35">
      <c r="A1847">
        <v>49</v>
      </c>
      <c r="B1847" t="s">
        <v>420</v>
      </c>
      <c r="C1847">
        <v>2020</v>
      </c>
      <c r="D1847">
        <v>3</v>
      </c>
      <c r="E1847" t="s">
        <v>152</v>
      </c>
      <c r="F1847">
        <v>5</v>
      </c>
      <c r="G1847" t="s">
        <v>140</v>
      </c>
      <c r="H1847">
        <v>944</v>
      </c>
      <c r="I1847" t="s">
        <v>471</v>
      </c>
      <c r="J1847" t="s">
        <v>472</v>
      </c>
      <c r="K1847" t="s">
        <v>473</v>
      </c>
      <c r="L1847">
        <v>4552</v>
      </c>
      <c r="M1847" t="s">
        <v>156</v>
      </c>
      <c r="N1847">
        <v>1</v>
      </c>
      <c r="O1847">
        <v>9159.31</v>
      </c>
      <c r="P1847">
        <v>413979</v>
      </c>
      <c r="Q1847" t="str">
        <f>VLOOKUP(J1847,S:T,2,FALSE)</f>
        <v>E6 - OTHER</v>
      </c>
    </row>
    <row r="1848" spans="1:17" x14ac:dyDescent="0.35">
      <c r="A1848">
        <v>49</v>
      </c>
      <c r="B1848" t="s">
        <v>420</v>
      </c>
      <c r="C1848">
        <v>2020</v>
      </c>
      <c r="D1848">
        <v>3</v>
      </c>
      <c r="E1848" t="s">
        <v>152</v>
      </c>
      <c r="F1848">
        <v>10</v>
      </c>
      <c r="G1848" t="s">
        <v>149</v>
      </c>
      <c r="H1848">
        <v>5</v>
      </c>
      <c r="I1848" t="s">
        <v>536</v>
      </c>
      <c r="J1848" t="s">
        <v>425</v>
      </c>
      <c r="K1848" t="s">
        <v>426</v>
      </c>
      <c r="L1848">
        <v>207</v>
      </c>
      <c r="M1848" t="s">
        <v>151</v>
      </c>
      <c r="N1848">
        <v>1</v>
      </c>
      <c r="O1848">
        <v>14.14</v>
      </c>
      <c r="P1848">
        <v>3</v>
      </c>
      <c r="Q1848" t="str">
        <f>VLOOKUP(J1848,S:T,2,FALSE)</f>
        <v>E3 - Small C&amp;I</v>
      </c>
    </row>
    <row r="1849" spans="1:17" x14ac:dyDescent="0.35">
      <c r="A1849">
        <v>49</v>
      </c>
      <c r="B1849" t="s">
        <v>420</v>
      </c>
      <c r="C1849">
        <v>2020</v>
      </c>
      <c r="D1849">
        <v>3</v>
      </c>
      <c r="E1849" t="s">
        <v>152</v>
      </c>
      <c r="F1849">
        <v>10</v>
      </c>
      <c r="G1849" t="s">
        <v>149</v>
      </c>
      <c r="H1849">
        <v>905</v>
      </c>
      <c r="I1849" t="s">
        <v>454</v>
      </c>
      <c r="J1849" t="s">
        <v>422</v>
      </c>
      <c r="K1849" t="s">
        <v>423</v>
      </c>
      <c r="L1849">
        <v>4513</v>
      </c>
      <c r="M1849" t="s">
        <v>150</v>
      </c>
      <c r="N1849">
        <v>137</v>
      </c>
      <c r="O1849">
        <v>4535.7</v>
      </c>
      <c r="P1849">
        <v>96613</v>
      </c>
      <c r="Q1849" t="str">
        <f>VLOOKUP(J1849,S:T,2,FALSE)</f>
        <v>E2 - Low Income Residential</v>
      </c>
    </row>
    <row r="1850" spans="1:17" x14ac:dyDescent="0.35">
      <c r="A1850">
        <v>49</v>
      </c>
      <c r="B1850" t="s">
        <v>420</v>
      </c>
      <c r="C1850">
        <v>2020</v>
      </c>
      <c r="D1850">
        <v>3</v>
      </c>
      <c r="E1850" t="s">
        <v>152</v>
      </c>
      <c r="F1850">
        <v>10</v>
      </c>
      <c r="G1850" t="s">
        <v>149</v>
      </c>
      <c r="H1850">
        <v>1</v>
      </c>
      <c r="I1850" t="s">
        <v>449</v>
      </c>
      <c r="J1850" t="s">
        <v>450</v>
      </c>
      <c r="K1850" t="s">
        <v>451</v>
      </c>
      <c r="L1850">
        <v>207</v>
      </c>
      <c r="M1850" t="s">
        <v>151</v>
      </c>
      <c r="N1850">
        <v>14647</v>
      </c>
      <c r="O1850">
        <v>3018387.14</v>
      </c>
      <c r="P1850">
        <v>13432281</v>
      </c>
      <c r="Q1850" t="str">
        <f>VLOOKUP(J1850,S:T,2,FALSE)</f>
        <v>E1 - Residential</v>
      </c>
    </row>
    <row r="1851" spans="1:17" x14ac:dyDescent="0.35">
      <c r="A1851">
        <v>49</v>
      </c>
      <c r="B1851" t="s">
        <v>420</v>
      </c>
      <c r="C1851">
        <v>2020</v>
      </c>
      <c r="D1851">
        <v>3</v>
      </c>
      <c r="E1851" t="s">
        <v>152</v>
      </c>
      <c r="F1851">
        <v>5</v>
      </c>
      <c r="G1851" t="s">
        <v>140</v>
      </c>
      <c r="H1851">
        <v>5</v>
      </c>
      <c r="I1851" t="s">
        <v>424</v>
      </c>
      <c r="J1851" t="s">
        <v>425</v>
      </c>
      <c r="K1851" t="s">
        <v>426</v>
      </c>
      <c r="L1851">
        <v>460</v>
      </c>
      <c r="M1851" t="s">
        <v>141</v>
      </c>
      <c r="N1851">
        <v>783</v>
      </c>
      <c r="O1851">
        <v>273534.05</v>
      </c>
      <c r="P1851">
        <v>1296753</v>
      </c>
      <c r="Q1851" t="str">
        <f>VLOOKUP(J1851,S:T,2,FALSE)</f>
        <v>E3 - Small C&amp;I</v>
      </c>
    </row>
    <row r="1852" spans="1:17" x14ac:dyDescent="0.35">
      <c r="A1852">
        <v>49</v>
      </c>
      <c r="B1852" t="s">
        <v>420</v>
      </c>
      <c r="C1852">
        <v>2020</v>
      </c>
      <c r="D1852">
        <v>3</v>
      </c>
      <c r="E1852" t="s">
        <v>152</v>
      </c>
      <c r="F1852">
        <v>1</v>
      </c>
      <c r="G1852" t="s">
        <v>132</v>
      </c>
      <c r="H1852">
        <v>13</v>
      </c>
      <c r="I1852" t="s">
        <v>432</v>
      </c>
      <c r="J1852" t="s">
        <v>433</v>
      </c>
      <c r="K1852" t="s">
        <v>434</v>
      </c>
      <c r="L1852">
        <v>200</v>
      </c>
      <c r="M1852" t="s">
        <v>143</v>
      </c>
      <c r="N1852">
        <v>10</v>
      </c>
      <c r="O1852">
        <v>8732.58</v>
      </c>
      <c r="P1852">
        <v>35757</v>
      </c>
      <c r="Q1852" t="str">
        <f>VLOOKUP(J1852,S:T,2,FALSE)</f>
        <v>E4 - Medium C&amp;I</v>
      </c>
    </row>
    <row r="1853" spans="1:17" x14ac:dyDescent="0.35">
      <c r="A1853">
        <v>49</v>
      </c>
      <c r="B1853" t="s">
        <v>420</v>
      </c>
      <c r="C1853">
        <v>2020</v>
      </c>
      <c r="D1853">
        <v>3</v>
      </c>
      <c r="E1853" t="s">
        <v>152</v>
      </c>
      <c r="F1853">
        <v>1</v>
      </c>
      <c r="G1853" t="s">
        <v>132</v>
      </c>
      <c r="H1853">
        <v>950</v>
      </c>
      <c r="I1853" t="s">
        <v>428</v>
      </c>
      <c r="J1853" t="s">
        <v>425</v>
      </c>
      <c r="K1853" t="s">
        <v>426</v>
      </c>
      <c r="L1853">
        <v>4512</v>
      </c>
      <c r="M1853" t="s">
        <v>133</v>
      </c>
      <c r="N1853">
        <v>74</v>
      </c>
      <c r="O1853">
        <v>7725.42</v>
      </c>
      <c r="P1853">
        <v>68946</v>
      </c>
      <c r="Q1853" t="str">
        <f>VLOOKUP(J1853,S:T,2,FALSE)</f>
        <v>E3 - Small C&amp;I</v>
      </c>
    </row>
    <row r="1854" spans="1:17" x14ac:dyDescent="0.35">
      <c r="A1854">
        <v>49</v>
      </c>
      <c r="B1854" t="s">
        <v>420</v>
      </c>
      <c r="C1854">
        <v>2020</v>
      </c>
      <c r="D1854">
        <v>3</v>
      </c>
      <c r="E1854" t="s">
        <v>152</v>
      </c>
      <c r="F1854">
        <v>1</v>
      </c>
      <c r="G1854" t="s">
        <v>132</v>
      </c>
      <c r="H1854">
        <v>6</v>
      </c>
      <c r="I1854" t="s">
        <v>421</v>
      </c>
      <c r="J1854" t="s">
        <v>422</v>
      </c>
      <c r="K1854" t="s">
        <v>423</v>
      </c>
      <c r="L1854">
        <v>200</v>
      </c>
      <c r="M1854" t="s">
        <v>143</v>
      </c>
      <c r="N1854">
        <v>26646</v>
      </c>
      <c r="O1854">
        <v>2291576.23</v>
      </c>
      <c r="P1854">
        <v>13574262</v>
      </c>
      <c r="Q1854" t="str">
        <f>VLOOKUP(J1854,S:T,2,FALSE)</f>
        <v>E2 - Low Income Residential</v>
      </c>
    </row>
    <row r="1855" spans="1:17" x14ac:dyDescent="0.35">
      <c r="A1855">
        <v>49</v>
      </c>
      <c r="B1855" t="s">
        <v>420</v>
      </c>
      <c r="C1855">
        <v>2020</v>
      </c>
      <c r="D1855">
        <v>3</v>
      </c>
      <c r="E1855" t="s">
        <v>152</v>
      </c>
      <c r="F1855">
        <v>1</v>
      </c>
      <c r="G1855" t="s">
        <v>132</v>
      </c>
      <c r="H1855">
        <v>5</v>
      </c>
      <c r="I1855" t="s">
        <v>424</v>
      </c>
      <c r="J1855" t="s">
        <v>425</v>
      </c>
      <c r="K1855" t="s">
        <v>426</v>
      </c>
      <c r="L1855">
        <v>200</v>
      </c>
      <c r="M1855" t="s">
        <v>143</v>
      </c>
      <c r="N1855">
        <v>830</v>
      </c>
      <c r="O1855">
        <v>82794.25</v>
      </c>
      <c r="P1855">
        <v>349647</v>
      </c>
      <c r="Q1855" t="str">
        <f>VLOOKUP(J1855,S:T,2,FALSE)</f>
        <v>E3 - Small C&amp;I</v>
      </c>
    </row>
    <row r="1856" spans="1:17" x14ac:dyDescent="0.35">
      <c r="A1856">
        <v>49</v>
      </c>
      <c r="B1856" t="s">
        <v>420</v>
      </c>
      <c r="C1856">
        <v>2020</v>
      </c>
      <c r="D1856">
        <v>3</v>
      </c>
      <c r="E1856" t="s">
        <v>152</v>
      </c>
      <c r="F1856">
        <v>3</v>
      </c>
      <c r="G1856" t="s">
        <v>135</v>
      </c>
      <c r="H1856">
        <v>924</v>
      </c>
      <c r="I1856" t="s">
        <v>443</v>
      </c>
      <c r="J1856" t="s">
        <v>444</v>
      </c>
      <c r="K1856" t="s">
        <v>445</v>
      </c>
      <c r="L1856">
        <v>4532</v>
      </c>
      <c r="M1856" t="s">
        <v>142</v>
      </c>
      <c r="N1856">
        <v>1</v>
      </c>
      <c r="O1856">
        <v>178439.4</v>
      </c>
      <c r="P1856">
        <v>2344364</v>
      </c>
      <c r="Q1856" t="str">
        <f>VLOOKUP(J1856,S:T,2,FALSE)</f>
        <v>E5 - Large C&amp;I</v>
      </c>
    </row>
    <row r="1857" spans="1:17" x14ac:dyDescent="0.35">
      <c r="A1857">
        <v>49</v>
      </c>
      <c r="B1857" t="s">
        <v>420</v>
      </c>
      <c r="C1857">
        <v>2020</v>
      </c>
      <c r="D1857">
        <v>3</v>
      </c>
      <c r="E1857" t="s">
        <v>152</v>
      </c>
      <c r="F1857">
        <v>3</v>
      </c>
      <c r="G1857" t="s">
        <v>135</v>
      </c>
      <c r="H1857">
        <v>13</v>
      </c>
      <c r="I1857" t="s">
        <v>432</v>
      </c>
      <c r="J1857" t="s">
        <v>433</v>
      </c>
      <c r="K1857" t="s">
        <v>434</v>
      </c>
      <c r="L1857">
        <v>300</v>
      </c>
      <c r="M1857" t="s">
        <v>136</v>
      </c>
      <c r="N1857">
        <v>3893</v>
      </c>
      <c r="O1857">
        <v>7420910.2599999998</v>
      </c>
      <c r="P1857">
        <v>34453177</v>
      </c>
      <c r="Q1857" t="str">
        <f>VLOOKUP(J1857,S:T,2,FALSE)</f>
        <v>E4 - Medium C&amp;I</v>
      </c>
    </row>
    <row r="1858" spans="1:17" x14ac:dyDescent="0.35">
      <c r="A1858">
        <v>49</v>
      </c>
      <c r="B1858" t="s">
        <v>420</v>
      </c>
      <c r="C1858">
        <v>2020</v>
      </c>
      <c r="D1858">
        <v>3</v>
      </c>
      <c r="E1858" t="s">
        <v>152</v>
      </c>
      <c r="F1858">
        <v>10</v>
      </c>
      <c r="G1858" t="s">
        <v>149</v>
      </c>
      <c r="H1858">
        <v>628</v>
      </c>
      <c r="I1858" t="s">
        <v>440</v>
      </c>
      <c r="J1858" t="s">
        <v>441</v>
      </c>
      <c r="K1858" t="s">
        <v>442</v>
      </c>
      <c r="L1858">
        <v>207</v>
      </c>
      <c r="M1858" t="s">
        <v>151</v>
      </c>
      <c r="N1858">
        <v>7</v>
      </c>
      <c r="O1858">
        <v>181.39</v>
      </c>
      <c r="P1858">
        <v>607</v>
      </c>
      <c r="Q1858" t="str">
        <f>VLOOKUP(J1858,S:T,2,FALSE)</f>
        <v>E6 - OTHER</v>
      </c>
    </row>
    <row r="1859" spans="1:17" x14ac:dyDescent="0.35">
      <c r="A1859">
        <v>49</v>
      </c>
      <c r="B1859" t="s">
        <v>420</v>
      </c>
      <c r="C1859">
        <v>2020</v>
      </c>
      <c r="D1859">
        <v>3</v>
      </c>
      <c r="E1859" t="s">
        <v>152</v>
      </c>
      <c r="F1859">
        <v>3</v>
      </c>
      <c r="G1859" t="s">
        <v>135</v>
      </c>
      <c r="H1859">
        <v>605</v>
      </c>
      <c r="I1859" t="s">
        <v>467</v>
      </c>
      <c r="J1859" t="s">
        <v>441</v>
      </c>
      <c r="K1859" t="s">
        <v>442</v>
      </c>
      <c r="L1859">
        <v>300</v>
      </c>
      <c r="M1859" t="s">
        <v>136</v>
      </c>
      <c r="N1859">
        <v>15</v>
      </c>
      <c r="O1859">
        <v>763.08</v>
      </c>
      <c r="P1859">
        <v>2767</v>
      </c>
      <c r="Q1859" t="str">
        <f>VLOOKUP(J1859,S:T,2,FALSE)</f>
        <v>E6 - OTHER</v>
      </c>
    </row>
    <row r="1860" spans="1:17" x14ac:dyDescent="0.35">
      <c r="A1860">
        <v>49</v>
      </c>
      <c r="B1860" t="s">
        <v>420</v>
      </c>
      <c r="C1860">
        <v>2020</v>
      </c>
      <c r="D1860">
        <v>3</v>
      </c>
      <c r="E1860" t="s">
        <v>152</v>
      </c>
      <c r="F1860">
        <v>3</v>
      </c>
      <c r="G1860" t="s">
        <v>135</v>
      </c>
      <c r="H1860">
        <v>34</v>
      </c>
      <c r="I1860" t="s">
        <v>463</v>
      </c>
      <c r="J1860" t="s">
        <v>458</v>
      </c>
      <c r="K1860" t="s">
        <v>459</v>
      </c>
      <c r="L1860">
        <v>300</v>
      </c>
      <c r="M1860" t="s">
        <v>136</v>
      </c>
      <c r="N1860">
        <v>133</v>
      </c>
      <c r="O1860">
        <v>16023.67</v>
      </c>
      <c r="P1860">
        <v>70210</v>
      </c>
      <c r="Q1860" t="str">
        <f>VLOOKUP(J1860,S:T,2,FALSE)</f>
        <v>E3 - Small C&amp;I</v>
      </c>
    </row>
    <row r="1861" spans="1:17" x14ac:dyDescent="0.35">
      <c r="A1861">
        <v>49</v>
      </c>
      <c r="B1861" t="s">
        <v>420</v>
      </c>
      <c r="C1861">
        <v>2020</v>
      </c>
      <c r="D1861">
        <v>3</v>
      </c>
      <c r="E1861" t="s">
        <v>152</v>
      </c>
      <c r="F1861">
        <v>3</v>
      </c>
      <c r="G1861" t="s">
        <v>135</v>
      </c>
      <c r="H1861">
        <v>951</v>
      </c>
      <c r="I1861" t="s">
        <v>457</v>
      </c>
      <c r="J1861" t="s">
        <v>458</v>
      </c>
      <c r="K1861" t="s">
        <v>459</v>
      </c>
      <c r="L1861">
        <v>4532</v>
      </c>
      <c r="M1861" t="s">
        <v>142</v>
      </c>
      <c r="N1861">
        <v>114</v>
      </c>
      <c r="O1861">
        <v>9208.83</v>
      </c>
      <c r="P1861">
        <v>74269</v>
      </c>
      <c r="Q1861" t="str">
        <f>VLOOKUP(J1861,S:T,2,FALSE)</f>
        <v>E3 - Small C&amp;I</v>
      </c>
    </row>
    <row r="1862" spans="1:17" x14ac:dyDescent="0.35">
      <c r="A1862">
        <v>49</v>
      </c>
      <c r="B1862" t="s">
        <v>420</v>
      </c>
      <c r="C1862">
        <v>2020</v>
      </c>
      <c r="D1862">
        <v>3</v>
      </c>
      <c r="E1862" t="s">
        <v>152</v>
      </c>
      <c r="F1862">
        <v>5</v>
      </c>
      <c r="G1862" t="s">
        <v>140</v>
      </c>
      <c r="H1862">
        <v>628</v>
      </c>
      <c r="I1862" t="s">
        <v>440</v>
      </c>
      <c r="J1862" t="s">
        <v>441</v>
      </c>
      <c r="K1862" t="s">
        <v>442</v>
      </c>
      <c r="L1862">
        <v>460</v>
      </c>
      <c r="M1862" t="s">
        <v>141</v>
      </c>
      <c r="N1862">
        <v>55</v>
      </c>
      <c r="O1862">
        <v>9010.02</v>
      </c>
      <c r="P1862">
        <v>33224</v>
      </c>
      <c r="Q1862" t="str">
        <f>VLOOKUP(J1862,S:T,2,FALSE)</f>
        <v>E6 - OTHER</v>
      </c>
    </row>
    <row r="1863" spans="1:17" x14ac:dyDescent="0.35">
      <c r="A1863">
        <v>49</v>
      </c>
      <c r="B1863" t="s">
        <v>420</v>
      </c>
      <c r="C1863">
        <v>2020</v>
      </c>
      <c r="D1863">
        <v>3</v>
      </c>
      <c r="E1863" t="s">
        <v>152</v>
      </c>
      <c r="F1863">
        <v>1</v>
      </c>
      <c r="G1863" t="s">
        <v>132</v>
      </c>
      <c r="H1863">
        <v>616</v>
      </c>
      <c r="I1863" t="s">
        <v>446</v>
      </c>
      <c r="J1863" t="s">
        <v>441</v>
      </c>
      <c r="K1863" t="s">
        <v>442</v>
      </c>
      <c r="L1863">
        <v>4512</v>
      </c>
      <c r="M1863" t="s">
        <v>133</v>
      </c>
      <c r="N1863">
        <v>43</v>
      </c>
      <c r="O1863">
        <v>4012.03</v>
      </c>
      <c r="P1863">
        <v>15034</v>
      </c>
      <c r="Q1863" t="str">
        <f>VLOOKUP(J1863,S:T,2,FALSE)</f>
        <v>E6 - OTHER</v>
      </c>
    </row>
    <row r="1864" spans="1:17" x14ac:dyDescent="0.35">
      <c r="A1864">
        <v>49</v>
      </c>
      <c r="B1864" t="s">
        <v>420</v>
      </c>
      <c r="C1864">
        <v>2020</v>
      </c>
      <c r="D1864">
        <v>3</v>
      </c>
      <c r="E1864" t="s">
        <v>152</v>
      </c>
      <c r="F1864">
        <v>6</v>
      </c>
      <c r="G1864" t="s">
        <v>137</v>
      </c>
      <c r="H1864">
        <v>627</v>
      </c>
      <c r="I1864" t="s">
        <v>468</v>
      </c>
      <c r="J1864" t="s">
        <v>84</v>
      </c>
      <c r="K1864" t="s">
        <v>145</v>
      </c>
      <c r="L1864">
        <v>700</v>
      </c>
      <c r="M1864" t="s">
        <v>138</v>
      </c>
      <c r="N1864">
        <v>2</v>
      </c>
      <c r="O1864">
        <v>763.09</v>
      </c>
      <c r="P1864">
        <v>403</v>
      </c>
      <c r="Q1864" t="str">
        <f>VLOOKUP(J1864,S:T,2,FALSE)</f>
        <v>E6 - OTHER</v>
      </c>
    </row>
    <row r="1865" spans="1:17" x14ac:dyDescent="0.35">
      <c r="A1865">
        <v>49</v>
      </c>
      <c r="B1865" t="s">
        <v>420</v>
      </c>
      <c r="C1865">
        <v>2020</v>
      </c>
      <c r="D1865">
        <v>3</v>
      </c>
      <c r="E1865" t="s">
        <v>152</v>
      </c>
      <c r="F1865">
        <v>3</v>
      </c>
      <c r="G1865" t="s">
        <v>135</v>
      </c>
      <c r="H1865">
        <v>631</v>
      </c>
      <c r="I1865" t="s">
        <v>475</v>
      </c>
      <c r="J1865" t="s">
        <v>157</v>
      </c>
      <c r="K1865" t="s">
        <v>145</v>
      </c>
      <c r="L1865">
        <v>300</v>
      </c>
      <c r="M1865" t="s">
        <v>136</v>
      </c>
      <c r="N1865">
        <v>1</v>
      </c>
      <c r="O1865">
        <v>42.19</v>
      </c>
      <c r="P1865">
        <v>214</v>
      </c>
      <c r="Q1865" t="str">
        <f>VLOOKUP(J1865,S:T,2,FALSE)</f>
        <v>E6 - OTHER</v>
      </c>
    </row>
    <row r="1866" spans="1:17" x14ac:dyDescent="0.35">
      <c r="A1866">
        <v>49</v>
      </c>
      <c r="B1866" t="s">
        <v>420</v>
      </c>
      <c r="C1866">
        <v>2020</v>
      </c>
      <c r="D1866">
        <v>3</v>
      </c>
      <c r="E1866" t="s">
        <v>152</v>
      </c>
      <c r="F1866">
        <v>6</v>
      </c>
      <c r="G1866" t="s">
        <v>137</v>
      </c>
      <c r="H1866">
        <v>630</v>
      </c>
      <c r="I1866" t="s">
        <v>455</v>
      </c>
      <c r="J1866" t="s">
        <v>157</v>
      </c>
      <c r="K1866" t="s">
        <v>145</v>
      </c>
      <c r="L1866">
        <v>700</v>
      </c>
      <c r="M1866" t="s">
        <v>138</v>
      </c>
      <c r="N1866">
        <v>1</v>
      </c>
      <c r="O1866">
        <v>744.96</v>
      </c>
      <c r="P1866">
        <v>3620</v>
      </c>
      <c r="Q1866" t="str">
        <f>VLOOKUP(J1866,S:T,2,FALSE)</f>
        <v>E6 - OTHER</v>
      </c>
    </row>
    <row r="1867" spans="1:17" x14ac:dyDescent="0.35">
      <c r="A1867">
        <v>49</v>
      </c>
      <c r="B1867" t="s">
        <v>420</v>
      </c>
      <c r="C1867">
        <v>2020</v>
      </c>
      <c r="D1867">
        <v>3</v>
      </c>
      <c r="E1867" t="s">
        <v>152</v>
      </c>
      <c r="F1867">
        <v>5</v>
      </c>
      <c r="G1867" t="s">
        <v>140</v>
      </c>
      <c r="H1867">
        <v>1</v>
      </c>
      <c r="I1867" t="s">
        <v>449</v>
      </c>
      <c r="J1867" t="s">
        <v>450</v>
      </c>
      <c r="K1867" t="s">
        <v>451</v>
      </c>
      <c r="L1867">
        <v>460</v>
      </c>
      <c r="M1867" t="s">
        <v>141</v>
      </c>
      <c r="N1867">
        <v>6</v>
      </c>
      <c r="O1867">
        <v>424.4</v>
      </c>
      <c r="P1867">
        <v>1698</v>
      </c>
      <c r="Q1867" t="str">
        <f>VLOOKUP(J1867,S:T,2,FALSE)</f>
        <v>E1 - Residential</v>
      </c>
    </row>
    <row r="1868" spans="1:17" x14ac:dyDescent="0.35">
      <c r="A1868">
        <v>49</v>
      </c>
      <c r="B1868" t="s">
        <v>420</v>
      </c>
      <c r="C1868">
        <v>2020</v>
      </c>
      <c r="D1868">
        <v>3</v>
      </c>
      <c r="E1868" t="s">
        <v>152</v>
      </c>
      <c r="F1868">
        <v>1</v>
      </c>
      <c r="G1868" t="s">
        <v>132</v>
      </c>
      <c r="H1868">
        <v>1</v>
      </c>
      <c r="I1868" t="s">
        <v>449</v>
      </c>
      <c r="J1868" t="s">
        <v>450</v>
      </c>
      <c r="K1868" t="s">
        <v>451</v>
      </c>
      <c r="L1868">
        <v>200</v>
      </c>
      <c r="M1868" t="s">
        <v>143</v>
      </c>
      <c r="N1868">
        <v>344971</v>
      </c>
      <c r="O1868">
        <v>39253985.880000003</v>
      </c>
      <c r="P1868">
        <v>168967957</v>
      </c>
      <c r="Q1868" t="str">
        <f>VLOOKUP(J1868,S:T,2,FALSE)</f>
        <v>E1 - Residential</v>
      </c>
    </row>
    <row r="1869" spans="1:17" x14ac:dyDescent="0.35">
      <c r="A1869">
        <v>49</v>
      </c>
      <c r="B1869" t="s">
        <v>420</v>
      </c>
      <c r="C1869">
        <v>2020</v>
      </c>
      <c r="D1869">
        <v>3</v>
      </c>
      <c r="E1869" t="s">
        <v>152</v>
      </c>
      <c r="F1869">
        <v>3</v>
      </c>
      <c r="G1869" t="s">
        <v>135</v>
      </c>
      <c r="H1869">
        <v>700</v>
      </c>
      <c r="I1869" t="s">
        <v>447</v>
      </c>
      <c r="J1869" t="s">
        <v>438</v>
      </c>
      <c r="K1869" t="s">
        <v>439</v>
      </c>
      <c r="L1869">
        <v>300</v>
      </c>
      <c r="M1869" t="s">
        <v>136</v>
      </c>
      <c r="N1869">
        <v>58</v>
      </c>
      <c r="O1869">
        <v>870175.35</v>
      </c>
      <c r="P1869">
        <v>4406632</v>
      </c>
      <c r="Q1869" t="str">
        <f>VLOOKUP(J1869,S:T,2,FALSE)</f>
        <v>E5 - Large C&amp;I</v>
      </c>
    </row>
    <row r="1870" spans="1:17" x14ac:dyDescent="0.35">
      <c r="A1870">
        <v>49</v>
      </c>
      <c r="B1870" t="s">
        <v>420</v>
      </c>
      <c r="C1870">
        <v>2020</v>
      </c>
      <c r="D1870">
        <v>3</v>
      </c>
      <c r="E1870" t="s">
        <v>152</v>
      </c>
      <c r="F1870">
        <v>1</v>
      </c>
      <c r="G1870" t="s">
        <v>132</v>
      </c>
      <c r="H1870">
        <v>628</v>
      </c>
      <c r="I1870" t="s">
        <v>440</v>
      </c>
      <c r="J1870" t="s">
        <v>441</v>
      </c>
      <c r="K1870" t="s">
        <v>442</v>
      </c>
      <c r="L1870">
        <v>200</v>
      </c>
      <c r="M1870" t="s">
        <v>143</v>
      </c>
      <c r="N1870">
        <v>244</v>
      </c>
      <c r="O1870">
        <v>15408.91</v>
      </c>
      <c r="P1870">
        <v>35189</v>
      </c>
      <c r="Q1870" t="str">
        <f>VLOOKUP(J1870,S:T,2,FALSE)</f>
        <v>E6 - OTHER</v>
      </c>
    </row>
    <row r="1871" spans="1:17" x14ac:dyDescent="0.35">
      <c r="A1871">
        <v>49</v>
      </c>
      <c r="B1871" t="s">
        <v>420</v>
      </c>
      <c r="C1871">
        <v>2020</v>
      </c>
      <c r="D1871">
        <v>3</v>
      </c>
      <c r="E1871" t="s">
        <v>152</v>
      </c>
      <c r="F1871">
        <v>1</v>
      </c>
      <c r="G1871" t="s">
        <v>132</v>
      </c>
      <c r="H1871">
        <v>34</v>
      </c>
      <c r="I1871" t="s">
        <v>463</v>
      </c>
      <c r="J1871" t="s">
        <v>458</v>
      </c>
      <c r="K1871" t="s">
        <v>459</v>
      </c>
      <c r="L1871">
        <v>200</v>
      </c>
      <c r="M1871" t="s">
        <v>143</v>
      </c>
      <c r="N1871">
        <v>2</v>
      </c>
      <c r="O1871">
        <v>37.22</v>
      </c>
      <c r="P1871">
        <v>64</v>
      </c>
      <c r="Q1871" t="str">
        <f>VLOOKUP(J1871,S:T,2,FALSE)</f>
        <v>E3 - Small C&amp;I</v>
      </c>
    </row>
    <row r="1872" spans="1:17" x14ac:dyDescent="0.35">
      <c r="A1872">
        <v>49</v>
      </c>
      <c r="B1872" t="s">
        <v>420</v>
      </c>
      <c r="C1872">
        <v>2020</v>
      </c>
      <c r="D1872">
        <v>3</v>
      </c>
      <c r="E1872" t="s">
        <v>152</v>
      </c>
      <c r="F1872">
        <v>3</v>
      </c>
      <c r="G1872" t="s">
        <v>135</v>
      </c>
      <c r="H1872">
        <v>54</v>
      </c>
      <c r="I1872" t="s">
        <v>476</v>
      </c>
      <c r="J1872" t="s">
        <v>458</v>
      </c>
      <c r="K1872" t="s">
        <v>459</v>
      </c>
      <c r="L1872">
        <v>300</v>
      </c>
      <c r="M1872" t="s">
        <v>136</v>
      </c>
      <c r="N1872">
        <v>2</v>
      </c>
      <c r="O1872">
        <v>156.19999999999999</v>
      </c>
      <c r="P1872">
        <v>580</v>
      </c>
      <c r="Q1872" t="str">
        <f>VLOOKUP(J1872,S:T,2,FALSE)</f>
        <v>E3 - Small C&amp;I</v>
      </c>
    </row>
    <row r="1873" spans="1:17" x14ac:dyDescent="0.35">
      <c r="A1873">
        <v>49</v>
      </c>
      <c r="B1873" t="s">
        <v>420</v>
      </c>
      <c r="C1873">
        <v>2020</v>
      </c>
      <c r="D1873">
        <v>3</v>
      </c>
      <c r="E1873" t="s">
        <v>152</v>
      </c>
      <c r="F1873">
        <v>6</v>
      </c>
      <c r="G1873" t="s">
        <v>137</v>
      </c>
      <c r="H1873">
        <v>951</v>
      </c>
      <c r="I1873" t="s">
        <v>457</v>
      </c>
      <c r="J1873" t="s">
        <v>458</v>
      </c>
      <c r="K1873" t="s">
        <v>459</v>
      </c>
      <c r="L1873">
        <v>4562</v>
      </c>
      <c r="M1873" t="s">
        <v>144</v>
      </c>
      <c r="N1873">
        <v>215</v>
      </c>
      <c r="O1873">
        <v>9216.14</v>
      </c>
      <c r="P1873">
        <v>67319</v>
      </c>
      <c r="Q1873" t="str">
        <f>VLOOKUP(J1873,S:T,2,FALSE)</f>
        <v>E3 - Small C&amp;I</v>
      </c>
    </row>
    <row r="1874" spans="1:17" x14ac:dyDescent="0.35">
      <c r="A1874">
        <v>49</v>
      </c>
      <c r="B1874" t="s">
        <v>420</v>
      </c>
      <c r="C1874">
        <v>2020</v>
      </c>
      <c r="D1874">
        <v>3</v>
      </c>
      <c r="E1874" t="s">
        <v>152</v>
      </c>
      <c r="F1874">
        <v>6</v>
      </c>
      <c r="G1874" t="s">
        <v>137</v>
      </c>
      <c r="H1874">
        <v>631</v>
      </c>
      <c r="I1874" t="s">
        <v>475</v>
      </c>
      <c r="J1874" t="s">
        <v>157</v>
      </c>
      <c r="K1874" t="s">
        <v>145</v>
      </c>
      <c r="L1874">
        <v>700</v>
      </c>
      <c r="M1874" t="s">
        <v>138</v>
      </c>
      <c r="N1874">
        <v>18</v>
      </c>
      <c r="O1874">
        <v>11875.11</v>
      </c>
      <c r="P1874">
        <v>58847</v>
      </c>
      <c r="Q1874" t="str">
        <f>VLOOKUP(J1874,S:T,2,FALSE)</f>
        <v>E6 - OTHER</v>
      </c>
    </row>
    <row r="1875" spans="1:17" x14ac:dyDescent="0.35">
      <c r="A1875">
        <v>49</v>
      </c>
      <c r="B1875" t="s">
        <v>420</v>
      </c>
      <c r="C1875">
        <v>2020</v>
      </c>
      <c r="D1875">
        <v>3</v>
      </c>
      <c r="E1875" t="s">
        <v>152</v>
      </c>
      <c r="F1875">
        <v>3</v>
      </c>
      <c r="G1875" t="s">
        <v>135</v>
      </c>
      <c r="H1875">
        <v>903</v>
      </c>
      <c r="I1875" t="s">
        <v>453</v>
      </c>
      <c r="J1875" t="s">
        <v>450</v>
      </c>
      <c r="K1875" t="s">
        <v>451</v>
      </c>
      <c r="L1875">
        <v>4532</v>
      </c>
      <c r="M1875" t="s">
        <v>142</v>
      </c>
      <c r="N1875">
        <v>99</v>
      </c>
      <c r="O1875">
        <v>21793.439999999999</v>
      </c>
      <c r="P1875">
        <v>204661</v>
      </c>
      <c r="Q1875" t="str">
        <f>VLOOKUP(J1875,S:T,2,FALSE)</f>
        <v>E1 - Residential</v>
      </c>
    </row>
    <row r="1876" spans="1:17" x14ac:dyDescent="0.35">
      <c r="A1876">
        <v>49</v>
      </c>
      <c r="B1876" t="s">
        <v>420</v>
      </c>
      <c r="C1876">
        <v>2020</v>
      </c>
      <c r="D1876">
        <v>3</v>
      </c>
      <c r="E1876" t="s">
        <v>152</v>
      </c>
      <c r="F1876">
        <v>1</v>
      </c>
      <c r="G1876" t="s">
        <v>132</v>
      </c>
      <c r="H1876">
        <v>55</v>
      </c>
      <c r="I1876" t="s">
        <v>427</v>
      </c>
      <c r="J1876" t="s">
        <v>425</v>
      </c>
      <c r="K1876" t="s">
        <v>426</v>
      </c>
      <c r="L1876">
        <v>200</v>
      </c>
      <c r="M1876" t="s">
        <v>143</v>
      </c>
      <c r="N1876">
        <v>1</v>
      </c>
      <c r="O1876">
        <v>722.77</v>
      </c>
      <c r="P1876">
        <v>3261</v>
      </c>
      <c r="Q1876" t="str">
        <f>VLOOKUP(J1876,S:T,2,FALSE)</f>
        <v>E3 - Small C&amp;I</v>
      </c>
    </row>
    <row r="1877" spans="1:17" x14ac:dyDescent="0.35">
      <c r="A1877">
        <v>49</v>
      </c>
      <c r="B1877" t="s">
        <v>420</v>
      </c>
      <c r="C1877">
        <v>2020</v>
      </c>
      <c r="D1877">
        <v>3</v>
      </c>
      <c r="E1877" t="s">
        <v>152</v>
      </c>
      <c r="F1877">
        <v>3</v>
      </c>
      <c r="G1877" t="s">
        <v>135</v>
      </c>
      <c r="H1877">
        <v>6</v>
      </c>
      <c r="I1877" t="s">
        <v>421</v>
      </c>
      <c r="J1877" t="s">
        <v>422</v>
      </c>
      <c r="K1877" t="s">
        <v>423</v>
      </c>
      <c r="L1877">
        <v>300</v>
      </c>
      <c r="M1877" t="s">
        <v>136</v>
      </c>
      <c r="N1877">
        <v>3</v>
      </c>
      <c r="O1877">
        <v>232.74</v>
      </c>
      <c r="P1877">
        <v>1357</v>
      </c>
      <c r="Q1877" t="str">
        <f>VLOOKUP(J1877,S:T,2,FALSE)</f>
        <v>E2 - Low Income Residential</v>
      </c>
    </row>
    <row r="1878" spans="1:17" x14ac:dyDescent="0.35">
      <c r="A1878">
        <v>49</v>
      </c>
      <c r="B1878" t="s">
        <v>420</v>
      </c>
      <c r="C1878">
        <v>2020</v>
      </c>
      <c r="D1878">
        <v>3</v>
      </c>
      <c r="E1878" t="s">
        <v>152</v>
      </c>
      <c r="F1878">
        <v>5</v>
      </c>
      <c r="G1878" t="s">
        <v>140</v>
      </c>
      <c r="H1878">
        <v>6</v>
      </c>
      <c r="I1878" t="s">
        <v>421</v>
      </c>
      <c r="J1878" t="s">
        <v>422</v>
      </c>
      <c r="K1878" t="s">
        <v>423</v>
      </c>
      <c r="L1878">
        <v>460</v>
      </c>
      <c r="M1878" t="s">
        <v>141</v>
      </c>
      <c r="N1878">
        <v>1</v>
      </c>
      <c r="O1878">
        <v>33.76</v>
      </c>
      <c r="P1878">
        <v>181</v>
      </c>
      <c r="Q1878" t="str">
        <f>VLOOKUP(J1878,S:T,2,FALSE)</f>
        <v>E2 - Low Income Residential</v>
      </c>
    </row>
    <row r="1879" spans="1:17" x14ac:dyDescent="0.35">
      <c r="A1879">
        <v>49</v>
      </c>
      <c r="B1879" t="s">
        <v>420</v>
      </c>
      <c r="C1879">
        <v>2020</v>
      </c>
      <c r="D1879">
        <v>3</v>
      </c>
      <c r="E1879" t="s">
        <v>152</v>
      </c>
      <c r="F1879">
        <v>3</v>
      </c>
      <c r="G1879" t="s">
        <v>135</v>
      </c>
      <c r="H1879">
        <v>122</v>
      </c>
      <c r="I1879" t="s">
        <v>460</v>
      </c>
      <c r="J1879" t="s">
        <v>461</v>
      </c>
      <c r="K1879" t="s">
        <v>462</v>
      </c>
      <c r="L1879">
        <v>300</v>
      </c>
      <c r="M1879" t="s">
        <v>136</v>
      </c>
      <c r="N1879">
        <v>1</v>
      </c>
      <c r="O1879">
        <v>27284.07</v>
      </c>
      <c r="P1879">
        <v>140057</v>
      </c>
      <c r="Q1879" t="str">
        <f>VLOOKUP(J1879,S:T,2,FALSE)</f>
        <v>E5 - Large C&amp;I</v>
      </c>
    </row>
    <row r="1880" spans="1:17" x14ac:dyDescent="0.35">
      <c r="A1880">
        <v>49</v>
      </c>
      <c r="B1880" t="s">
        <v>420</v>
      </c>
      <c r="C1880">
        <v>2020</v>
      </c>
      <c r="D1880">
        <v>3</v>
      </c>
      <c r="E1880" t="s">
        <v>152</v>
      </c>
      <c r="F1880">
        <v>3</v>
      </c>
      <c r="G1880" t="s">
        <v>135</v>
      </c>
      <c r="H1880">
        <v>53</v>
      </c>
      <c r="I1880" t="s">
        <v>435</v>
      </c>
      <c r="J1880" t="s">
        <v>433</v>
      </c>
      <c r="K1880" t="s">
        <v>434</v>
      </c>
      <c r="L1880">
        <v>300</v>
      </c>
      <c r="M1880" t="s">
        <v>136</v>
      </c>
      <c r="N1880">
        <v>168</v>
      </c>
      <c r="O1880">
        <v>433350.53</v>
      </c>
      <c r="P1880">
        <v>2208615</v>
      </c>
      <c r="Q1880" t="str">
        <f>VLOOKUP(J1880,S:T,2,FALSE)</f>
        <v>E4 - Medium C&amp;I</v>
      </c>
    </row>
    <row r="1881" spans="1:17" x14ac:dyDescent="0.35">
      <c r="A1881">
        <v>49</v>
      </c>
      <c r="B1881" t="s">
        <v>420</v>
      </c>
      <c r="C1881">
        <v>2020</v>
      </c>
      <c r="D1881">
        <v>3</v>
      </c>
      <c r="E1881" t="s">
        <v>152</v>
      </c>
      <c r="F1881">
        <v>5</v>
      </c>
      <c r="G1881" t="s">
        <v>140</v>
      </c>
      <c r="H1881">
        <v>705</v>
      </c>
      <c r="I1881" t="s">
        <v>437</v>
      </c>
      <c r="J1881" t="s">
        <v>438</v>
      </c>
      <c r="K1881" t="s">
        <v>439</v>
      </c>
      <c r="L1881">
        <v>460</v>
      </c>
      <c r="M1881" t="s">
        <v>141</v>
      </c>
      <c r="N1881">
        <v>31</v>
      </c>
      <c r="O1881">
        <v>335684.31</v>
      </c>
      <c r="P1881">
        <v>1631446</v>
      </c>
      <c r="Q1881" t="str">
        <f>VLOOKUP(J1881,S:T,2,FALSE)</f>
        <v>E5 - Large C&amp;I</v>
      </c>
    </row>
    <row r="1882" spans="1:17" x14ac:dyDescent="0.35">
      <c r="A1882">
        <v>49</v>
      </c>
      <c r="B1882" t="s">
        <v>420</v>
      </c>
      <c r="C1882">
        <v>2020</v>
      </c>
      <c r="D1882">
        <v>3</v>
      </c>
      <c r="E1882" t="s">
        <v>152</v>
      </c>
      <c r="F1882">
        <v>3</v>
      </c>
      <c r="G1882" t="s">
        <v>135</v>
      </c>
      <c r="H1882">
        <v>950</v>
      </c>
      <c r="I1882" t="s">
        <v>428</v>
      </c>
      <c r="J1882" t="s">
        <v>425</v>
      </c>
      <c r="K1882" t="s">
        <v>426</v>
      </c>
      <c r="L1882">
        <v>4532</v>
      </c>
      <c r="M1882" t="s">
        <v>142</v>
      </c>
      <c r="N1882">
        <v>9949</v>
      </c>
      <c r="O1882">
        <v>1365913.04</v>
      </c>
      <c r="P1882">
        <v>12462356</v>
      </c>
      <c r="Q1882" t="str">
        <f>VLOOKUP(J1882,S:T,2,FALSE)</f>
        <v>E3 - Small C&amp;I</v>
      </c>
    </row>
    <row r="1883" spans="1:17" x14ac:dyDescent="0.35">
      <c r="A1883">
        <v>49</v>
      </c>
      <c r="B1883" t="s">
        <v>420</v>
      </c>
      <c r="C1883">
        <v>2020</v>
      </c>
      <c r="D1883">
        <v>4</v>
      </c>
      <c r="E1883" t="s">
        <v>148</v>
      </c>
      <c r="F1883">
        <v>6</v>
      </c>
      <c r="G1883" t="s">
        <v>137</v>
      </c>
      <c r="H1883">
        <v>617</v>
      </c>
      <c r="I1883" t="s">
        <v>470</v>
      </c>
      <c r="J1883" t="s">
        <v>430</v>
      </c>
      <c r="K1883" t="s">
        <v>431</v>
      </c>
      <c r="L1883">
        <v>4562</v>
      </c>
      <c r="M1883" t="s">
        <v>144</v>
      </c>
      <c r="N1883">
        <v>107</v>
      </c>
      <c r="O1883">
        <v>371187.13</v>
      </c>
      <c r="P1883">
        <v>988900</v>
      </c>
      <c r="Q1883" t="str">
        <f>VLOOKUP(J1883,S:T,2,FALSE)</f>
        <v>E6 - OTHER</v>
      </c>
    </row>
    <row r="1884" spans="1:17" x14ac:dyDescent="0.35">
      <c r="A1884">
        <v>49</v>
      </c>
      <c r="B1884" t="s">
        <v>420</v>
      </c>
      <c r="C1884">
        <v>2020</v>
      </c>
      <c r="D1884">
        <v>4</v>
      </c>
      <c r="E1884" t="s">
        <v>148</v>
      </c>
      <c r="F1884">
        <v>5</v>
      </c>
      <c r="G1884" t="s">
        <v>140</v>
      </c>
      <c r="H1884">
        <v>944</v>
      </c>
      <c r="I1884" t="s">
        <v>471</v>
      </c>
      <c r="J1884" t="s">
        <v>472</v>
      </c>
      <c r="K1884" t="s">
        <v>473</v>
      </c>
      <c r="L1884">
        <v>4552</v>
      </c>
      <c r="M1884" t="s">
        <v>156</v>
      </c>
      <c r="N1884">
        <v>1</v>
      </c>
      <c r="O1884">
        <v>6395.75</v>
      </c>
      <c r="P1884">
        <v>185884</v>
      </c>
      <c r="Q1884" t="str">
        <f>VLOOKUP(J1884,S:T,2,FALSE)</f>
        <v>E6 - OTHER</v>
      </c>
    </row>
    <row r="1885" spans="1:17" x14ac:dyDescent="0.35">
      <c r="A1885">
        <v>49</v>
      </c>
      <c r="B1885" t="s">
        <v>420</v>
      </c>
      <c r="C1885">
        <v>2020</v>
      </c>
      <c r="D1885">
        <v>4</v>
      </c>
      <c r="E1885" t="s">
        <v>148</v>
      </c>
      <c r="F1885">
        <v>5</v>
      </c>
      <c r="G1885" t="s">
        <v>140</v>
      </c>
      <c r="H1885">
        <v>6</v>
      </c>
      <c r="I1885" t="s">
        <v>421</v>
      </c>
      <c r="J1885" t="s">
        <v>422</v>
      </c>
      <c r="K1885" t="s">
        <v>423</v>
      </c>
      <c r="L1885">
        <v>460</v>
      </c>
      <c r="M1885" t="s">
        <v>141</v>
      </c>
      <c r="N1885">
        <v>1</v>
      </c>
      <c r="O1885">
        <v>41.32</v>
      </c>
      <c r="P1885">
        <v>237</v>
      </c>
      <c r="Q1885" t="str">
        <f>VLOOKUP(J1885,S:T,2,FALSE)</f>
        <v>E2 - Low Income Residential</v>
      </c>
    </row>
    <row r="1886" spans="1:17" x14ac:dyDescent="0.35">
      <c r="A1886">
        <v>49</v>
      </c>
      <c r="B1886" t="s">
        <v>420</v>
      </c>
      <c r="C1886">
        <v>2020</v>
      </c>
      <c r="D1886">
        <v>4</v>
      </c>
      <c r="E1886" t="s">
        <v>148</v>
      </c>
      <c r="F1886">
        <v>3</v>
      </c>
      <c r="G1886" t="s">
        <v>135</v>
      </c>
      <c r="H1886">
        <v>903</v>
      </c>
      <c r="I1886" t="s">
        <v>453</v>
      </c>
      <c r="J1886" t="s">
        <v>450</v>
      </c>
      <c r="K1886" t="s">
        <v>451</v>
      </c>
      <c r="L1886">
        <v>4532</v>
      </c>
      <c r="M1886" t="s">
        <v>142</v>
      </c>
      <c r="N1886">
        <v>103</v>
      </c>
      <c r="O1886">
        <v>20275.72</v>
      </c>
      <c r="P1886">
        <v>184815</v>
      </c>
      <c r="Q1886" t="str">
        <f>VLOOKUP(J1886,S:T,2,FALSE)</f>
        <v>E1 - Residential</v>
      </c>
    </row>
    <row r="1887" spans="1:17" x14ac:dyDescent="0.35">
      <c r="A1887">
        <v>49</v>
      </c>
      <c r="B1887" t="s">
        <v>420</v>
      </c>
      <c r="C1887">
        <v>2020</v>
      </c>
      <c r="D1887">
        <v>4</v>
      </c>
      <c r="E1887" t="s">
        <v>148</v>
      </c>
      <c r="F1887">
        <v>5</v>
      </c>
      <c r="G1887" t="s">
        <v>140</v>
      </c>
      <c r="H1887">
        <v>5</v>
      </c>
      <c r="I1887" t="s">
        <v>424</v>
      </c>
      <c r="J1887" t="s">
        <v>425</v>
      </c>
      <c r="K1887" t="s">
        <v>426</v>
      </c>
      <c r="L1887">
        <v>460</v>
      </c>
      <c r="M1887" t="s">
        <v>141</v>
      </c>
      <c r="N1887">
        <v>779</v>
      </c>
      <c r="O1887">
        <v>234416.61</v>
      </c>
      <c r="P1887">
        <v>1152398</v>
      </c>
      <c r="Q1887" t="str">
        <f>VLOOKUP(J1887,S:T,2,FALSE)</f>
        <v>E3 - Small C&amp;I</v>
      </c>
    </row>
    <row r="1888" spans="1:17" x14ac:dyDescent="0.35">
      <c r="A1888">
        <v>49</v>
      </c>
      <c r="B1888" t="s">
        <v>420</v>
      </c>
      <c r="C1888">
        <v>2020</v>
      </c>
      <c r="D1888">
        <v>4</v>
      </c>
      <c r="E1888" t="s">
        <v>148</v>
      </c>
      <c r="F1888">
        <v>6</v>
      </c>
      <c r="G1888" t="s">
        <v>137</v>
      </c>
      <c r="H1888">
        <v>629</v>
      </c>
      <c r="I1888" t="s">
        <v>469</v>
      </c>
      <c r="J1888" t="s">
        <v>430</v>
      </c>
      <c r="K1888" t="s">
        <v>431</v>
      </c>
      <c r="L1888">
        <v>700</v>
      </c>
      <c r="M1888" t="s">
        <v>138</v>
      </c>
      <c r="N1888">
        <v>129</v>
      </c>
      <c r="O1888">
        <v>148923.75</v>
      </c>
      <c r="P1888">
        <v>302528</v>
      </c>
      <c r="Q1888" t="str">
        <f>VLOOKUP(J1888,S:T,2,FALSE)</f>
        <v>E6 - OTHER</v>
      </c>
    </row>
    <row r="1889" spans="1:17" x14ac:dyDescent="0.35">
      <c r="A1889">
        <v>49</v>
      </c>
      <c r="B1889" t="s">
        <v>420</v>
      </c>
      <c r="C1889">
        <v>2020</v>
      </c>
      <c r="D1889">
        <v>4</v>
      </c>
      <c r="E1889" t="s">
        <v>148</v>
      </c>
      <c r="F1889">
        <v>1</v>
      </c>
      <c r="G1889" t="s">
        <v>132</v>
      </c>
      <c r="H1889">
        <v>6</v>
      </c>
      <c r="I1889" t="s">
        <v>421</v>
      </c>
      <c r="J1889" t="s">
        <v>422</v>
      </c>
      <c r="K1889" t="s">
        <v>423</v>
      </c>
      <c r="L1889">
        <v>200</v>
      </c>
      <c r="M1889" t="s">
        <v>143</v>
      </c>
      <c r="N1889">
        <v>27210</v>
      </c>
      <c r="O1889">
        <v>2238440.37</v>
      </c>
      <c r="P1889">
        <v>13794803</v>
      </c>
      <c r="Q1889" t="str">
        <f>VLOOKUP(J1889,S:T,2,FALSE)</f>
        <v>E2 - Low Income Residential</v>
      </c>
    </row>
    <row r="1890" spans="1:17" x14ac:dyDescent="0.35">
      <c r="A1890">
        <v>49</v>
      </c>
      <c r="B1890" t="s">
        <v>420</v>
      </c>
      <c r="C1890">
        <v>2020</v>
      </c>
      <c r="D1890">
        <v>4</v>
      </c>
      <c r="E1890" t="s">
        <v>148</v>
      </c>
      <c r="F1890">
        <v>1</v>
      </c>
      <c r="G1890" t="s">
        <v>132</v>
      </c>
      <c r="H1890">
        <v>5</v>
      </c>
      <c r="I1890" t="s">
        <v>424</v>
      </c>
      <c r="J1890" t="s">
        <v>425</v>
      </c>
      <c r="K1890" t="s">
        <v>426</v>
      </c>
      <c r="L1890">
        <v>200</v>
      </c>
      <c r="M1890" t="s">
        <v>143</v>
      </c>
      <c r="N1890">
        <v>860</v>
      </c>
      <c r="O1890">
        <v>63393.34</v>
      </c>
      <c r="P1890">
        <v>265128</v>
      </c>
      <c r="Q1890" t="str">
        <f>VLOOKUP(J1890,S:T,2,FALSE)</f>
        <v>E3 - Small C&amp;I</v>
      </c>
    </row>
    <row r="1891" spans="1:17" x14ac:dyDescent="0.35">
      <c r="A1891">
        <v>49</v>
      </c>
      <c r="B1891" t="s">
        <v>420</v>
      </c>
      <c r="C1891">
        <v>2020</v>
      </c>
      <c r="D1891">
        <v>4</v>
      </c>
      <c r="E1891" t="s">
        <v>148</v>
      </c>
      <c r="F1891">
        <v>6</v>
      </c>
      <c r="G1891" t="s">
        <v>137</v>
      </c>
      <c r="H1891">
        <v>34</v>
      </c>
      <c r="I1891" t="s">
        <v>463</v>
      </c>
      <c r="J1891" t="s">
        <v>458</v>
      </c>
      <c r="K1891" t="s">
        <v>459</v>
      </c>
      <c r="L1891">
        <v>700</v>
      </c>
      <c r="M1891" t="s">
        <v>138</v>
      </c>
      <c r="N1891">
        <v>161</v>
      </c>
      <c r="O1891">
        <v>22013.15</v>
      </c>
      <c r="P1891">
        <v>99021</v>
      </c>
      <c r="Q1891" t="str">
        <f>VLOOKUP(J1891,S:T,2,FALSE)</f>
        <v>E3 - Small C&amp;I</v>
      </c>
    </row>
    <row r="1892" spans="1:17" x14ac:dyDescent="0.35">
      <c r="A1892">
        <v>49</v>
      </c>
      <c r="B1892" t="s">
        <v>420</v>
      </c>
      <c r="C1892">
        <v>2020</v>
      </c>
      <c r="D1892">
        <v>4</v>
      </c>
      <c r="E1892" t="s">
        <v>148</v>
      </c>
      <c r="F1892">
        <v>1</v>
      </c>
      <c r="G1892" t="s">
        <v>132</v>
      </c>
      <c r="H1892">
        <v>628</v>
      </c>
      <c r="I1892" t="s">
        <v>440</v>
      </c>
      <c r="J1892" t="s">
        <v>441</v>
      </c>
      <c r="K1892" t="s">
        <v>442</v>
      </c>
      <c r="L1892">
        <v>200</v>
      </c>
      <c r="M1892" t="s">
        <v>143</v>
      </c>
      <c r="N1892">
        <v>241</v>
      </c>
      <c r="O1892">
        <v>14656.51</v>
      </c>
      <c r="P1892">
        <v>31213</v>
      </c>
      <c r="Q1892" t="str">
        <f>VLOOKUP(J1892,S:T,2,FALSE)</f>
        <v>E6 - OTHER</v>
      </c>
    </row>
    <row r="1893" spans="1:17" x14ac:dyDescent="0.35">
      <c r="A1893">
        <v>49</v>
      </c>
      <c r="B1893" t="s">
        <v>420</v>
      </c>
      <c r="C1893">
        <v>2020</v>
      </c>
      <c r="D1893">
        <v>4</v>
      </c>
      <c r="E1893" t="s">
        <v>148</v>
      </c>
      <c r="F1893">
        <v>3</v>
      </c>
      <c r="G1893" t="s">
        <v>135</v>
      </c>
      <c r="H1893">
        <v>605</v>
      </c>
      <c r="I1893" t="s">
        <v>467</v>
      </c>
      <c r="J1893" t="s">
        <v>441</v>
      </c>
      <c r="K1893" t="s">
        <v>442</v>
      </c>
      <c r="L1893">
        <v>300</v>
      </c>
      <c r="M1893" t="s">
        <v>136</v>
      </c>
      <c r="N1893">
        <v>15</v>
      </c>
      <c r="O1893">
        <v>732.07</v>
      </c>
      <c r="P1893">
        <v>2689</v>
      </c>
      <c r="Q1893" t="str">
        <f>VLOOKUP(J1893,S:T,2,FALSE)</f>
        <v>E6 - OTHER</v>
      </c>
    </row>
    <row r="1894" spans="1:17" x14ac:dyDescent="0.35">
      <c r="A1894">
        <v>49</v>
      </c>
      <c r="B1894" t="s">
        <v>420</v>
      </c>
      <c r="C1894">
        <v>2020</v>
      </c>
      <c r="D1894">
        <v>4</v>
      </c>
      <c r="E1894" t="s">
        <v>148</v>
      </c>
      <c r="F1894">
        <v>3</v>
      </c>
      <c r="G1894" t="s">
        <v>135</v>
      </c>
      <c r="H1894">
        <v>617</v>
      </c>
      <c r="I1894" t="s">
        <v>470</v>
      </c>
      <c r="J1894" t="s">
        <v>430</v>
      </c>
      <c r="K1894" t="s">
        <v>431</v>
      </c>
      <c r="L1894">
        <v>4532</v>
      </c>
      <c r="M1894" t="s">
        <v>142</v>
      </c>
      <c r="N1894">
        <v>1</v>
      </c>
      <c r="O1894">
        <v>824.78</v>
      </c>
      <c r="P1894">
        <v>4208</v>
      </c>
      <c r="Q1894" t="str">
        <f>VLOOKUP(J1894,S:T,2,FALSE)</f>
        <v>E6 - OTHER</v>
      </c>
    </row>
    <row r="1895" spans="1:17" x14ac:dyDescent="0.35">
      <c r="A1895">
        <v>49</v>
      </c>
      <c r="B1895" t="s">
        <v>420</v>
      </c>
      <c r="C1895">
        <v>2020</v>
      </c>
      <c r="D1895">
        <v>4</v>
      </c>
      <c r="E1895" t="s">
        <v>148</v>
      </c>
      <c r="F1895">
        <v>6</v>
      </c>
      <c r="G1895" t="s">
        <v>137</v>
      </c>
      <c r="H1895">
        <v>616</v>
      </c>
      <c r="I1895" t="s">
        <v>446</v>
      </c>
      <c r="J1895" t="s">
        <v>441</v>
      </c>
      <c r="K1895" t="s">
        <v>442</v>
      </c>
      <c r="L1895">
        <v>4562</v>
      </c>
      <c r="M1895" t="s">
        <v>144</v>
      </c>
      <c r="N1895">
        <v>71</v>
      </c>
      <c r="O1895">
        <v>4464.47</v>
      </c>
      <c r="P1895">
        <v>25422</v>
      </c>
      <c r="Q1895" t="str">
        <f>VLOOKUP(J1895,S:T,2,FALSE)</f>
        <v>E6 - OTHER</v>
      </c>
    </row>
    <row r="1896" spans="1:17" x14ac:dyDescent="0.35">
      <c r="A1896">
        <v>49</v>
      </c>
      <c r="B1896" t="s">
        <v>420</v>
      </c>
      <c r="C1896">
        <v>2020</v>
      </c>
      <c r="D1896">
        <v>4</v>
      </c>
      <c r="E1896" t="s">
        <v>148</v>
      </c>
      <c r="F1896">
        <v>3</v>
      </c>
      <c r="G1896" t="s">
        <v>135</v>
      </c>
      <c r="H1896">
        <v>631</v>
      </c>
      <c r="I1896" t="s">
        <v>475</v>
      </c>
      <c r="J1896" t="s">
        <v>157</v>
      </c>
      <c r="K1896" t="s">
        <v>145</v>
      </c>
      <c r="L1896">
        <v>300</v>
      </c>
      <c r="M1896" t="s">
        <v>136</v>
      </c>
      <c r="N1896">
        <v>1</v>
      </c>
      <c r="O1896">
        <v>36.53</v>
      </c>
      <c r="P1896">
        <v>191</v>
      </c>
      <c r="Q1896" t="str">
        <f>VLOOKUP(J1896,S:T,2,FALSE)</f>
        <v>E6 - OTHER</v>
      </c>
    </row>
    <row r="1897" spans="1:17" x14ac:dyDescent="0.35">
      <c r="A1897">
        <v>49</v>
      </c>
      <c r="B1897" t="s">
        <v>420</v>
      </c>
      <c r="C1897">
        <v>2020</v>
      </c>
      <c r="D1897">
        <v>4</v>
      </c>
      <c r="E1897" t="s">
        <v>148</v>
      </c>
      <c r="F1897">
        <v>5</v>
      </c>
      <c r="G1897" t="s">
        <v>140</v>
      </c>
      <c r="H1897">
        <v>705</v>
      </c>
      <c r="I1897" t="s">
        <v>437</v>
      </c>
      <c r="J1897" t="s">
        <v>438</v>
      </c>
      <c r="K1897" t="s">
        <v>439</v>
      </c>
      <c r="L1897">
        <v>460</v>
      </c>
      <c r="M1897" t="s">
        <v>141</v>
      </c>
      <c r="N1897">
        <v>31</v>
      </c>
      <c r="O1897">
        <v>309977.45</v>
      </c>
      <c r="P1897">
        <v>1557974</v>
      </c>
      <c r="Q1897" t="str">
        <f>VLOOKUP(J1897,S:T,2,FALSE)</f>
        <v>E5 - Large C&amp;I</v>
      </c>
    </row>
    <row r="1898" spans="1:17" x14ac:dyDescent="0.35">
      <c r="A1898">
        <v>49</v>
      </c>
      <c r="B1898" t="s">
        <v>420</v>
      </c>
      <c r="C1898">
        <v>2020</v>
      </c>
      <c r="D1898">
        <v>4</v>
      </c>
      <c r="E1898" t="s">
        <v>148</v>
      </c>
      <c r="F1898">
        <v>1</v>
      </c>
      <c r="G1898" t="s">
        <v>132</v>
      </c>
      <c r="H1898">
        <v>13</v>
      </c>
      <c r="I1898" t="s">
        <v>432</v>
      </c>
      <c r="J1898" t="s">
        <v>433</v>
      </c>
      <c r="K1898" t="s">
        <v>434</v>
      </c>
      <c r="L1898">
        <v>200</v>
      </c>
      <c r="M1898" t="s">
        <v>143</v>
      </c>
      <c r="N1898">
        <v>9</v>
      </c>
      <c r="O1898">
        <v>5722.04</v>
      </c>
      <c r="P1898">
        <v>21923</v>
      </c>
      <c r="Q1898" t="str">
        <f>VLOOKUP(J1898,S:T,2,FALSE)</f>
        <v>E4 - Medium C&amp;I</v>
      </c>
    </row>
    <row r="1899" spans="1:17" x14ac:dyDescent="0.35">
      <c r="A1899">
        <v>49</v>
      </c>
      <c r="B1899" t="s">
        <v>420</v>
      </c>
      <c r="C1899">
        <v>2020</v>
      </c>
      <c r="D1899">
        <v>4</v>
      </c>
      <c r="E1899" t="s">
        <v>148</v>
      </c>
      <c r="F1899">
        <v>10</v>
      </c>
      <c r="G1899" t="s">
        <v>149</v>
      </c>
      <c r="H1899">
        <v>6</v>
      </c>
      <c r="I1899" t="s">
        <v>421</v>
      </c>
      <c r="J1899" t="s">
        <v>422</v>
      </c>
      <c r="K1899" t="s">
        <v>423</v>
      </c>
      <c r="L1899">
        <v>207</v>
      </c>
      <c r="M1899" t="s">
        <v>151</v>
      </c>
      <c r="N1899">
        <v>1041</v>
      </c>
      <c r="O1899">
        <v>142704.14000000001</v>
      </c>
      <c r="P1899">
        <v>897597</v>
      </c>
      <c r="Q1899" t="str">
        <f>VLOOKUP(J1899,S:T,2,FALSE)</f>
        <v>E2 - Low Income Residential</v>
      </c>
    </row>
    <row r="1900" spans="1:17" x14ac:dyDescent="0.35">
      <c r="A1900">
        <v>49</v>
      </c>
      <c r="B1900" t="s">
        <v>420</v>
      </c>
      <c r="C1900">
        <v>2020</v>
      </c>
      <c r="D1900">
        <v>4</v>
      </c>
      <c r="E1900" t="s">
        <v>148</v>
      </c>
      <c r="F1900">
        <v>3</v>
      </c>
      <c r="G1900" t="s">
        <v>135</v>
      </c>
      <c r="H1900">
        <v>905</v>
      </c>
      <c r="I1900" t="s">
        <v>454</v>
      </c>
      <c r="J1900" t="s">
        <v>422</v>
      </c>
      <c r="K1900" t="s">
        <v>423</v>
      </c>
      <c r="L1900">
        <v>4532</v>
      </c>
      <c r="M1900" t="s">
        <v>142</v>
      </c>
      <c r="N1900">
        <v>1</v>
      </c>
      <c r="O1900">
        <v>44.71</v>
      </c>
      <c r="P1900">
        <v>807</v>
      </c>
      <c r="Q1900" t="str">
        <f>VLOOKUP(J1900,S:T,2,FALSE)</f>
        <v>E2 - Low Income Residential</v>
      </c>
    </row>
    <row r="1901" spans="1:17" x14ac:dyDescent="0.35">
      <c r="A1901">
        <v>49</v>
      </c>
      <c r="B1901" t="s">
        <v>420</v>
      </c>
      <c r="C1901">
        <v>2020</v>
      </c>
      <c r="D1901">
        <v>4</v>
      </c>
      <c r="E1901" t="s">
        <v>148</v>
      </c>
      <c r="F1901">
        <v>1</v>
      </c>
      <c r="G1901" t="s">
        <v>132</v>
      </c>
      <c r="H1901">
        <v>34</v>
      </c>
      <c r="I1901" t="s">
        <v>463</v>
      </c>
      <c r="J1901" t="s">
        <v>458</v>
      </c>
      <c r="K1901" t="s">
        <v>459</v>
      </c>
      <c r="L1901">
        <v>200</v>
      </c>
      <c r="M1901" t="s">
        <v>143</v>
      </c>
      <c r="N1901">
        <v>2</v>
      </c>
      <c r="O1901">
        <v>46.84</v>
      </c>
      <c r="P1901">
        <v>111</v>
      </c>
      <c r="Q1901" t="str">
        <f>VLOOKUP(J1901,S:T,2,FALSE)</f>
        <v>E3 - Small C&amp;I</v>
      </c>
    </row>
    <row r="1902" spans="1:17" x14ac:dyDescent="0.35">
      <c r="A1902">
        <v>49</v>
      </c>
      <c r="B1902" t="s">
        <v>420</v>
      </c>
      <c r="C1902">
        <v>2020</v>
      </c>
      <c r="D1902">
        <v>4</v>
      </c>
      <c r="E1902" t="s">
        <v>148</v>
      </c>
      <c r="F1902">
        <v>3</v>
      </c>
      <c r="G1902" t="s">
        <v>135</v>
      </c>
      <c r="H1902">
        <v>34</v>
      </c>
      <c r="I1902" t="s">
        <v>463</v>
      </c>
      <c r="J1902" t="s">
        <v>458</v>
      </c>
      <c r="K1902" t="s">
        <v>459</v>
      </c>
      <c r="L1902">
        <v>300</v>
      </c>
      <c r="M1902" t="s">
        <v>136</v>
      </c>
      <c r="N1902">
        <v>133</v>
      </c>
      <c r="O1902">
        <v>15112.25</v>
      </c>
      <c r="P1902">
        <v>67627</v>
      </c>
      <c r="Q1902" t="str">
        <f>VLOOKUP(J1902,S:T,2,FALSE)</f>
        <v>E3 - Small C&amp;I</v>
      </c>
    </row>
    <row r="1903" spans="1:17" x14ac:dyDescent="0.35">
      <c r="A1903">
        <v>49</v>
      </c>
      <c r="B1903" t="s">
        <v>420</v>
      </c>
      <c r="C1903">
        <v>2020</v>
      </c>
      <c r="D1903">
        <v>4</v>
      </c>
      <c r="E1903" t="s">
        <v>148</v>
      </c>
      <c r="F1903">
        <v>3</v>
      </c>
      <c r="G1903" t="s">
        <v>135</v>
      </c>
      <c r="H1903">
        <v>54</v>
      </c>
      <c r="I1903" t="s">
        <v>476</v>
      </c>
      <c r="J1903" t="s">
        <v>458</v>
      </c>
      <c r="K1903" t="s">
        <v>459</v>
      </c>
      <c r="L1903">
        <v>300</v>
      </c>
      <c r="M1903" t="s">
        <v>136</v>
      </c>
      <c r="N1903">
        <v>3</v>
      </c>
      <c r="O1903">
        <v>758.02</v>
      </c>
      <c r="P1903">
        <v>3602</v>
      </c>
      <c r="Q1903" t="str">
        <f>VLOOKUP(J1903,S:T,2,FALSE)</f>
        <v>E3 - Small C&amp;I</v>
      </c>
    </row>
    <row r="1904" spans="1:17" x14ac:dyDescent="0.35">
      <c r="A1904">
        <v>49</v>
      </c>
      <c r="B1904" t="s">
        <v>420</v>
      </c>
      <c r="C1904">
        <v>2020</v>
      </c>
      <c r="D1904">
        <v>4</v>
      </c>
      <c r="E1904" t="s">
        <v>148</v>
      </c>
      <c r="F1904">
        <v>6</v>
      </c>
      <c r="G1904" t="s">
        <v>137</v>
      </c>
      <c r="H1904">
        <v>627</v>
      </c>
      <c r="I1904" t="s">
        <v>468</v>
      </c>
      <c r="J1904" t="s">
        <v>84</v>
      </c>
      <c r="K1904" t="s">
        <v>145</v>
      </c>
      <c r="L1904">
        <v>700</v>
      </c>
      <c r="M1904" t="s">
        <v>138</v>
      </c>
      <c r="N1904">
        <v>2</v>
      </c>
      <c r="O1904">
        <v>761.45</v>
      </c>
      <c r="P1904">
        <v>359</v>
      </c>
      <c r="Q1904" t="str">
        <f>VLOOKUP(J1904,S:T,2,FALSE)</f>
        <v>E6 - OTHER</v>
      </c>
    </row>
    <row r="1905" spans="1:17" x14ac:dyDescent="0.35">
      <c r="A1905">
        <v>49</v>
      </c>
      <c r="B1905" t="s">
        <v>420</v>
      </c>
      <c r="C1905">
        <v>2020</v>
      </c>
      <c r="D1905">
        <v>4</v>
      </c>
      <c r="E1905" t="s">
        <v>148</v>
      </c>
      <c r="F1905">
        <v>3</v>
      </c>
      <c r="G1905" t="s">
        <v>135</v>
      </c>
      <c r="H1905">
        <v>629</v>
      </c>
      <c r="I1905" t="s">
        <v>469</v>
      </c>
      <c r="J1905" t="s">
        <v>430</v>
      </c>
      <c r="K1905" t="s">
        <v>431</v>
      </c>
      <c r="L1905">
        <v>300</v>
      </c>
      <c r="M1905" t="s">
        <v>136</v>
      </c>
      <c r="N1905">
        <v>8</v>
      </c>
      <c r="O1905">
        <v>282.81</v>
      </c>
      <c r="P1905">
        <v>980</v>
      </c>
      <c r="Q1905" t="str">
        <f>VLOOKUP(J1905,S:T,2,FALSE)</f>
        <v>E6 - OTHER</v>
      </c>
    </row>
    <row r="1906" spans="1:17" x14ac:dyDescent="0.35">
      <c r="A1906">
        <v>49</v>
      </c>
      <c r="B1906" t="s">
        <v>420</v>
      </c>
      <c r="C1906">
        <v>2020</v>
      </c>
      <c r="D1906">
        <v>4</v>
      </c>
      <c r="E1906" t="s">
        <v>148</v>
      </c>
      <c r="F1906">
        <v>6</v>
      </c>
      <c r="G1906" t="s">
        <v>137</v>
      </c>
      <c r="H1906">
        <v>605</v>
      </c>
      <c r="I1906" t="s">
        <v>467</v>
      </c>
      <c r="J1906" t="s">
        <v>441</v>
      </c>
      <c r="K1906" t="s">
        <v>442</v>
      </c>
      <c r="L1906">
        <v>700</v>
      </c>
      <c r="M1906" t="s">
        <v>138</v>
      </c>
      <c r="N1906">
        <v>15</v>
      </c>
      <c r="O1906">
        <v>996.54</v>
      </c>
      <c r="P1906">
        <v>3637</v>
      </c>
      <c r="Q1906" t="str">
        <f>VLOOKUP(J1906,S:T,2,FALSE)</f>
        <v>E6 - OTHER</v>
      </c>
    </row>
    <row r="1907" spans="1:17" x14ac:dyDescent="0.35">
      <c r="A1907">
        <v>49</v>
      </c>
      <c r="B1907" t="s">
        <v>420</v>
      </c>
      <c r="C1907">
        <v>2020</v>
      </c>
      <c r="D1907">
        <v>4</v>
      </c>
      <c r="E1907" t="s">
        <v>148</v>
      </c>
      <c r="F1907">
        <v>1</v>
      </c>
      <c r="G1907" t="s">
        <v>132</v>
      </c>
      <c r="H1907">
        <v>616</v>
      </c>
      <c r="I1907" t="s">
        <v>446</v>
      </c>
      <c r="J1907" t="s">
        <v>441</v>
      </c>
      <c r="K1907" t="s">
        <v>442</v>
      </c>
      <c r="L1907">
        <v>4512</v>
      </c>
      <c r="M1907" t="s">
        <v>133</v>
      </c>
      <c r="N1907">
        <v>44</v>
      </c>
      <c r="O1907">
        <v>3971.75</v>
      </c>
      <c r="P1907">
        <v>13500</v>
      </c>
      <c r="Q1907" t="str">
        <f>VLOOKUP(J1907,S:T,2,FALSE)</f>
        <v>E6 - OTHER</v>
      </c>
    </row>
    <row r="1908" spans="1:17" x14ac:dyDescent="0.35">
      <c r="A1908">
        <v>49</v>
      </c>
      <c r="B1908" t="s">
        <v>420</v>
      </c>
      <c r="C1908">
        <v>2020</v>
      </c>
      <c r="D1908">
        <v>4</v>
      </c>
      <c r="E1908" t="s">
        <v>148</v>
      </c>
      <c r="F1908">
        <v>5</v>
      </c>
      <c r="G1908" t="s">
        <v>140</v>
      </c>
      <c r="H1908">
        <v>710</v>
      </c>
      <c r="I1908" t="s">
        <v>448</v>
      </c>
      <c r="J1908" t="s">
        <v>438</v>
      </c>
      <c r="K1908" t="s">
        <v>439</v>
      </c>
      <c r="L1908">
        <v>4552</v>
      </c>
      <c r="M1908" t="s">
        <v>156</v>
      </c>
      <c r="N1908">
        <v>92</v>
      </c>
      <c r="O1908">
        <v>1878198.59</v>
      </c>
      <c r="P1908">
        <v>26958762</v>
      </c>
      <c r="Q1908" t="str">
        <f>VLOOKUP(J1908,S:T,2,FALSE)</f>
        <v>E5 - Large C&amp;I</v>
      </c>
    </row>
    <row r="1909" spans="1:17" x14ac:dyDescent="0.35">
      <c r="A1909">
        <v>49</v>
      </c>
      <c r="B1909" t="s">
        <v>420</v>
      </c>
      <c r="C1909">
        <v>2020</v>
      </c>
      <c r="D1909">
        <v>4</v>
      </c>
      <c r="E1909" t="s">
        <v>148</v>
      </c>
      <c r="F1909">
        <v>3</v>
      </c>
      <c r="G1909" t="s">
        <v>135</v>
      </c>
      <c r="H1909">
        <v>710</v>
      </c>
      <c r="I1909" t="s">
        <v>448</v>
      </c>
      <c r="J1909" t="s">
        <v>438</v>
      </c>
      <c r="K1909" t="s">
        <v>439</v>
      </c>
      <c r="L1909">
        <v>4532</v>
      </c>
      <c r="M1909" t="s">
        <v>142</v>
      </c>
      <c r="N1909">
        <v>304</v>
      </c>
      <c r="O1909">
        <v>4942959.7</v>
      </c>
      <c r="P1909">
        <v>72685454</v>
      </c>
      <c r="Q1909" t="str">
        <f>VLOOKUP(J1909,S:T,2,FALSE)</f>
        <v>E5 - Large C&amp;I</v>
      </c>
    </row>
    <row r="1910" spans="1:17" x14ac:dyDescent="0.35">
      <c r="A1910">
        <v>49</v>
      </c>
      <c r="B1910" t="s">
        <v>420</v>
      </c>
      <c r="C1910">
        <v>2020</v>
      </c>
      <c r="D1910">
        <v>4</v>
      </c>
      <c r="E1910" t="s">
        <v>148</v>
      </c>
      <c r="F1910">
        <v>3</v>
      </c>
      <c r="G1910" t="s">
        <v>135</v>
      </c>
      <c r="H1910">
        <v>954</v>
      </c>
      <c r="I1910" t="s">
        <v>436</v>
      </c>
      <c r="J1910" t="s">
        <v>433</v>
      </c>
      <c r="K1910" t="s">
        <v>434</v>
      </c>
      <c r="L1910">
        <v>4532</v>
      </c>
      <c r="M1910" t="s">
        <v>142</v>
      </c>
      <c r="N1910">
        <v>3531</v>
      </c>
      <c r="O1910">
        <v>4559354.26</v>
      </c>
      <c r="P1910">
        <v>50984979</v>
      </c>
      <c r="Q1910" t="str">
        <f>VLOOKUP(J1910,S:T,2,FALSE)</f>
        <v>E4 - Medium C&amp;I</v>
      </c>
    </row>
    <row r="1911" spans="1:17" x14ac:dyDescent="0.35">
      <c r="A1911">
        <v>49</v>
      </c>
      <c r="B1911" t="s">
        <v>420</v>
      </c>
      <c r="C1911">
        <v>2020</v>
      </c>
      <c r="D1911">
        <v>4</v>
      </c>
      <c r="E1911" t="s">
        <v>148</v>
      </c>
      <c r="F1911">
        <v>5</v>
      </c>
      <c r="G1911" t="s">
        <v>140</v>
      </c>
      <c r="H1911">
        <v>53</v>
      </c>
      <c r="I1911" t="s">
        <v>435</v>
      </c>
      <c r="J1911" t="s">
        <v>433</v>
      </c>
      <c r="K1911" t="s">
        <v>434</v>
      </c>
      <c r="L1911">
        <v>460</v>
      </c>
      <c r="M1911" t="s">
        <v>141</v>
      </c>
      <c r="N1911">
        <v>9</v>
      </c>
      <c r="O1911">
        <v>18624.39</v>
      </c>
      <c r="P1911">
        <v>87237</v>
      </c>
      <c r="Q1911" t="str">
        <f>VLOOKUP(J1911,S:T,2,FALSE)</f>
        <v>E4 - Medium C&amp;I</v>
      </c>
    </row>
    <row r="1912" spans="1:17" x14ac:dyDescent="0.35">
      <c r="A1912">
        <v>49</v>
      </c>
      <c r="B1912" t="s">
        <v>420</v>
      </c>
      <c r="C1912">
        <v>2020</v>
      </c>
      <c r="D1912">
        <v>4</v>
      </c>
      <c r="E1912" t="s">
        <v>148</v>
      </c>
      <c r="F1912">
        <v>10</v>
      </c>
      <c r="G1912" t="s">
        <v>149</v>
      </c>
      <c r="H1912">
        <v>903</v>
      </c>
      <c r="I1912" t="s">
        <v>453</v>
      </c>
      <c r="J1912" t="s">
        <v>450</v>
      </c>
      <c r="K1912" t="s">
        <v>451</v>
      </c>
      <c r="L1912">
        <v>4513</v>
      </c>
      <c r="M1912" t="s">
        <v>150</v>
      </c>
      <c r="N1912">
        <v>1647</v>
      </c>
      <c r="O1912">
        <v>169324.23</v>
      </c>
      <c r="P1912">
        <v>1491736</v>
      </c>
      <c r="Q1912" t="str">
        <f>VLOOKUP(J1912,S:T,2,FALSE)</f>
        <v>E1 - Residential</v>
      </c>
    </row>
    <row r="1913" spans="1:17" x14ac:dyDescent="0.35">
      <c r="A1913">
        <v>49</v>
      </c>
      <c r="B1913" t="s">
        <v>420</v>
      </c>
      <c r="C1913">
        <v>2020</v>
      </c>
      <c r="D1913">
        <v>4</v>
      </c>
      <c r="E1913" t="s">
        <v>148</v>
      </c>
      <c r="F1913">
        <v>3</v>
      </c>
      <c r="G1913" t="s">
        <v>135</v>
      </c>
      <c r="H1913">
        <v>1</v>
      </c>
      <c r="I1913" t="s">
        <v>449</v>
      </c>
      <c r="J1913" t="s">
        <v>450</v>
      </c>
      <c r="K1913" t="s">
        <v>451</v>
      </c>
      <c r="L1913">
        <v>300</v>
      </c>
      <c r="M1913" t="s">
        <v>136</v>
      </c>
      <c r="N1913">
        <v>792</v>
      </c>
      <c r="O1913">
        <v>176567.02</v>
      </c>
      <c r="P1913">
        <v>809012</v>
      </c>
      <c r="Q1913" t="str">
        <f>VLOOKUP(J1913,S:T,2,FALSE)</f>
        <v>E1 - Residential</v>
      </c>
    </row>
    <row r="1914" spans="1:17" x14ac:dyDescent="0.35">
      <c r="A1914">
        <v>49</v>
      </c>
      <c r="B1914" t="s">
        <v>420</v>
      </c>
      <c r="C1914">
        <v>2020</v>
      </c>
      <c r="D1914">
        <v>4</v>
      </c>
      <c r="E1914" t="s">
        <v>148</v>
      </c>
      <c r="F1914">
        <v>1</v>
      </c>
      <c r="G1914" t="s">
        <v>132</v>
      </c>
      <c r="H1914">
        <v>903</v>
      </c>
      <c r="I1914" t="s">
        <v>453</v>
      </c>
      <c r="J1914" t="s">
        <v>450</v>
      </c>
      <c r="K1914" t="s">
        <v>451</v>
      </c>
      <c r="L1914">
        <v>4512</v>
      </c>
      <c r="M1914" t="s">
        <v>133</v>
      </c>
      <c r="N1914">
        <v>37872</v>
      </c>
      <c r="O1914">
        <v>2147747.08</v>
      </c>
      <c r="P1914">
        <v>17847410</v>
      </c>
      <c r="Q1914" t="str">
        <f>VLOOKUP(J1914,S:T,2,FALSE)</f>
        <v>E1 - Residential</v>
      </c>
    </row>
    <row r="1915" spans="1:17" x14ac:dyDescent="0.35">
      <c r="A1915">
        <v>49</v>
      </c>
      <c r="B1915" t="s">
        <v>420</v>
      </c>
      <c r="C1915">
        <v>2020</v>
      </c>
      <c r="D1915">
        <v>4</v>
      </c>
      <c r="E1915" t="s">
        <v>148</v>
      </c>
      <c r="F1915">
        <v>1</v>
      </c>
      <c r="G1915" t="s">
        <v>132</v>
      </c>
      <c r="H1915">
        <v>950</v>
      </c>
      <c r="I1915" t="s">
        <v>428</v>
      </c>
      <c r="J1915" t="s">
        <v>425</v>
      </c>
      <c r="K1915" t="s">
        <v>426</v>
      </c>
      <c r="L1915">
        <v>4512</v>
      </c>
      <c r="M1915" t="s">
        <v>133</v>
      </c>
      <c r="N1915">
        <v>75</v>
      </c>
      <c r="O1915">
        <v>8307.5300000000007</v>
      </c>
      <c r="P1915">
        <v>72367</v>
      </c>
      <c r="Q1915" t="str">
        <f>VLOOKUP(J1915,S:T,2,FALSE)</f>
        <v>E3 - Small C&amp;I</v>
      </c>
    </row>
    <row r="1916" spans="1:17" x14ac:dyDescent="0.35">
      <c r="A1916">
        <v>49</v>
      </c>
      <c r="B1916" t="s">
        <v>420</v>
      </c>
      <c r="C1916">
        <v>2020</v>
      </c>
      <c r="D1916">
        <v>4</v>
      </c>
      <c r="E1916" t="s">
        <v>148</v>
      </c>
      <c r="F1916">
        <v>10</v>
      </c>
      <c r="G1916" t="s">
        <v>149</v>
      </c>
      <c r="H1916">
        <v>5</v>
      </c>
      <c r="I1916" t="s">
        <v>536</v>
      </c>
      <c r="J1916" t="s">
        <v>425</v>
      </c>
      <c r="K1916" t="s">
        <v>426</v>
      </c>
      <c r="L1916">
        <v>207</v>
      </c>
      <c r="M1916" t="s">
        <v>151</v>
      </c>
      <c r="N1916">
        <v>1</v>
      </c>
      <c r="O1916">
        <v>19.670000000000002</v>
      </c>
      <c r="P1916">
        <v>31</v>
      </c>
      <c r="Q1916" t="str">
        <f>VLOOKUP(J1916,S:T,2,FALSE)</f>
        <v>E3 - Small C&amp;I</v>
      </c>
    </row>
    <row r="1917" spans="1:17" x14ac:dyDescent="0.35">
      <c r="A1917">
        <v>49</v>
      </c>
      <c r="B1917" t="s">
        <v>420</v>
      </c>
      <c r="C1917">
        <v>2020</v>
      </c>
      <c r="D1917">
        <v>4</v>
      </c>
      <c r="E1917" t="s">
        <v>148</v>
      </c>
      <c r="F1917">
        <v>10</v>
      </c>
      <c r="G1917" t="s">
        <v>149</v>
      </c>
      <c r="H1917">
        <v>905</v>
      </c>
      <c r="I1917" t="s">
        <v>454</v>
      </c>
      <c r="J1917" t="s">
        <v>422</v>
      </c>
      <c r="K1917" t="s">
        <v>423</v>
      </c>
      <c r="L1917">
        <v>4513</v>
      </c>
      <c r="M1917" t="s">
        <v>150</v>
      </c>
      <c r="N1917">
        <v>129</v>
      </c>
      <c r="O1917">
        <v>4125.1499999999996</v>
      </c>
      <c r="P1917">
        <v>86042</v>
      </c>
      <c r="Q1917" t="str">
        <f>VLOOKUP(J1917,S:T,2,FALSE)</f>
        <v>E2 - Low Income Residential</v>
      </c>
    </row>
    <row r="1918" spans="1:17" x14ac:dyDescent="0.35">
      <c r="A1918">
        <v>49</v>
      </c>
      <c r="B1918" t="s">
        <v>420</v>
      </c>
      <c r="C1918">
        <v>2020</v>
      </c>
      <c r="D1918">
        <v>4</v>
      </c>
      <c r="E1918" t="s">
        <v>148</v>
      </c>
      <c r="F1918">
        <v>5</v>
      </c>
      <c r="G1918" t="s">
        <v>140</v>
      </c>
      <c r="H1918">
        <v>122</v>
      </c>
      <c r="I1918" t="s">
        <v>460</v>
      </c>
      <c r="J1918" t="s">
        <v>461</v>
      </c>
      <c r="K1918" t="s">
        <v>462</v>
      </c>
      <c r="L1918">
        <v>460</v>
      </c>
      <c r="M1918" t="s">
        <v>141</v>
      </c>
      <c r="N1918">
        <v>1</v>
      </c>
      <c r="O1918">
        <v>24028.720000000001</v>
      </c>
      <c r="P1918">
        <v>355753</v>
      </c>
      <c r="Q1918" t="str">
        <f>VLOOKUP(J1918,S:T,2,FALSE)</f>
        <v>E5 - Large C&amp;I</v>
      </c>
    </row>
    <row r="1919" spans="1:17" x14ac:dyDescent="0.35">
      <c r="A1919">
        <v>49</v>
      </c>
      <c r="B1919" t="s">
        <v>420</v>
      </c>
      <c r="C1919">
        <v>2020</v>
      </c>
      <c r="D1919">
        <v>4</v>
      </c>
      <c r="E1919" t="s">
        <v>148</v>
      </c>
      <c r="F1919">
        <v>6</v>
      </c>
      <c r="G1919" t="s">
        <v>137</v>
      </c>
      <c r="H1919">
        <v>610</v>
      </c>
      <c r="I1919" t="s">
        <v>429</v>
      </c>
      <c r="J1919" t="s">
        <v>430</v>
      </c>
      <c r="K1919" t="s">
        <v>431</v>
      </c>
      <c r="L1919">
        <v>700</v>
      </c>
      <c r="M1919" t="s">
        <v>138</v>
      </c>
      <c r="N1919">
        <v>9</v>
      </c>
      <c r="O1919">
        <v>10258.99</v>
      </c>
      <c r="P1919">
        <v>16871</v>
      </c>
      <c r="Q1919" t="str">
        <f>VLOOKUP(J1919,S:T,2,FALSE)</f>
        <v>E6 - OTHER</v>
      </c>
    </row>
    <row r="1920" spans="1:17" x14ac:dyDescent="0.35">
      <c r="A1920">
        <v>49</v>
      </c>
      <c r="B1920" t="s">
        <v>420</v>
      </c>
      <c r="C1920">
        <v>2020</v>
      </c>
      <c r="D1920">
        <v>4</v>
      </c>
      <c r="E1920" t="s">
        <v>148</v>
      </c>
      <c r="F1920">
        <v>3</v>
      </c>
      <c r="G1920" t="s">
        <v>135</v>
      </c>
      <c r="H1920">
        <v>924</v>
      </c>
      <c r="I1920" t="s">
        <v>443</v>
      </c>
      <c r="J1920" t="s">
        <v>444</v>
      </c>
      <c r="K1920" t="s">
        <v>445</v>
      </c>
      <c r="L1920">
        <v>4532</v>
      </c>
      <c r="M1920" t="s">
        <v>142</v>
      </c>
      <c r="N1920">
        <v>1</v>
      </c>
      <c r="O1920">
        <v>138937.35999999999</v>
      </c>
      <c r="P1920">
        <v>1382797</v>
      </c>
      <c r="Q1920" t="str">
        <f>VLOOKUP(J1920,S:T,2,FALSE)</f>
        <v>E5 - Large C&amp;I</v>
      </c>
    </row>
    <row r="1921" spans="1:17" x14ac:dyDescent="0.35">
      <c r="A1921">
        <v>49</v>
      </c>
      <c r="B1921" t="s">
        <v>420</v>
      </c>
      <c r="C1921">
        <v>2020</v>
      </c>
      <c r="D1921">
        <v>4</v>
      </c>
      <c r="E1921" t="s">
        <v>148</v>
      </c>
      <c r="F1921">
        <v>3</v>
      </c>
      <c r="G1921" t="s">
        <v>135</v>
      </c>
      <c r="H1921">
        <v>700</v>
      </c>
      <c r="I1921" t="s">
        <v>447</v>
      </c>
      <c r="J1921" t="s">
        <v>438</v>
      </c>
      <c r="K1921" t="s">
        <v>439</v>
      </c>
      <c r="L1921">
        <v>300</v>
      </c>
      <c r="M1921" t="s">
        <v>136</v>
      </c>
      <c r="N1921">
        <v>59</v>
      </c>
      <c r="O1921">
        <v>840548.67</v>
      </c>
      <c r="P1921">
        <v>4583577</v>
      </c>
      <c r="Q1921" t="str">
        <f>VLOOKUP(J1921,S:T,2,FALSE)</f>
        <v>E5 - Large C&amp;I</v>
      </c>
    </row>
    <row r="1922" spans="1:17" x14ac:dyDescent="0.35">
      <c r="A1922">
        <v>49</v>
      </c>
      <c r="B1922" t="s">
        <v>420</v>
      </c>
      <c r="C1922">
        <v>2020</v>
      </c>
      <c r="D1922">
        <v>4</v>
      </c>
      <c r="E1922" t="s">
        <v>148</v>
      </c>
      <c r="F1922">
        <v>3</v>
      </c>
      <c r="G1922" t="s">
        <v>135</v>
      </c>
      <c r="H1922">
        <v>705</v>
      </c>
      <c r="I1922" t="s">
        <v>437</v>
      </c>
      <c r="J1922" t="s">
        <v>438</v>
      </c>
      <c r="K1922" t="s">
        <v>439</v>
      </c>
      <c r="L1922">
        <v>300</v>
      </c>
      <c r="M1922" t="s">
        <v>136</v>
      </c>
      <c r="N1922">
        <v>93</v>
      </c>
      <c r="O1922">
        <v>2492368.5099999998</v>
      </c>
      <c r="P1922">
        <v>10438542</v>
      </c>
      <c r="Q1922" t="str">
        <f>VLOOKUP(J1922,S:T,2,FALSE)</f>
        <v>E5 - Large C&amp;I</v>
      </c>
    </row>
    <row r="1923" spans="1:17" x14ac:dyDescent="0.35">
      <c r="A1923">
        <v>49</v>
      </c>
      <c r="B1923" t="s">
        <v>420</v>
      </c>
      <c r="C1923">
        <v>2020</v>
      </c>
      <c r="D1923">
        <v>4</v>
      </c>
      <c r="E1923" t="s">
        <v>148</v>
      </c>
      <c r="F1923">
        <v>5</v>
      </c>
      <c r="G1923" t="s">
        <v>140</v>
      </c>
      <c r="H1923">
        <v>954</v>
      </c>
      <c r="I1923" t="s">
        <v>436</v>
      </c>
      <c r="J1923" t="s">
        <v>433</v>
      </c>
      <c r="K1923" t="s">
        <v>434</v>
      </c>
      <c r="L1923">
        <v>4552</v>
      </c>
      <c r="M1923" t="s">
        <v>156</v>
      </c>
      <c r="N1923">
        <v>180</v>
      </c>
      <c r="O1923">
        <v>324930.56</v>
      </c>
      <c r="P1923">
        <v>3520426</v>
      </c>
      <c r="Q1923" t="str">
        <f>VLOOKUP(J1923,S:T,2,FALSE)</f>
        <v>E4 - Medium C&amp;I</v>
      </c>
    </row>
    <row r="1924" spans="1:17" x14ac:dyDescent="0.35">
      <c r="A1924">
        <v>49</v>
      </c>
      <c r="B1924" t="s">
        <v>420</v>
      </c>
      <c r="C1924">
        <v>2020</v>
      </c>
      <c r="D1924">
        <v>4</v>
      </c>
      <c r="E1924" t="s">
        <v>148</v>
      </c>
      <c r="F1924">
        <v>3</v>
      </c>
      <c r="G1924" t="s">
        <v>135</v>
      </c>
      <c r="H1924">
        <v>13</v>
      </c>
      <c r="I1924" t="s">
        <v>432</v>
      </c>
      <c r="J1924" t="s">
        <v>433</v>
      </c>
      <c r="K1924" t="s">
        <v>434</v>
      </c>
      <c r="L1924">
        <v>300</v>
      </c>
      <c r="M1924" t="s">
        <v>136</v>
      </c>
      <c r="N1924">
        <v>3862</v>
      </c>
      <c r="O1924">
        <v>6203020.9500000002</v>
      </c>
      <c r="P1924">
        <v>30599400</v>
      </c>
      <c r="Q1924" t="str">
        <f>VLOOKUP(J1924,S:T,2,FALSE)</f>
        <v>E4 - Medium C&amp;I</v>
      </c>
    </row>
    <row r="1925" spans="1:17" x14ac:dyDescent="0.35">
      <c r="A1925">
        <v>49</v>
      </c>
      <c r="B1925" t="s">
        <v>420</v>
      </c>
      <c r="C1925">
        <v>2020</v>
      </c>
      <c r="D1925">
        <v>4</v>
      </c>
      <c r="E1925" t="s">
        <v>148</v>
      </c>
      <c r="F1925">
        <v>3</v>
      </c>
      <c r="G1925" t="s">
        <v>135</v>
      </c>
      <c r="H1925">
        <v>53</v>
      </c>
      <c r="I1925" t="s">
        <v>435</v>
      </c>
      <c r="J1925" t="s">
        <v>433</v>
      </c>
      <c r="K1925" t="s">
        <v>434</v>
      </c>
      <c r="L1925">
        <v>300</v>
      </c>
      <c r="M1925" t="s">
        <v>136</v>
      </c>
      <c r="N1925">
        <v>161</v>
      </c>
      <c r="O1925">
        <v>362972.39</v>
      </c>
      <c r="P1925">
        <v>1838806</v>
      </c>
      <c r="Q1925" t="str">
        <f>VLOOKUP(J1925,S:T,2,FALSE)</f>
        <v>E4 - Medium C&amp;I</v>
      </c>
    </row>
    <row r="1926" spans="1:17" x14ac:dyDescent="0.35">
      <c r="A1926">
        <v>49</v>
      </c>
      <c r="B1926" t="s">
        <v>420</v>
      </c>
      <c r="C1926">
        <v>2020</v>
      </c>
      <c r="D1926">
        <v>4</v>
      </c>
      <c r="E1926" t="s">
        <v>148</v>
      </c>
      <c r="F1926">
        <v>1</v>
      </c>
      <c r="G1926" t="s">
        <v>132</v>
      </c>
      <c r="H1926">
        <v>905</v>
      </c>
      <c r="I1926" t="s">
        <v>454</v>
      </c>
      <c r="J1926" t="s">
        <v>422</v>
      </c>
      <c r="K1926" t="s">
        <v>423</v>
      </c>
      <c r="L1926">
        <v>4512</v>
      </c>
      <c r="M1926" t="s">
        <v>133</v>
      </c>
      <c r="N1926">
        <v>4920</v>
      </c>
      <c r="O1926">
        <v>105485.33</v>
      </c>
      <c r="P1926">
        <v>1992165</v>
      </c>
      <c r="Q1926" t="str">
        <f>VLOOKUP(J1926,S:T,2,FALSE)</f>
        <v>E2 - Low Income Residential</v>
      </c>
    </row>
    <row r="1927" spans="1:17" x14ac:dyDescent="0.35">
      <c r="A1927">
        <v>49</v>
      </c>
      <c r="B1927" t="s">
        <v>420</v>
      </c>
      <c r="C1927">
        <v>2020</v>
      </c>
      <c r="D1927">
        <v>4</v>
      </c>
      <c r="E1927" t="s">
        <v>148</v>
      </c>
      <c r="F1927">
        <v>10</v>
      </c>
      <c r="G1927" t="s">
        <v>149</v>
      </c>
      <c r="H1927">
        <v>1</v>
      </c>
      <c r="I1927" t="s">
        <v>449</v>
      </c>
      <c r="J1927" t="s">
        <v>450</v>
      </c>
      <c r="K1927" t="s">
        <v>451</v>
      </c>
      <c r="L1927">
        <v>207</v>
      </c>
      <c r="M1927" t="s">
        <v>151</v>
      </c>
      <c r="N1927">
        <v>14706</v>
      </c>
      <c r="O1927">
        <v>2607210.15</v>
      </c>
      <c r="P1927">
        <v>12016839</v>
      </c>
      <c r="Q1927" t="str">
        <f>VLOOKUP(J1927,S:T,2,FALSE)</f>
        <v>E1 - Residential</v>
      </c>
    </row>
    <row r="1928" spans="1:17" x14ac:dyDescent="0.35">
      <c r="A1928">
        <v>49</v>
      </c>
      <c r="B1928" t="s">
        <v>420</v>
      </c>
      <c r="C1928">
        <v>2020</v>
      </c>
      <c r="D1928">
        <v>4</v>
      </c>
      <c r="E1928" t="s">
        <v>148</v>
      </c>
      <c r="F1928">
        <v>6</v>
      </c>
      <c r="G1928" t="s">
        <v>137</v>
      </c>
      <c r="H1928">
        <v>619</v>
      </c>
      <c r="I1928" t="s">
        <v>474</v>
      </c>
      <c r="J1928" t="s">
        <v>157</v>
      </c>
      <c r="K1928" t="s">
        <v>145</v>
      </c>
      <c r="L1928">
        <v>4562</v>
      </c>
      <c r="M1928" t="s">
        <v>144</v>
      </c>
      <c r="N1928">
        <v>120</v>
      </c>
      <c r="O1928">
        <v>362344.62</v>
      </c>
      <c r="P1928">
        <v>3465305</v>
      </c>
      <c r="Q1928" t="str">
        <f>VLOOKUP(J1928,S:T,2,FALSE)</f>
        <v>E6 - OTHER</v>
      </c>
    </row>
    <row r="1929" spans="1:17" x14ac:dyDescent="0.35">
      <c r="A1929">
        <v>49</v>
      </c>
      <c r="B1929" t="s">
        <v>420</v>
      </c>
      <c r="C1929">
        <v>2020</v>
      </c>
      <c r="D1929">
        <v>4</v>
      </c>
      <c r="E1929" t="s">
        <v>148</v>
      </c>
      <c r="F1929">
        <v>6</v>
      </c>
      <c r="G1929" t="s">
        <v>137</v>
      </c>
      <c r="H1929">
        <v>630</v>
      </c>
      <c r="I1929" t="s">
        <v>455</v>
      </c>
      <c r="J1929" t="s">
        <v>157</v>
      </c>
      <c r="K1929" t="s">
        <v>145</v>
      </c>
      <c r="L1929">
        <v>700</v>
      </c>
      <c r="M1929" t="s">
        <v>138</v>
      </c>
      <c r="N1929">
        <v>1</v>
      </c>
      <c r="O1929">
        <v>606.76</v>
      </c>
      <c r="P1929">
        <v>3228</v>
      </c>
      <c r="Q1929" t="str">
        <f>VLOOKUP(J1929,S:T,2,FALSE)</f>
        <v>E6 - OTHER</v>
      </c>
    </row>
    <row r="1930" spans="1:17" x14ac:dyDescent="0.35">
      <c r="A1930">
        <v>49</v>
      </c>
      <c r="B1930" t="s">
        <v>420</v>
      </c>
      <c r="C1930">
        <v>2020</v>
      </c>
      <c r="D1930">
        <v>4</v>
      </c>
      <c r="E1930" t="s">
        <v>148</v>
      </c>
      <c r="F1930">
        <v>5</v>
      </c>
      <c r="G1930" t="s">
        <v>140</v>
      </c>
      <c r="H1930">
        <v>711</v>
      </c>
      <c r="I1930" t="s">
        <v>452</v>
      </c>
      <c r="J1930" t="s">
        <v>438</v>
      </c>
      <c r="K1930" t="s">
        <v>439</v>
      </c>
      <c r="L1930">
        <v>4552</v>
      </c>
      <c r="M1930" t="s">
        <v>156</v>
      </c>
      <c r="N1930">
        <v>75</v>
      </c>
      <c r="O1930">
        <v>959996.1</v>
      </c>
      <c r="P1930">
        <v>13549480</v>
      </c>
      <c r="Q1930" t="str">
        <f>VLOOKUP(J1930,S:T,2,FALSE)</f>
        <v>E5 - Large C&amp;I</v>
      </c>
    </row>
    <row r="1931" spans="1:17" x14ac:dyDescent="0.35">
      <c r="A1931">
        <v>49</v>
      </c>
      <c r="B1931" t="s">
        <v>420</v>
      </c>
      <c r="C1931">
        <v>2020</v>
      </c>
      <c r="D1931">
        <v>4</v>
      </c>
      <c r="E1931" t="s">
        <v>148</v>
      </c>
      <c r="F1931">
        <v>5</v>
      </c>
      <c r="G1931" t="s">
        <v>140</v>
      </c>
      <c r="H1931">
        <v>1</v>
      </c>
      <c r="I1931" t="s">
        <v>449</v>
      </c>
      <c r="J1931" t="s">
        <v>450</v>
      </c>
      <c r="K1931" t="s">
        <v>451</v>
      </c>
      <c r="L1931">
        <v>460</v>
      </c>
      <c r="M1931" t="s">
        <v>141</v>
      </c>
      <c r="N1931">
        <v>5</v>
      </c>
      <c r="O1931">
        <v>380.79</v>
      </c>
      <c r="P1931">
        <v>1625</v>
      </c>
      <c r="Q1931" t="str">
        <f>VLOOKUP(J1931,S:T,2,FALSE)</f>
        <v>E1 - Residential</v>
      </c>
    </row>
    <row r="1932" spans="1:17" x14ac:dyDescent="0.35">
      <c r="A1932">
        <v>49</v>
      </c>
      <c r="B1932" t="s">
        <v>420</v>
      </c>
      <c r="C1932">
        <v>2020</v>
      </c>
      <c r="D1932">
        <v>4</v>
      </c>
      <c r="E1932" t="s">
        <v>148</v>
      </c>
      <c r="F1932">
        <v>1</v>
      </c>
      <c r="G1932" t="s">
        <v>132</v>
      </c>
      <c r="H1932">
        <v>55</v>
      </c>
      <c r="I1932" t="s">
        <v>427</v>
      </c>
      <c r="J1932" t="s">
        <v>425</v>
      </c>
      <c r="K1932" t="s">
        <v>426</v>
      </c>
      <c r="L1932">
        <v>200</v>
      </c>
      <c r="M1932" t="s">
        <v>143</v>
      </c>
      <c r="N1932">
        <v>2</v>
      </c>
      <c r="O1932">
        <v>655.24</v>
      </c>
      <c r="P1932">
        <v>3151</v>
      </c>
      <c r="Q1932" t="str">
        <f>VLOOKUP(J1932,S:T,2,FALSE)</f>
        <v>E3 - Small C&amp;I</v>
      </c>
    </row>
    <row r="1933" spans="1:17" x14ac:dyDescent="0.35">
      <c r="A1933">
        <v>49</v>
      </c>
      <c r="B1933" t="s">
        <v>420</v>
      </c>
      <c r="C1933">
        <v>2020</v>
      </c>
      <c r="D1933">
        <v>4</v>
      </c>
      <c r="E1933" t="s">
        <v>148</v>
      </c>
      <c r="F1933">
        <v>3</v>
      </c>
      <c r="G1933" t="s">
        <v>135</v>
      </c>
      <c r="H1933">
        <v>117</v>
      </c>
      <c r="I1933" t="s">
        <v>477</v>
      </c>
      <c r="J1933" t="s">
        <v>461</v>
      </c>
      <c r="K1933" t="s">
        <v>462</v>
      </c>
      <c r="L1933">
        <v>300</v>
      </c>
      <c r="M1933" t="s">
        <v>136</v>
      </c>
      <c r="N1933">
        <v>2</v>
      </c>
      <c r="O1933">
        <v>6087.54</v>
      </c>
      <c r="P1933">
        <v>13976</v>
      </c>
      <c r="Q1933" t="str">
        <f>VLOOKUP(J1933,S:T,2,FALSE)</f>
        <v>E5 - Large C&amp;I</v>
      </c>
    </row>
    <row r="1934" spans="1:17" x14ac:dyDescent="0.35">
      <c r="A1934">
        <v>49</v>
      </c>
      <c r="B1934" t="s">
        <v>420</v>
      </c>
      <c r="C1934">
        <v>2020</v>
      </c>
      <c r="D1934">
        <v>4</v>
      </c>
      <c r="E1934" t="s">
        <v>148</v>
      </c>
      <c r="F1934">
        <v>3</v>
      </c>
      <c r="G1934" t="s">
        <v>135</v>
      </c>
      <c r="H1934">
        <v>122</v>
      </c>
      <c r="I1934" t="s">
        <v>460</v>
      </c>
      <c r="J1934" t="s">
        <v>461</v>
      </c>
      <c r="K1934" t="s">
        <v>462</v>
      </c>
      <c r="L1934">
        <v>300</v>
      </c>
      <c r="M1934" t="s">
        <v>136</v>
      </c>
      <c r="N1934">
        <v>1</v>
      </c>
      <c r="O1934">
        <v>31466.48</v>
      </c>
      <c r="P1934">
        <v>176214</v>
      </c>
      <c r="Q1934" t="str">
        <f>VLOOKUP(J1934,S:T,2,FALSE)</f>
        <v>E5 - Large C&amp;I</v>
      </c>
    </row>
    <row r="1935" spans="1:17" x14ac:dyDescent="0.35">
      <c r="A1935">
        <v>49</v>
      </c>
      <c r="B1935" t="s">
        <v>420</v>
      </c>
      <c r="C1935">
        <v>2020</v>
      </c>
      <c r="D1935">
        <v>4</v>
      </c>
      <c r="E1935" t="s">
        <v>148</v>
      </c>
      <c r="F1935">
        <v>6</v>
      </c>
      <c r="G1935" t="s">
        <v>137</v>
      </c>
      <c r="H1935">
        <v>951</v>
      </c>
      <c r="I1935" t="s">
        <v>457</v>
      </c>
      <c r="J1935" t="s">
        <v>458</v>
      </c>
      <c r="K1935" t="s">
        <v>459</v>
      </c>
      <c r="L1935">
        <v>4562</v>
      </c>
      <c r="M1935" t="s">
        <v>144</v>
      </c>
      <c r="N1935">
        <v>206</v>
      </c>
      <c r="O1935">
        <v>8690.1</v>
      </c>
      <c r="P1935">
        <v>60016</v>
      </c>
      <c r="Q1935" t="str">
        <f>VLOOKUP(J1935,S:T,2,FALSE)</f>
        <v>E3 - Small C&amp;I</v>
      </c>
    </row>
    <row r="1936" spans="1:17" x14ac:dyDescent="0.35">
      <c r="A1936">
        <v>49</v>
      </c>
      <c r="B1936" t="s">
        <v>420</v>
      </c>
      <c r="C1936">
        <v>2020</v>
      </c>
      <c r="D1936">
        <v>4</v>
      </c>
      <c r="E1936" t="s">
        <v>148</v>
      </c>
      <c r="F1936">
        <v>5</v>
      </c>
      <c r="G1936" t="s">
        <v>140</v>
      </c>
      <c r="H1936">
        <v>628</v>
      </c>
      <c r="I1936" t="s">
        <v>440</v>
      </c>
      <c r="J1936" t="s">
        <v>441</v>
      </c>
      <c r="K1936" t="s">
        <v>442</v>
      </c>
      <c r="L1936">
        <v>460</v>
      </c>
      <c r="M1936" t="s">
        <v>141</v>
      </c>
      <c r="N1936">
        <v>55</v>
      </c>
      <c r="O1936">
        <v>8264.16</v>
      </c>
      <c r="P1936">
        <v>29621</v>
      </c>
      <c r="Q1936" t="str">
        <f>VLOOKUP(J1936,S:T,2,FALSE)</f>
        <v>E6 - OTHER</v>
      </c>
    </row>
    <row r="1937" spans="1:17" x14ac:dyDescent="0.35">
      <c r="A1937">
        <v>49</v>
      </c>
      <c r="B1937" t="s">
        <v>420</v>
      </c>
      <c r="C1937">
        <v>2020</v>
      </c>
      <c r="D1937">
        <v>4</v>
      </c>
      <c r="E1937" t="s">
        <v>148</v>
      </c>
      <c r="F1937">
        <v>6</v>
      </c>
      <c r="G1937" t="s">
        <v>137</v>
      </c>
      <c r="H1937">
        <v>628</v>
      </c>
      <c r="I1937" t="s">
        <v>440</v>
      </c>
      <c r="J1937" t="s">
        <v>441</v>
      </c>
      <c r="K1937" t="s">
        <v>442</v>
      </c>
      <c r="L1937">
        <v>700</v>
      </c>
      <c r="M1937" t="s">
        <v>138</v>
      </c>
      <c r="N1937">
        <v>209</v>
      </c>
      <c r="O1937">
        <v>14825.75</v>
      </c>
      <c r="P1937">
        <v>52447</v>
      </c>
      <c r="Q1937" t="str">
        <f>VLOOKUP(J1937,S:T,2,FALSE)</f>
        <v>E6 - OTHER</v>
      </c>
    </row>
    <row r="1938" spans="1:17" x14ac:dyDescent="0.35">
      <c r="A1938">
        <v>49</v>
      </c>
      <c r="B1938" t="s">
        <v>420</v>
      </c>
      <c r="C1938">
        <v>2020</v>
      </c>
      <c r="D1938">
        <v>4</v>
      </c>
      <c r="E1938" t="s">
        <v>148</v>
      </c>
      <c r="F1938">
        <v>5</v>
      </c>
      <c r="G1938" t="s">
        <v>140</v>
      </c>
      <c r="H1938">
        <v>616</v>
      </c>
      <c r="I1938" t="s">
        <v>446</v>
      </c>
      <c r="J1938" t="s">
        <v>441</v>
      </c>
      <c r="K1938" t="s">
        <v>442</v>
      </c>
      <c r="L1938">
        <v>4552</v>
      </c>
      <c r="M1938" t="s">
        <v>156</v>
      </c>
      <c r="N1938">
        <v>20</v>
      </c>
      <c r="O1938">
        <v>2373.87</v>
      </c>
      <c r="P1938">
        <v>12252</v>
      </c>
      <c r="Q1938" t="str">
        <f>VLOOKUP(J1938,S:T,2,FALSE)</f>
        <v>E6 - OTHER</v>
      </c>
    </row>
    <row r="1939" spans="1:17" x14ac:dyDescent="0.35">
      <c r="A1939">
        <v>49</v>
      </c>
      <c r="B1939" t="s">
        <v>420</v>
      </c>
      <c r="C1939">
        <v>2020</v>
      </c>
      <c r="D1939">
        <v>4</v>
      </c>
      <c r="E1939" t="s">
        <v>148</v>
      </c>
      <c r="F1939">
        <v>6</v>
      </c>
      <c r="G1939" t="s">
        <v>137</v>
      </c>
      <c r="H1939">
        <v>631</v>
      </c>
      <c r="I1939" t="s">
        <v>475</v>
      </c>
      <c r="J1939" t="s">
        <v>157</v>
      </c>
      <c r="K1939" t="s">
        <v>145</v>
      </c>
      <c r="L1939">
        <v>700</v>
      </c>
      <c r="M1939" t="s">
        <v>138</v>
      </c>
      <c r="N1939">
        <v>21</v>
      </c>
      <c r="O1939">
        <v>12983.21</v>
      </c>
      <c r="P1939">
        <v>65796</v>
      </c>
      <c r="Q1939" t="str">
        <f>VLOOKUP(J1939,S:T,2,FALSE)</f>
        <v>E6 - OTHER</v>
      </c>
    </row>
    <row r="1940" spans="1:17" x14ac:dyDescent="0.35">
      <c r="A1940">
        <v>49</v>
      </c>
      <c r="B1940" t="s">
        <v>420</v>
      </c>
      <c r="C1940">
        <v>2020</v>
      </c>
      <c r="D1940">
        <v>4</v>
      </c>
      <c r="E1940" t="s">
        <v>148</v>
      </c>
      <c r="F1940">
        <v>5</v>
      </c>
      <c r="G1940" t="s">
        <v>140</v>
      </c>
      <c r="H1940">
        <v>700</v>
      </c>
      <c r="I1940" t="s">
        <v>447</v>
      </c>
      <c r="J1940" t="s">
        <v>438</v>
      </c>
      <c r="K1940" t="s">
        <v>439</v>
      </c>
      <c r="L1940">
        <v>460</v>
      </c>
      <c r="M1940" t="s">
        <v>141</v>
      </c>
      <c r="N1940">
        <v>43</v>
      </c>
      <c r="O1940">
        <v>506156.04</v>
      </c>
      <c r="P1940">
        <v>2674937</v>
      </c>
      <c r="Q1940" t="str">
        <f>VLOOKUP(J1940,S:T,2,FALSE)</f>
        <v>E5 - Large C&amp;I</v>
      </c>
    </row>
    <row r="1941" spans="1:17" x14ac:dyDescent="0.35">
      <c r="A1941">
        <v>49</v>
      </c>
      <c r="B1941" t="s">
        <v>420</v>
      </c>
      <c r="C1941">
        <v>2020</v>
      </c>
      <c r="D1941">
        <v>4</v>
      </c>
      <c r="E1941" t="s">
        <v>148</v>
      </c>
      <c r="F1941">
        <v>3</v>
      </c>
      <c r="G1941" t="s">
        <v>135</v>
      </c>
      <c r="H1941">
        <v>950</v>
      </c>
      <c r="I1941" t="s">
        <v>428</v>
      </c>
      <c r="J1941" t="s">
        <v>425</v>
      </c>
      <c r="K1941" t="s">
        <v>426</v>
      </c>
      <c r="L1941">
        <v>4532</v>
      </c>
      <c r="M1941" t="s">
        <v>142</v>
      </c>
      <c r="N1941">
        <v>10245</v>
      </c>
      <c r="O1941">
        <v>1333813.58</v>
      </c>
      <c r="P1941">
        <v>11760539</v>
      </c>
      <c r="Q1941" t="str">
        <f>VLOOKUP(J1941,S:T,2,FALSE)</f>
        <v>E3 - Small C&amp;I</v>
      </c>
    </row>
    <row r="1942" spans="1:17" x14ac:dyDescent="0.35">
      <c r="A1942">
        <v>49</v>
      </c>
      <c r="B1942" t="s">
        <v>420</v>
      </c>
      <c r="C1942">
        <v>2020</v>
      </c>
      <c r="D1942">
        <v>4</v>
      </c>
      <c r="E1942" t="s">
        <v>148</v>
      </c>
      <c r="F1942">
        <v>5</v>
      </c>
      <c r="G1942" t="s">
        <v>140</v>
      </c>
      <c r="H1942">
        <v>950</v>
      </c>
      <c r="I1942" t="s">
        <v>428</v>
      </c>
      <c r="J1942" t="s">
        <v>425</v>
      </c>
      <c r="K1942" t="s">
        <v>426</v>
      </c>
      <c r="L1942">
        <v>4552</v>
      </c>
      <c r="M1942" t="s">
        <v>156</v>
      </c>
      <c r="N1942">
        <v>137</v>
      </c>
      <c r="O1942">
        <v>38924.129999999997</v>
      </c>
      <c r="P1942">
        <v>366745</v>
      </c>
      <c r="Q1942" t="str">
        <f>VLOOKUP(J1942,S:T,2,FALSE)</f>
        <v>E3 - Small C&amp;I</v>
      </c>
    </row>
    <row r="1943" spans="1:17" x14ac:dyDescent="0.35">
      <c r="A1943">
        <v>49</v>
      </c>
      <c r="B1943" t="s">
        <v>420</v>
      </c>
      <c r="C1943">
        <v>2020</v>
      </c>
      <c r="D1943">
        <v>4</v>
      </c>
      <c r="E1943" t="s">
        <v>148</v>
      </c>
      <c r="F1943">
        <v>3</v>
      </c>
      <c r="G1943" t="s">
        <v>135</v>
      </c>
      <c r="H1943">
        <v>951</v>
      </c>
      <c r="I1943" t="s">
        <v>457</v>
      </c>
      <c r="J1943" t="s">
        <v>458</v>
      </c>
      <c r="K1943" t="s">
        <v>459</v>
      </c>
      <c r="L1943">
        <v>4532</v>
      </c>
      <c r="M1943" t="s">
        <v>142</v>
      </c>
      <c r="N1943">
        <v>113</v>
      </c>
      <c r="O1943">
        <v>9258.6299999999992</v>
      </c>
      <c r="P1943">
        <v>74032</v>
      </c>
      <c r="Q1943" t="str">
        <f>VLOOKUP(J1943,S:T,2,FALSE)</f>
        <v>E3 - Small C&amp;I</v>
      </c>
    </row>
    <row r="1944" spans="1:17" x14ac:dyDescent="0.35">
      <c r="A1944">
        <v>49</v>
      </c>
      <c r="B1944" t="s">
        <v>420</v>
      </c>
      <c r="C1944">
        <v>2020</v>
      </c>
      <c r="D1944">
        <v>4</v>
      </c>
      <c r="E1944" t="s">
        <v>148</v>
      </c>
      <c r="F1944">
        <v>10</v>
      </c>
      <c r="G1944" t="s">
        <v>149</v>
      </c>
      <c r="H1944">
        <v>628</v>
      </c>
      <c r="I1944" t="s">
        <v>440</v>
      </c>
      <c r="J1944" t="s">
        <v>441</v>
      </c>
      <c r="K1944" t="s">
        <v>442</v>
      </c>
      <c r="L1944">
        <v>207</v>
      </c>
      <c r="M1944" t="s">
        <v>151</v>
      </c>
      <c r="N1944">
        <v>7</v>
      </c>
      <c r="O1944">
        <v>167.66</v>
      </c>
      <c r="P1944">
        <v>540</v>
      </c>
      <c r="Q1944" t="str">
        <f>VLOOKUP(J1944,S:T,2,FALSE)</f>
        <v>E6 - OTHER</v>
      </c>
    </row>
    <row r="1945" spans="1:17" x14ac:dyDescent="0.35">
      <c r="A1945">
        <v>49</v>
      </c>
      <c r="B1945" t="s">
        <v>420</v>
      </c>
      <c r="C1945">
        <v>2020</v>
      </c>
      <c r="D1945">
        <v>4</v>
      </c>
      <c r="E1945" t="s">
        <v>148</v>
      </c>
      <c r="F1945">
        <v>3</v>
      </c>
      <c r="G1945" t="s">
        <v>135</v>
      </c>
      <c r="H1945">
        <v>628</v>
      </c>
      <c r="I1945" t="s">
        <v>440</v>
      </c>
      <c r="J1945" t="s">
        <v>441</v>
      </c>
      <c r="K1945" t="s">
        <v>442</v>
      </c>
      <c r="L1945">
        <v>300</v>
      </c>
      <c r="M1945" t="s">
        <v>136</v>
      </c>
      <c r="N1945">
        <v>1116</v>
      </c>
      <c r="O1945">
        <v>79740.92</v>
      </c>
      <c r="P1945">
        <v>274293</v>
      </c>
      <c r="Q1945" t="str">
        <f>VLOOKUP(J1945,S:T,2,FALSE)</f>
        <v>E6 - OTHER</v>
      </c>
    </row>
    <row r="1946" spans="1:17" x14ac:dyDescent="0.35">
      <c r="A1946">
        <v>49</v>
      </c>
      <c r="B1946" t="s">
        <v>420</v>
      </c>
      <c r="C1946">
        <v>2020</v>
      </c>
      <c r="D1946">
        <v>4</v>
      </c>
      <c r="E1946" t="s">
        <v>148</v>
      </c>
      <c r="F1946">
        <v>3</v>
      </c>
      <c r="G1946" t="s">
        <v>135</v>
      </c>
      <c r="H1946">
        <v>616</v>
      </c>
      <c r="I1946" t="s">
        <v>446</v>
      </c>
      <c r="J1946" t="s">
        <v>441</v>
      </c>
      <c r="K1946" t="s">
        <v>442</v>
      </c>
      <c r="L1946">
        <v>4532</v>
      </c>
      <c r="M1946" t="s">
        <v>142</v>
      </c>
      <c r="N1946">
        <v>301</v>
      </c>
      <c r="O1946">
        <v>16672.169999999998</v>
      </c>
      <c r="P1946">
        <v>90189</v>
      </c>
      <c r="Q1946" t="str">
        <f>VLOOKUP(J1946,S:T,2,FALSE)</f>
        <v>E6 - OTHER</v>
      </c>
    </row>
    <row r="1947" spans="1:17" x14ac:dyDescent="0.35">
      <c r="A1947">
        <v>49</v>
      </c>
      <c r="B1947" t="s">
        <v>420</v>
      </c>
      <c r="C1947">
        <v>2020</v>
      </c>
      <c r="D1947">
        <v>4</v>
      </c>
      <c r="E1947" t="s">
        <v>148</v>
      </c>
      <c r="F1947">
        <v>3</v>
      </c>
      <c r="G1947" t="s">
        <v>135</v>
      </c>
      <c r="H1947">
        <v>711</v>
      </c>
      <c r="I1947" t="s">
        <v>452</v>
      </c>
      <c r="J1947" t="s">
        <v>438</v>
      </c>
      <c r="K1947" t="s">
        <v>439</v>
      </c>
      <c r="L1947">
        <v>4532</v>
      </c>
      <c r="M1947" t="s">
        <v>142</v>
      </c>
      <c r="N1947">
        <v>327</v>
      </c>
      <c r="O1947">
        <v>4224904.21</v>
      </c>
      <c r="P1947">
        <v>60160981</v>
      </c>
      <c r="Q1947" t="str">
        <f>VLOOKUP(J1947,S:T,2,FALSE)</f>
        <v>E5 - Large C&amp;I</v>
      </c>
    </row>
    <row r="1948" spans="1:17" x14ac:dyDescent="0.35">
      <c r="A1948">
        <v>49</v>
      </c>
      <c r="B1948" t="s">
        <v>420</v>
      </c>
      <c r="C1948">
        <v>2020</v>
      </c>
      <c r="D1948">
        <v>4</v>
      </c>
      <c r="E1948" t="s">
        <v>148</v>
      </c>
      <c r="F1948">
        <v>5</v>
      </c>
      <c r="G1948" t="s">
        <v>140</v>
      </c>
      <c r="H1948">
        <v>943</v>
      </c>
      <c r="I1948" t="s">
        <v>464</v>
      </c>
      <c r="J1948" t="s">
        <v>465</v>
      </c>
      <c r="K1948" t="s">
        <v>466</v>
      </c>
      <c r="L1948">
        <v>4552</v>
      </c>
      <c r="M1948" t="s">
        <v>156</v>
      </c>
      <c r="N1948">
        <v>1</v>
      </c>
      <c r="O1948">
        <v>8786.49</v>
      </c>
      <c r="P1948">
        <v>0</v>
      </c>
      <c r="Q1948" t="str">
        <f>VLOOKUP(J1948,S:T,2,FALSE)</f>
        <v>E6 - OTHER</v>
      </c>
    </row>
    <row r="1949" spans="1:17" x14ac:dyDescent="0.35">
      <c r="A1949">
        <v>49</v>
      </c>
      <c r="B1949" t="s">
        <v>420</v>
      </c>
      <c r="C1949">
        <v>2020</v>
      </c>
      <c r="D1949">
        <v>4</v>
      </c>
      <c r="E1949" t="s">
        <v>148</v>
      </c>
      <c r="F1949">
        <v>5</v>
      </c>
      <c r="G1949" t="s">
        <v>140</v>
      </c>
      <c r="H1949">
        <v>13</v>
      </c>
      <c r="I1949" t="s">
        <v>432</v>
      </c>
      <c r="J1949" t="s">
        <v>433</v>
      </c>
      <c r="K1949" t="s">
        <v>434</v>
      </c>
      <c r="L1949">
        <v>460</v>
      </c>
      <c r="M1949" t="s">
        <v>141</v>
      </c>
      <c r="N1949">
        <v>299</v>
      </c>
      <c r="O1949">
        <v>651957.43999999994</v>
      </c>
      <c r="P1949">
        <v>3215607</v>
      </c>
      <c r="Q1949" t="str">
        <f>VLOOKUP(J1949,S:T,2,FALSE)</f>
        <v>E4 - Medium C&amp;I</v>
      </c>
    </row>
    <row r="1950" spans="1:17" x14ac:dyDescent="0.35">
      <c r="A1950">
        <v>49</v>
      </c>
      <c r="B1950" t="s">
        <v>420</v>
      </c>
      <c r="C1950">
        <v>2020</v>
      </c>
      <c r="D1950">
        <v>4</v>
      </c>
      <c r="E1950" t="s">
        <v>148</v>
      </c>
      <c r="F1950">
        <v>3</v>
      </c>
      <c r="G1950" t="s">
        <v>135</v>
      </c>
      <c r="H1950">
        <v>6</v>
      </c>
      <c r="I1950" t="s">
        <v>421</v>
      </c>
      <c r="J1950" t="s">
        <v>422</v>
      </c>
      <c r="K1950" t="s">
        <v>423</v>
      </c>
      <c r="L1950">
        <v>300</v>
      </c>
      <c r="M1950" t="s">
        <v>136</v>
      </c>
      <c r="N1950">
        <v>1</v>
      </c>
      <c r="O1950">
        <v>66.75</v>
      </c>
      <c r="P1950">
        <v>395</v>
      </c>
      <c r="Q1950" t="str">
        <f>VLOOKUP(J1950,S:T,2,FALSE)</f>
        <v>E2 - Low Income Residential</v>
      </c>
    </row>
    <row r="1951" spans="1:17" x14ac:dyDescent="0.35">
      <c r="A1951">
        <v>49</v>
      </c>
      <c r="B1951" t="s">
        <v>420</v>
      </c>
      <c r="C1951">
        <v>2020</v>
      </c>
      <c r="D1951">
        <v>4</v>
      </c>
      <c r="E1951" t="s">
        <v>148</v>
      </c>
      <c r="F1951">
        <v>3</v>
      </c>
      <c r="G1951" t="s">
        <v>135</v>
      </c>
      <c r="H1951">
        <v>5</v>
      </c>
      <c r="I1951" t="s">
        <v>424</v>
      </c>
      <c r="J1951" t="s">
        <v>425</v>
      </c>
      <c r="K1951" t="s">
        <v>426</v>
      </c>
      <c r="L1951">
        <v>300</v>
      </c>
      <c r="M1951" t="s">
        <v>136</v>
      </c>
      <c r="N1951">
        <v>39026</v>
      </c>
      <c r="O1951">
        <v>3448004.89</v>
      </c>
      <c r="P1951">
        <v>36329144</v>
      </c>
      <c r="Q1951" t="str">
        <f>VLOOKUP(J1951,S:T,2,FALSE)</f>
        <v>E3 - Small C&amp;I</v>
      </c>
    </row>
    <row r="1952" spans="1:17" x14ac:dyDescent="0.35">
      <c r="A1952">
        <v>49</v>
      </c>
      <c r="B1952" t="s">
        <v>420</v>
      </c>
      <c r="C1952">
        <v>2020</v>
      </c>
      <c r="D1952">
        <v>4</v>
      </c>
      <c r="E1952" t="s">
        <v>148</v>
      </c>
      <c r="F1952">
        <v>3</v>
      </c>
      <c r="G1952" t="s">
        <v>135</v>
      </c>
      <c r="H1952">
        <v>55</v>
      </c>
      <c r="I1952" t="s">
        <v>427</v>
      </c>
      <c r="J1952" t="s">
        <v>425</v>
      </c>
      <c r="K1952" t="s">
        <v>426</v>
      </c>
      <c r="L1952">
        <v>300</v>
      </c>
      <c r="M1952" t="s">
        <v>136</v>
      </c>
      <c r="N1952">
        <v>54</v>
      </c>
      <c r="O1952">
        <v>-71715.22</v>
      </c>
      <c r="P1952">
        <v>55205</v>
      </c>
      <c r="Q1952" t="str">
        <f>VLOOKUP(J1952,S:T,2,FALSE)</f>
        <v>E3 - Small C&amp;I</v>
      </c>
    </row>
    <row r="1953" spans="1:17" x14ac:dyDescent="0.35">
      <c r="A1953">
        <v>49</v>
      </c>
      <c r="B1953" t="s">
        <v>420</v>
      </c>
      <c r="C1953">
        <v>2020</v>
      </c>
      <c r="D1953">
        <v>4</v>
      </c>
      <c r="E1953" t="s">
        <v>148</v>
      </c>
      <c r="F1953">
        <v>1</v>
      </c>
      <c r="G1953" t="s">
        <v>132</v>
      </c>
      <c r="H1953">
        <v>1</v>
      </c>
      <c r="I1953" t="s">
        <v>449</v>
      </c>
      <c r="J1953" t="s">
        <v>450</v>
      </c>
      <c r="K1953" t="s">
        <v>451</v>
      </c>
      <c r="L1953">
        <v>200</v>
      </c>
      <c r="M1953" t="s">
        <v>143</v>
      </c>
      <c r="N1953">
        <v>346087</v>
      </c>
      <c r="O1953">
        <v>38742011.619999997</v>
      </c>
      <c r="P1953">
        <v>173242011</v>
      </c>
      <c r="Q1953" t="str">
        <f>VLOOKUP(J1953,S:T,2,FALSE)</f>
        <v>E1 - Residential</v>
      </c>
    </row>
    <row r="1954" spans="1:17" x14ac:dyDescent="0.35">
      <c r="A1954">
        <v>49</v>
      </c>
      <c r="B1954" t="s">
        <v>420</v>
      </c>
      <c r="C1954">
        <v>2020</v>
      </c>
      <c r="D1954">
        <v>4</v>
      </c>
      <c r="E1954" t="s">
        <v>148</v>
      </c>
      <c r="F1954">
        <v>3</v>
      </c>
      <c r="G1954" t="s">
        <v>135</v>
      </c>
      <c r="H1954">
        <v>404</v>
      </c>
      <c r="I1954" t="s">
        <v>506</v>
      </c>
      <c r="J1954">
        <v>2107</v>
      </c>
      <c r="K1954" t="s">
        <v>145</v>
      </c>
      <c r="L1954">
        <v>300</v>
      </c>
      <c r="M1954" t="s">
        <v>136</v>
      </c>
      <c r="N1954">
        <v>17972</v>
      </c>
      <c r="O1954">
        <v>3033277.14</v>
      </c>
      <c r="P1954">
        <v>2208440.2400000002</v>
      </c>
      <c r="Q1954" t="str">
        <f>VLOOKUP(J1954,S:T,2,FALSE)</f>
        <v>G3 - Small C&amp;I</v>
      </c>
    </row>
    <row r="1955" spans="1:17" x14ac:dyDescent="0.35">
      <c r="A1955">
        <v>49</v>
      </c>
      <c r="B1955" t="s">
        <v>420</v>
      </c>
      <c r="C1955">
        <v>2020</v>
      </c>
      <c r="D1955">
        <v>4</v>
      </c>
      <c r="E1955" t="s">
        <v>148</v>
      </c>
      <c r="F1955">
        <v>3</v>
      </c>
      <c r="G1955" t="s">
        <v>135</v>
      </c>
      <c r="H1955">
        <v>428</v>
      </c>
      <c r="I1955" t="s">
        <v>529</v>
      </c>
      <c r="J1955" t="s">
        <v>530</v>
      </c>
      <c r="K1955" t="s">
        <v>145</v>
      </c>
      <c r="L1955">
        <v>1675</v>
      </c>
      <c r="M1955" t="s">
        <v>481</v>
      </c>
      <c r="N1955">
        <v>1</v>
      </c>
      <c r="O1955">
        <v>26503.58</v>
      </c>
      <c r="P1955">
        <v>34148.620000000003</v>
      </c>
      <c r="Q1955" t="str">
        <f>VLOOKUP(J1955,S:T,2,FALSE)</f>
        <v>G5 - Large C&amp;I</v>
      </c>
    </row>
    <row r="1956" spans="1:17" x14ac:dyDescent="0.35">
      <c r="A1956">
        <v>49</v>
      </c>
      <c r="B1956" t="s">
        <v>420</v>
      </c>
      <c r="C1956">
        <v>2020</v>
      </c>
      <c r="D1956">
        <v>4</v>
      </c>
      <c r="E1956" t="s">
        <v>148</v>
      </c>
      <c r="F1956">
        <v>10</v>
      </c>
      <c r="G1956" t="s">
        <v>149</v>
      </c>
      <c r="H1956">
        <v>401</v>
      </c>
      <c r="I1956" t="s">
        <v>525</v>
      </c>
      <c r="J1956">
        <v>1012</v>
      </c>
      <c r="K1956" t="s">
        <v>145</v>
      </c>
      <c r="L1956">
        <v>200</v>
      </c>
      <c r="M1956" t="s">
        <v>143</v>
      </c>
      <c r="N1956">
        <v>9</v>
      </c>
      <c r="O1956">
        <v>1824.63</v>
      </c>
      <c r="P1956">
        <v>1287.5</v>
      </c>
      <c r="Q1956" t="str">
        <f>VLOOKUP(J1956,S:T,2,FALSE)</f>
        <v>G1 - Residential</v>
      </c>
    </row>
    <row r="1957" spans="1:17" x14ac:dyDescent="0.35">
      <c r="A1957">
        <v>49</v>
      </c>
      <c r="B1957" t="s">
        <v>420</v>
      </c>
      <c r="C1957">
        <v>2020</v>
      </c>
      <c r="D1957">
        <v>4</v>
      </c>
      <c r="E1957" t="s">
        <v>148</v>
      </c>
      <c r="F1957">
        <v>3</v>
      </c>
      <c r="G1957" t="s">
        <v>135</v>
      </c>
      <c r="H1957">
        <v>407</v>
      </c>
      <c r="I1957" t="s">
        <v>496</v>
      </c>
      <c r="J1957" t="s">
        <v>497</v>
      </c>
      <c r="K1957" t="s">
        <v>145</v>
      </c>
      <c r="L1957">
        <v>1670</v>
      </c>
      <c r="M1957" t="s">
        <v>491</v>
      </c>
      <c r="N1957">
        <v>326</v>
      </c>
      <c r="O1957">
        <v>259998.53</v>
      </c>
      <c r="P1957">
        <v>561745.12</v>
      </c>
      <c r="Q1957" t="str">
        <f>VLOOKUP(J1957,S:T,2,FALSE)</f>
        <v>G4 - Medium C&amp;I</v>
      </c>
    </row>
    <row r="1958" spans="1:17" x14ac:dyDescent="0.35">
      <c r="A1958">
        <v>49</v>
      </c>
      <c r="B1958" t="s">
        <v>420</v>
      </c>
      <c r="C1958">
        <v>2020</v>
      </c>
      <c r="D1958">
        <v>4</v>
      </c>
      <c r="E1958" t="s">
        <v>148</v>
      </c>
      <c r="F1958">
        <v>5</v>
      </c>
      <c r="G1958" t="s">
        <v>140</v>
      </c>
      <c r="H1958">
        <v>406</v>
      </c>
      <c r="I1958" t="s">
        <v>503</v>
      </c>
      <c r="J1958">
        <v>2221</v>
      </c>
      <c r="K1958" t="s">
        <v>145</v>
      </c>
      <c r="L1958">
        <v>1670</v>
      </c>
      <c r="M1958" t="s">
        <v>491</v>
      </c>
      <c r="N1958">
        <v>23</v>
      </c>
      <c r="O1958">
        <v>20706.419999999998</v>
      </c>
      <c r="P1958">
        <v>42958.879999999997</v>
      </c>
      <c r="Q1958" t="str">
        <f>VLOOKUP(J1958,S:T,2,FALSE)</f>
        <v>G4 - Medium C&amp;I</v>
      </c>
    </row>
    <row r="1959" spans="1:17" x14ac:dyDescent="0.35">
      <c r="A1959">
        <v>49</v>
      </c>
      <c r="B1959" t="s">
        <v>420</v>
      </c>
      <c r="C1959">
        <v>2020</v>
      </c>
      <c r="D1959">
        <v>4</v>
      </c>
      <c r="E1959" t="s">
        <v>148</v>
      </c>
      <c r="F1959">
        <v>5</v>
      </c>
      <c r="G1959" t="s">
        <v>140</v>
      </c>
      <c r="H1959">
        <v>405</v>
      </c>
      <c r="I1959" t="s">
        <v>504</v>
      </c>
      <c r="J1959">
        <v>2237</v>
      </c>
      <c r="K1959" t="s">
        <v>145</v>
      </c>
      <c r="L1959">
        <v>400</v>
      </c>
      <c r="M1959" t="s">
        <v>140</v>
      </c>
      <c r="N1959">
        <v>21</v>
      </c>
      <c r="O1959">
        <v>37663.47</v>
      </c>
      <c r="P1959">
        <v>35635.71</v>
      </c>
      <c r="Q1959" t="str">
        <f>VLOOKUP(J1959,S:T,2,FALSE)</f>
        <v>G4 - Medium C&amp;I</v>
      </c>
    </row>
    <row r="1960" spans="1:17" x14ac:dyDescent="0.35">
      <c r="A1960">
        <v>49</v>
      </c>
      <c r="B1960" t="s">
        <v>420</v>
      </c>
      <c r="C1960">
        <v>2020</v>
      </c>
      <c r="D1960">
        <v>4</v>
      </c>
      <c r="E1960" t="s">
        <v>148</v>
      </c>
      <c r="F1960">
        <v>3</v>
      </c>
      <c r="G1960" t="s">
        <v>135</v>
      </c>
      <c r="H1960">
        <v>418</v>
      </c>
      <c r="I1960" t="s">
        <v>528</v>
      </c>
      <c r="J1960">
        <v>2321</v>
      </c>
      <c r="K1960" t="s">
        <v>145</v>
      </c>
      <c r="L1960">
        <v>1671</v>
      </c>
      <c r="M1960" t="s">
        <v>484</v>
      </c>
      <c r="N1960">
        <v>41</v>
      </c>
      <c r="O1960">
        <v>104299.93</v>
      </c>
      <c r="P1960">
        <v>262263.26</v>
      </c>
      <c r="Q1960" t="str">
        <f>VLOOKUP(J1960,S:T,2,FALSE)</f>
        <v>G5 - Large C&amp;I</v>
      </c>
    </row>
    <row r="1961" spans="1:17" x14ac:dyDescent="0.35">
      <c r="A1961">
        <v>49</v>
      </c>
      <c r="B1961" t="s">
        <v>420</v>
      </c>
      <c r="C1961">
        <v>2020</v>
      </c>
      <c r="D1961">
        <v>4</v>
      </c>
      <c r="E1961" t="s">
        <v>148</v>
      </c>
      <c r="F1961">
        <v>3</v>
      </c>
      <c r="G1961" t="s">
        <v>135</v>
      </c>
      <c r="H1961">
        <v>417</v>
      </c>
      <c r="I1961" t="s">
        <v>499</v>
      </c>
      <c r="J1961">
        <v>2367</v>
      </c>
      <c r="K1961" t="s">
        <v>145</v>
      </c>
      <c r="L1961">
        <v>300</v>
      </c>
      <c r="M1961" t="s">
        <v>136</v>
      </c>
      <c r="N1961">
        <v>22</v>
      </c>
      <c r="O1961">
        <v>95255.13</v>
      </c>
      <c r="P1961">
        <v>106355.2</v>
      </c>
      <c r="Q1961" t="str">
        <f>VLOOKUP(J1961,S:T,2,FALSE)</f>
        <v>G5 - Large C&amp;I</v>
      </c>
    </row>
    <row r="1962" spans="1:17" x14ac:dyDescent="0.35">
      <c r="A1962">
        <v>49</v>
      </c>
      <c r="B1962" t="s">
        <v>420</v>
      </c>
      <c r="C1962">
        <v>2020</v>
      </c>
      <c r="D1962">
        <v>4</v>
      </c>
      <c r="E1962" t="s">
        <v>148</v>
      </c>
      <c r="F1962">
        <v>5</v>
      </c>
      <c r="G1962" t="s">
        <v>140</v>
      </c>
      <c r="H1962">
        <v>423</v>
      </c>
      <c r="I1962" t="s">
        <v>482</v>
      </c>
      <c r="J1962" t="s">
        <v>483</v>
      </c>
      <c r="K1962" t="s">
        <v>145</v>
      </c>
      <c r="L1962">
        <v>1671</v>
      </c>
      <c r="M1962" t="s">
        <v>484</v>
      </c>
      <c r="N1962">
        <v>50</v>
      </c>
      <c r="O1962">
        <v>769729.91</v>
      </c>
      <c r="P1962">
        <v>3886271.37</v>
      </c>
      <c r="Q1962" t="str">
        <f>VLOOKUP(J1962,S:T,2,FALSE)</f>
        <v>G5 - Large C&amp;I</v>
      </c>
    </row>
    <row r="1963" spans="1:17" x14ac:dyDescent="0.35">
      <c r="A1963">
        <v>49</v>
      </c>
      <c r="B1963" t="s">
        <v>420</v>
      </c>
      <c r="C1963">
        <v>2020</v>
      </c>
      <c r="D1963">
        <v>4</v>
      </c>
      <c r="E1963" t="s">
        <v>148</v>
      </c>
      <c r="F1963">
        <v>5</v>
      </c>
      <c r="G1963" t="s">
        <v>140</v>
      </c>
      <c r="H1963">
        <v>421</v>
      </c>
      <c r="I1963" t="s">
        <v>485</v>
      </c>
      <c r="J1963">
        <v>2496</v>
      </c>
      <c r="K1963" t="s">
        <v>145</v>
      </c>
      <c r="L1963">
        <v>400</v>
      </c>
      <c r="M1963" t="s">
        <v>140</v>
      </c>
      <c r="N1963">
        <v>1</v>
      </c>
      <c r="O1963">
        <v>13266.86</v>
      </c>
      <c r="P1963">
        <v>17957.02</v>
      </c>
      <c r="Q1963" t="str">
        <f>VLOOKUP(J1963,S:T,2,FALSE)</f>
        <v>G5 - Large C&amp;I</v>
      </c>
    </row>
    <row r="1964" spans="1:17" x14ac:dyDescent="0.35">
      <c r="A1964">
        <v>49</v>
      </c>
      <c r="B1964" t="s">
        <v>420</v>
      </c>
      <c r="C1964">
        <v>2020</v>
      </c>
      <c r="D1964">
        <v>4</v>
      </c>
      <c r="E1964" t="s">
        <v>148</v>
      </c>
      <c r="F1964">
        <v>5</v>
      </c>
      <c r="G1964" t="s">
        <v>140</v>
      </c>
      <c r="H1964">
        <v>404</v>
      </c>
      <c r="I1964" t="s">
        <v>506</v>
      </c>
      <c r="J1964">
        <v>2107</v>
      </c>
      <c r="K1964" t="s">
        <v>145</v>
      </c>
      <c r="L1964">
        <v>400</v>
      </c>
      <c r="M1964" t="s">
        <v>140</v>
      </c>
      <c r="N1964">
        <v>7</v>
      </c>
      <c r="O1964">
        <v>3719.53</v>
      </c>
      <c r="P1964">
        <v>3048.8</v>
      </c>
      <c r="Q1964" t="str">
        <f>VLOOKUP(J1964,S:T,2,FALSE)</f>
        <v>G3 - Small C&amp;I</v>
      </c>
    </row>
    <row r="1965" spans="1:17" x14ac:dyDescent="0.35">
      <c r="A1965">
        <v>49</v>
      </c>
      <c r="B1965" t="s">
        <v>420</v>
      </c>
      <c r="C1965">
        <v>2020</v>
      </c>
      <c r="D1965">
        <v>4</v>
      </c>
      <c r="E1965" t="s">
        <v>148</v>
      </c>
      <c r="F1965">
        <v>3</v>
      </c>
      <c r="G1965" t="s">
        <v>135</v>
      </c>
      <c r="H1965">
        <v>440</v>
      </c>
      <c r="I1965" t="s">
        <v>522</v>
      </c>
      <c r="J1965" t="s">
        <v>523</v>
      </c>
      <c r="K1965" t="s">
        <v>145</v>
      </c>
      <c r="L1965">
        <v>1672</v>
      </c>
      <c r="M1965" t="s">
        <v>524</v>
      </c>
      <c r="N1965">
        <v>1</v>
      </c>
      <c r="O1965">
        <v>66012.12</v>
      </c>
      <c r="P1965">
        <v>402880.38</v>
      </c>
      <c r="Q1965" t="str">
        <f>VLOOKUP(J1965,S:T,2,FALSE)</f>
        <v>G5 - Large C&amp;I</v>
      </c>
    </row>
    <row r="1966" spans="1:17" x14ac:dyDescent="0.35">
      <c r="A1966">
        <v>49</v>
      </c>
      <c r="B1966" t="s">
        <v>420</v>
      </c>
      <c r="C1966">
        <v>2020</v>
      </c>
      <c r="D1966">
        <v>4</v>
      </c>
      <c r="E1966" t="s">
        <v>148</v>
      </c>
      <c r="F1966">
        <v>5</v>
      </c>
      <c r="G1966" t="s">
        <v>140</v>
      </c>
      <c r="H1966">
        <v>418</v>
      </c>
      <c r="I1966" t="s">
        <v>528</v>
      </c>
      <c r="J1966">
        <v>2321</v>
      </c>
      <c r="K1966" t="s">
        <v>145</v>
      </c>
      <c r="L1966">
        <v>1671</v>
      </c>
      <c r="M1966" t="s">
        <v>484</v>
      </c>
      <c r="N1966">
        <v>51</v>
      </c>
      <c r="O1966">
        <v>124365.87</v>
      </c>
      <c r="P1966">
        <v>309775.51</v>
      </c>
      <c r="Q1966" t="str">
        <f>VLOOKUP(J1966,S:T,2,FALSE)</f>
        <v>G5 - Large C&amp;I</v>
      </c>
    </row>
    <row r="1967" spans="1:17" x14ac:dyDescent="0.35">
      <c r="A1967">
        <v>49</v>
      </c>
      <c r="B1967" t="s">
        <v>420</v>
      </c>
      <c r="C1967">
        <v>2020</v>
      </c>
      <c r="D1967">
        <v>4</v>
      </c>
      <c r="E1967" t="s">
        <v>148</v>
      </c>
      <c r="F1967">
        <v>3</v>
      </c>
      <c r="G1967" t="s">
        <v>135</v>
      </c>
      <c r="H1967">
        <v>423</v>
      </c>
      <c r="I1967" t="s">
        <v>482</v>
      </c>
      <c r="J1967" t="s">
        <v>483</v>
      </c>
      <c r="K1967" t="s">
        <v>145</v>
      </c>
      <c r="L1967">
        <v>1671</v>
      </c>
      <c r="M1967" t="s">
        <v>484</v>
      </c>
      <c r="N1967">
        <v>13</v>
      </c>
      <c r="O1967">
        <v>169496.35</v>
      </c>
      <c r="P1967">
        <v>1040306.18</v>
      </c>
      <c r="Q1967" t="str">
        <f>VLOOKUP(J1967,S:T,2,FALSE)</f>
        <v>G5 - Large C&amp;I</v>
      </c>
    </row>
    <row r="1968" spans="1:17" x14ac:dyDescent="0.35">
      <c r="A1968">
        <v>49</v>
      </c>
      <c r="B1968" t="s">
        <v>420</v>
      </c>
      <c r="C1968">
        <v>2020</v>
      </c>
      <c r="D1968">
        <v>4</v>
      </c>
      <c r="E1968" t="s">
        <v>148</v>
      </c>
      <c r="F1968">
        <v>3</v>
      </c>
      <c r="G1968" t="s">
        <v>135</v>
      </c>
      <c r="H1968">
        <v>414</v>
      </c>
      <c r="I1968" t="s">
        <v>505</v>
      </c>
      <c r="J1968">
        <v>3421</v>
      </c>
      <c r="K1968" t="s">
        <v>145</v>
      </c>
      <c r="L1968">
        <v>1670</v>
      </c>
      <c r="M1968" t="s">
        <v>491</v>
      </c>
      <c r="N1968">
        <v>3</v>
      </c>
      <c r="O1968">
        <v>14467.1</v>
      </c>
      <c r="P1968">
        <v>53369.45</v>
      </c>
      <c r="Q1968" t="str">
        <f>VLOOKUP(J1968,S:T,2,FALSE)</f>
        <v>G5 - Large C&amp;I</v>
      </c>
    </row>
    <row r="1969" spans="1:17" x14ac:dyDescent="0.35">
      <c r="A1969">
        <v>49</v>
      </c>
      <c r="B1969" t="s">
        <v>420</v>
      </c>
      <c r="C1969">
        <v>2020</v>
      </c>
      <c r="D1969">
        <v>4</v>
      </c>
      <c r="E1969" t="s">
        <v>148</v>
      </c>
      <c r="F1969">
        <v>3</v>
      </c>
      <c r="G1969" t="s">
        <v>135</v>
      </c>
      <c r="H1969">
        <v>446</v>
      </c>
      <c r="I1969" t="s">
        <v>521</v>
      </c>
      <c r="J1969">
        <v>8011</v>
      </c>
      <c r="K1969" t="s">
        <v>145</v>
      </c>
      <c r="L1969">
        <v>300</v>
      </c>
      <c r="M1969" t="s">
        <v>136</v>
      </c>
      <c r="N1969">
        <v>23</v>
      </c>
      <c r="O1969">
        <v>1845.69</v>
      </c>
      <c r="P1969">
        <v>0</v>
      </c>
      <c r="Q1969" t="str">
        <f>VLOOKUP(J1969,S:T,2,FALSE)</f>
        <v>G6 - OTHER</v>
      </c>
    </row>
    <row r="1970" spans="1:17" x14ac:dyDescent="0.35">
      <c r="A1970">
        <v>49</v>
      </c>
      <c r="B1970" t="s">
        <v>420</v>
      </c>
      <c r="C1970">
        <v>2020</v>
      </c>
      <c r="D1970">
        <v>4</v>
      </c>
      <c r="E1970" t="s">
        <v>148</v>
      </c>
      <c r="F1970">
        <v>5</v>
      </c>
      <c r="G1970" t="s">
        <v>140</v>
      </c>
      <c r="H1970">
        <v>407</v>
      </c>
      <c r="I1970" t="s">
        <v>496</v>
      </c>
      <c r="J1970" t="s">
        <v>497</v>
      </c>
      <c r="K1970" t="s">
        <v>145</v>
      </c>
      <c r="L1970">
        <v>1670</v>
      </c>
      <c r="M1970" t="s">
        <v>491</v>
      </c>
      <c r="N1970">
        <v>8</v>
      </c>
      <c r="O1970">
        <v>6683.6</v>
      </c>
      <c r="P1970">
        <v>13907.06</v>
      </c>
      <c r="Q1970" t="str">
        <f>VLOOKUP(J1970,S:T,2,FALSE)</f>
        <v>G4 - Medium C&amp;I</v>
      </c>
    </row>
    <row r="1971" spans="1:17" x14ac:dyDescent="0.35">
      <c r="A1971">
        <v>49</v>
      </c>
      <c r="B1971" t="s">
        <v>420</v>
      </c>
      <c r="C1971">
        <v>2020</v>
      </c>
      <c r="D1971">
        <v>4</v>
      </c>
      <c r="E1971" t="s">
        <v>148</v>
      </c>
      <c r="F1971">
        <v>3</v>
      </c>
      <c r="G1971" t="s">
        <v>135</v>
      </c>
      <c r="H1971">
        <v>406</v>
      </c>
      <c r="I1971" t="s">
        <v>503</v>
      </c>
      <c r="J1971">
        <v>2221</v>
      </c>
      <c r="K1971" t="s">
        <v>145</v>
      </c>
      <c r="L1971">
        <v>1670</v>
      </c>
      <c r="M1971" t="s">
        <v>491</v>
      </c>
      <c r="N1971">
        <v>1449</v>
      </c>
      <c r="O1971">
        <v>923397.66</v>
      </c>
      <c r="P1971">
        <v>1858872.61</v>
      </c>
      <c r="Q1971" t="str">
        <f>VLOOKUP(J1971,S:T,2,FALSE)</f>
        <v>G4 - Medium C&amp;I</v>
      </c>
    </row>
    <row r="1972" spans="1:17" x14ac:dyDescent="0.35">
      <c r="A1972">
        <v>49</v>
      </c>
      <c r="B1972" t="s">
        <v>420</v>
      </c>
      <c r="C1972">
        <v>2020</v>
      </c>
      <c r="D1972">
        <v>4</v>
      </c>
      <c r="E1972" t="s">
        <v>148</v>
      </c>
      <c r="F1972">
        <v>5</v>
      </c>
      <c r="G1972" t="s">
        <v>140</v>
      </c>
      <c r="H1972">
        <v>419</v>
      </c>
      <c r="I1972" t="s">
        <v>519</v>
      </c>
      <c r="J1972" t="s">
        <v>520</v>
      </c>
      <c r="K1972" t="s">
        <v>145</v>
      </c>
      <c r="L1972">
        <v>1671</v>
      </c>
      <c r="M1972" t="s">
        <v>484</v>
      </c>
      <c r="N1972">
        <v>48</v>
      </c>
      <c r="O1972">
        <v>139300.47</v>
      </c>
      <c r="P1972">
        <v>367275.34</v>
      </c>
      <c r="Q1972" t="str">
        <f>VLOOKUP(J1972,S:T,2,FALSE)</f>
        <v>G5 - Large C&amp;I</v>
      </c>
    </row>
    <row r="1973" spans="1:17" x14ac:dyDescent="0.35">
      <c r="A1973">
        <v>49</v>
      </c>
      <c r="B1973" t="s">
        <v>420</v>
      </c>
      <c r="C1973">
        <v>2020</v>
      </c>
      <c r="D1973">
        <v>4</v>
      </c>
      <c r="E1973" t="s">
        <v>148</v>
      </c>
      <c r="F1973">
        <v>3</v>
      </c>
      <c r="G1973" t="s">
        <v>135</v>
      </c>
      <c r="H1973">
        <v>431</v>
      </c>
      <c r="I1973" t="s">
        <v>514</v>
      </c>
      <c r="J1973" t="s">
        <v>515</v>
      </c>
      <c r="K1973" t="s">
        <v>145</v>
      </c>
      <c r="L1973">
        <v>1673</v>
      </c>
      <c r="M1973" t="s">
        <v>516</v>
      </c>
      <c r="N1973">
        <v>3</v>
      </c>
      <c r="O1973">
        <v>-25631.95</v>
      </c>
      <c r="P1973">
        <v>0</v>
      </c>
      <c r="Q1973" t="str">
        <f>VLOOKUP(J1973,S:T,2,FALSE)</f>
        <v>G6 - OTHER</v>
      </c>
    </row>
    <row r="1974" spans="1:17" x14ac:dyDescent="0.35">
      <c r="A1974">
        <v>49</v>
      </c>
      <c r="B1974" t="s">
        <v>420</v>
      </c>
      <c r="C1974">
        <v>2020</v>
      </c>
      <c r="D1974">
        <v>4</v>
      </c>
      <c r="E1974" t="s">
        <v>148</v>
      </c>
      <c r="F1974">
        <v>3</v>
      </c>
      <c r="G1974" t="s">
        <v>135</v>
      </c>
      <c r="H1974">
        <v>443</v>
      </c>
      <c r="I1974" t="s">
        <v>494</v>
      </c>
      <c r="J1974">
        <v>2121</v>
      </c>
      <c r="K1974" t="s">
        <v>145</v>
      </c>
      <c r="L1974">
        <v>1670</v>
      </c>
      <c r="M1974" t="s">
        <v>491</v>
      </c>
      <c r="N1974">
        <v>803</v>
      </c>
      <c r="O1974">
        <v>139717.79</v>
      </c>
      <c r="P1974">
        <v>192884.1</v>
      </c>
      <c r="Q1974" t="str">
        <f>VLOOKUP(J1974,S:T,2,FALSE)</f>
        <v>G3 - Small C&amp;I</v>
      </c>
    </row>
    <row r="1975" spans="1:17" x14ac:dyDescent="0.35">
      <c r="A1975">
        <v>49</v>
      </c>
      <c r="B1975" t="s">
        <v>420</v>
      </c>
      <c r="C1975">
        <v>2020</v>
      </c>
      <c r="D1975">
        <v>4</v>
      </c>
      <c r="E1975" t="s">
        <v>148</v>
      </c>
      <c r="F1975">
        <v>10</v>
      </c>
      <c r="G1975" t="s">
        <v>149</v>
      </c>
      <c r="H1975">
        <v>400</v>
      </c>
      <c r="I1975" t="s">
        <v>510</v>
      </c>
      <c r="J1975">
        <v>1247</v>
      </c>
      <c r="K1975" t="s">
        <v>145</v>
      </c>
      <c r="L1975">
        <v>207</v>
      </c>
      <c r="M1975" t="s">
        <v>151</v>
      </c>
      <c r="N1975">
        <v>205933</v>
      </c>
      <c r="O1975">
        <v>27364309.449999999</v>
      </c>
      <c r="P1975">
        <v>19258049.260000002</v>
      </c>
      <c r="Q1975" t="str">
        <f>VLOOKUP(J1975,S:T,2,FALSE)</f>
        <v>G1 - Residential</v>
      </c>
    </row>
    <row r="1976" spans="1:17" x14ac:dyDescent="0.35">
      <c r="A1976">
        <v>49</v>
      </c>
      <c r="B1976" t="s">
        <v>420</v>
      </c>
      <c r="C1976">
        <v>2020</v>
      </c>
      <c r="D1976">
        <v>4</v>
      </c>
      <c r="E1976" t="s">
        <v>148</v>
      </c>
      <c r="F1976">
        <v>1</v>
      </c>
      <c r="G1976" t="s">
        <v>132</v>
      </c>
      <c r="H1976">
        <v>404</v>
      </c>
      <c r="I1976" t="s">
        <v>506</v>
      </c>
      <c r="J1976">
        <v>0</v>
      </c>
      <c r="K1976" t="s">
        <v>145</v>
      </c>
      <c r="L1976">
        <v>0</v>
      </c>
      <c r="M1976" t="s">
        <v>145</v>
      </c>
      <c r="N1976">
        <v>1</v>
      </c>
      <c r="O1976">
        <v>41.67</v>
      </c>
      <c r="P1976">
        <v>13.39</v>
      </c>
      <c r="Q1976" t="str">
        <f>VLOOKUP(J1976,S:T,2,FALSE)</f>
        <v>G6 - OTHER</v>
      </c>
    </row>
    <row r="1977" spans="1:17" x14ac:dyDescent="0.35">
      <c r="A1977">
        <v>49</v>
      </c>
      <c r="B1977" t="s">
        <v>420</v>
      </c>
      <c r="C1977">
        <v>2020</v>
      </c>
      <c r="D1977">
        <v>4</v>
      </c>
      <c r="E1977" t="s">
        <v>148</v>
      </c>
      <c r="F1977">
        <v>10</v>
      </c>
      <c r="G1977" t="s">
        <v>149</v>
      </c>
      <c r="H1977">
        <v>404</v>
      </c>
      <c r="I1977" t="s">
        <v>506</v>
      </c>
      <c r="J1977">
        <v>0</v>
      </c>
      <c r="K1977" t="s">
        <v>145</v>
      </c>
      <c r="L1977">
        <v>0</v>
      </c>
      <c r="M1977" t="s">
        <v>145</v>
      </c>
      <c r="N1977">
        <v>1</v>
      </c>
      <c r="O1977">
        <v>39.07</v>
      </c>
      <c r="P1977">
        <v>11.33</v>
      </c>
      <c r="Q1977" t="str">
        <f>VLOOKUP(J1977,S:T,2,FALSE)</f>
        <v>G6 - OTHER</v>
      </c>
    </row>
    <row r="1978" spans="1:17" x14ac:dyDescent="0.35">
      <c r="A1978">
        <v>49</v>
      </c>
      <c r="B1978" t="s">
        <v>420</v>
      </c>
      <c r="C1978">
        <v>2020</v>
      </c>
      <c r="D1978">
        <v>4</v>
      </c>
      <c r="E1978" t="s">
        <v>148</v>
      </c>
      <c r="F1978">
        <v>5</v>
      </c>
      <c r="G1978" t="s">
        <v>140</v>
      </c>
      <c r="H1978">
        <v>414</v>
      </c>
      <c r="I1978" t="s">
        <v>505</v>
      </c>
      <c r="J1978">
        <v>3421</v>
      </c>
      <c r="K1978" t="s">
        <v>145</v>
      </c>
      <c r="L1978">
        <v>1670</v>
      </c>
      <c r="M1978" t="s">
        <v>491</v>
      </c>
      <c r="N1978">
        <v>1</v>
      </c>
      <c r="O1978">
        <v>4431.1899999999996</v>
      </c>
      <c r="P1978">
        <v>14686.77</v>
      </c>
      <c r="Q1978" t="str">
        <f>VLOOKUP(J1978,S:T,2,FALSE)</f>
        <v>G5 - Large C&amp;I</v>
      </c>
    </row>
    <row r="1979" spans="1:17" x14ac:dyDescent="0.35">
      <c r="A1979">
        <v>49</v>
      </c>
      <c r="B1979" t="s">
        <v>420</v>
      </c>
      <c r="C1979">
        <v>2020</v>
      </c>
      <c r="D1979">
        <v>4</v>
      </c>
      <c r="E1979" t="s">
        <v>148</v>
      </c>
      <c r="F1979">
        <v>3</v>
      </c>
      <c r="G1979" t="s">
        <v>135</v>
      </c>
      <c r="H1979">
        <v>413</v>
      </c>
      <c r="I1979" t="s">
        <v>511</v>
      </c>
      <c r="J1979">
        <v>3496</v>
      </c>
      <c r="K1979" t="s">
        <v>145</v>
      </c>
      <c r="L1979">
        <v>300</v>
      </c>
      <c r="M1979" t="s">
        <v>136</v>
      </c>
      <c r="N1979">
        <v>6</v>
      </c>
      <c r="O1979">
        <v>43161.26</v>
      </c>
      <c r="P1979">
        <v>50262.57</v>
      </c>
      <c r="Q1979" t="str">
        <f>VLOOKUP(J1979,S:T,2,FALSE)</f>
        <v>G5 - Large C&amp;I</v>
      </c>
    </row>
    <row r="1980" spans="1:17" x14ac:dyDescent="0.35">
      <c r="A1980">
        <v>49</v>
      </c>
      <c r="B1980" t="s">
        <v>420</v>
      </c>
      <c r="C1980">
        <v>2020</v>
      </c>
      <c r="D1980">
        <v>4</v>
      </c>
      <c r="E1980" t="s">
        <v>148</v>
      </c>
      <c r="F1980">
        <v>3</v>
      </c>
      <c r="G1980" t="s">
        <v>135</v>
      </c>
      <c r="H1980">
        <v>411</v>
      </c>
      <c r="I1980" t="s">
        <v>489</v>
      </c>
      <c r="J1980" t="s">
        <v>490</v>
      </c>
      <c r="K1980" t="s">
        <v>145</v>
      </c>
      <c r="L1980">
        <v>1670</v>
      </c>
      <c r="M1980" t="s">
        <v>491</v>
      </c>
      <c r="N1980">
        <v>108</v>
      </c>
      <c r="O1980">
        <v>409013.18</v>
      </c>
      <c r="P1980">
        <v>881258.2</v>
      </c>
      <c r="Q1980" t="str">
        <f>VLOOKUP(J1980,S:T,2,FALSE)</f>
        <v>G5 - Large C&amp;I</v>
      </c>
    </row>
    <row r="1981" spans="1:17" x14ac:dyDescent="0.35">
      <c r="A1981">
        <v>49</v>
      </c>
      <c r="B1981" t="s">
        <v>420</v>
      </c>
      <c r="C1981">
        <v>2020</v>
      </c>
      <c r="D1981">
        <v>4</v>
      </c>
      <c r="E1981" t="s">
        <v>148</v>
      </c>
      <c r="F1981">
        <v>5</v>
      </c>
      <c r="G1981" t="s">
        <v>140</v>
      </c>
      <c r="H1981">
        <v>411</v>
      </c>
      <c r="I1981" t="s">
        <v>489</v>
      </c>
      <c r="J1981" t="s">
        <v>490</v>
      </c>
      <c r="K1981" t="s">
        <v>145</v>
      </c>
      <c r="L1981">
        <v>1670</v>
      </c>
      <c r="M1981" t="s">
        <v>491</v>
      </c>
      <c r="N1981">
        <v>9</v>
      </c>
      <c r="O1981">
        <v>32358.17</v>
      </c>
      <c r="P1981">
        <v>68514.570000000007</v>
      </c>
      <c r="Q1981" t="str">
        <f>VLOOKUP(J1981,S:T,2,FALSE)</f>
        <v>G5 - Large C&amp;I</v>
      </c>
    </row>
    <row r="1982" spans="1:17" x14ac:dyDescent="0.35">
      <c r="A1982">
        <v>49</v>
      </c>
      <c r="B1982" t="s">
        <v>420</v>
      </c>
      <c r="C1982">
        <v>2020</v>
      </c>
      <c r="D1982">
        <v>4</v>
      </c>
      <c r="E1982" t="s">
        <v>148</v>
      </c>
      <c r="F1982">
        <v>1</v>
      </c>
      <c r="G1982" t="s">
        <v>132</v>
      </c>
      <c r="H1982">
        <v>403</v>
      </c>
      <c r="I1982" t="s">
        <v>512</v>
      </c>
      <c r="J1982">
        <v>1101</v>
      </c>
      <c r="K1982" t="s">
        <v>145</v>
      </c>
      <c r="L1982">
        <v>200</v>
      </c>
      <c r="M1982" t="s">
        <v>143</v>
      </c>
      <c r="N1982">
        <v>590</v>
      </c>
      <c r="O1982">
        <v>26311.93</v>
      </c>
      <c r="P1982">
        <v>20888.400000000001</v>
      </c>
      <c r="Q1982" t="str">
        <f>VLOOKUP(J1982,S:T,2,FALSE)</f>
        <v>G2 - Low Income Residential</v>
      </c>
    </row>
    <row r="1983" spans="1:17" x14ac:dyDescent="0.35">
      <c r="A1983">
        <v>49</v>
      </c>
      <c r="B1983" t="s">
        <v>420</v>
      </c>
      <c r="C1983">
        <v>2020</v>
      </c>
      <c r="D1983">
        <v>4</v>
      </c>
      <c r="E1983" t="s">
        <v>148</v>
      </c>
      <c r="F1983">
        <v>3</v>
      </c>
      <c r="G1983" t="s">
        <v>135</v>
      </c>
      <c r="H1983">
        <v>422</v>
      </c>
      <c r="I1983" t="s">
        <v>500</v>
      </c>
      <c r="J1983">
        <v>2421</v>
      </c>
      <c r="K1983" t="s">
        <v>145</v>
      </c>
      <c r="L1983">
        <v>1671</v>
      </c>
      <c r="M1983" t="s">
        <v>484</v>
      </c>
      <c r="N1983">
        <v>2</v>
      </c>
      <c r="O1983">
        <v>8297.5</v>
      </c>
      <c r="P1983">
        <v>31300.67</v>
      </c>
      <c r="Q1983" t="str">
        <f>VLOOKUP(J1983,S:T,2,FALSE)</f>
        <v>G5 - Large C&amp;I</v>
      </c>
    </row>
    <row r="1984" spans="1:17" x14ac:dyDescent="0.35">
      <c r="A1984">
        <v>49</v>
      </c>
      <c r="B1984" t="s">
        <v>420</v>
      </c>
      <c r="C1984">
        <v>2020</v>
      </c>
      <c r="D1984">
        <v>4</v>
      </c>
      <c r="E1984" t="s">
        <v>148</v>
      </c>
      <c r="F1984">
        <v>5</v>
      </c>
      <c r="G1984" t="s">
        <v>140</v>
      </c>
      <c r="H1984">
        <v>422</v>
      </c>
      <c r="I1984" t="s">
        <v>500</v>
      </c>
      <c r="J1984">
        <v>2421</v>
      </c>
      <c r="K1984" t="s">
        <v>145</v>
      </c>
      <c r="L1984">
        <v>1671</v>
      </c>
      <c r="M1984" t="s">
        <v>484</v>
      </c>
      <c r="N1984">
        <v>13</v>
      </c>
      <c r="O1984">
        <v>83860.509999999995</v>
      </c>
      <c r="P1984">
        <v>308880.39</v>
      </c>
      <c r="Q1984" t="str">
        <f>VLOOKUP(J1984,S:T,2,FALSE)</f>
        <v>G5 - Large C&amp;I</v>
      </c>
    </row>
    <row r="1985" spans="1:17" x14ac:dyDescent="0.35">
      <c r="A1985">
        <v>49</v>
      </c>
      <c r="B1985" t="s">
        <v>420</v>
      </c>
      <c r="C1985">
        <v>2020</v>
      </c>
      <c r="D1985">
        <v>4</v>
      </c>
      <c r="E1985" t="s">
        <v>148</v>
      </c>
      <c r="F1985">
        <v>3</v>
      </c>
      <c r="G1985" t="s">
        <v>135</v>
      </c>
      <c r="H1985">
        <v>400</v>
      </c>
      <c r="I1985" t="s">
        <v>510</v>
      </c>
      <c r="J1985">
        <v>0</v>
      </c>
      <c r="K1985" t="s">
        <v>145</v>
      </c>
      <c r="L1985">
        <v>0</v>
      </c>
      <c r="M1985" t="s">
        <v>145</v>
      </c>
      <c r="N1985">
        <v>1</v>
      </c>
      <c r="O1985">
        <v>877.16</v>
      </c>
      <c r="P1985">
        <v>677.74</v>
      </c>
      <c r="Q1985" t="str">
        <f>VLOOKUP(J1985,S:T,2,FALSE)</f>
        <v>G6 - OTHER</v>
      </c>
    </row>
    <row r="1986" spans="1:17" x14ac:dyDescent="0.35">
      <c r="A1986">
        <v>49</v>
      </c>
      <c r="B1986" t="s">
        <v>420</v>
      </c>
      <c r="C1986">
        <v>2020</v>
      </c>
      <c r="D1986">
        <v>4</v>
      </c>
      <c r="E1986" t="s">
        <v>148</v>
      </c>
      <c r="F1986">
        <v>3</v>
      </c>
      <c r="G1986" t="s">
        <v>135</v>
      </c>
      <c r="H1986">
        <v>409</v>
      </c>
      <c r="I1986" t="s">
        <v>517</v>
      </c>
      <c r="J1986">
        <v>3367</v>
      </c>
      <c r="K1986" t="s">
        <v>145</v>
      </c>
      <c r="L1986">
        <v>300</v>
      </c>
      <c r="M1986" t="s">
        <v>136</v>
      </c>
      <c r="N1986">
        <v>87</v>
      </c>
      <c r="O1986">
        <v>545911.09</v>
      </c>
      <c r="P1986">
        <v>521173.61</v>
      </c>
      <c r="Q1986" t="str">
        <f>VLOOKUP(J1986,S:T,2,FALSE)</f>
        <v>G5 - Large C&amp;I</v>
      </c>
    </row>
    <row r="1987" spans="1:17" x14ac:dyDescent="0.35">
      <c r="A1987">
        <v>49</v>
      </c>
      <c r="B1987" t="s">
        <v>420</v>
      </c>
      <c r="C1987">
        <v>2020</v>
      </c>
      <c r="D1987">
        <v>4</v>
      </c>
      <c r="E1987" t="s">
        <v>148</v>
      </c>
      <c r="F1987">
        <v>3</v>
      </c>
      <c r="G1987" t="s">
        <v>135</v>
      </c>
      <c r="H1987">
        <v>415</v>
      </c>
      <c r="I1987" t="s">
        <v>501</v>
      </c>
      <c r="J1987" t="s">
        <v>502</v>
      </c>
      <c r="K1987" t="s">
        <v>145</v>
      </c>
      <c r="L1987">
        <v>1670</v>
      </c>
      <c r="M1987" t="s">
        <v>491</v>
      </c>
      <c r="N1987">
        <v>23</v>
      </c>
      <c r="O1987">
        <v>261027</v>
      </c>
      <c r="P1987">
        <v>1221892.0900000001</v>
      </c>
      <c r="Q1987" t="str">
        <f>VLOOKUP(J1987,S:T,2,FALSE)</f>
        <v>G5 - Large C&amp;I</v>
      </c>
    </row>
    <row r="1988" spans="1:17" x14ac:dyDescent="0.35">
      <c r="A1988">
        <v>49</v>
      </c>
      <c r="B1988" t="s">
        <v>420</v>
      </c>
      <c r="C1988">
        <v>2020</v>
      </c>
      <c r="D1988">
        <v>4</v>
      </c>
      <c r="E1988" t="s">
        <v>148</v>
      </c>
      <c r="F1988">
        <v>5</v>
      </c>
      <c r="G1988" t="s">
        <v>140</v>
      </c>
      <c r="H1988">
        <v>410</v>
      </c>
      <c r="I1988" t="s">
        <v>513</v>
      </c>
      <c r="J1988">
        <v>3321</v>
      </c>
      <c r="K1988" t="s">
        <v>145</v>
      </c>
      <c r="L1988">
        <v>1670</v>
      </c>
      <c r="M1988" t="s">
        <v>491</v>
      </c>
      <c r="N1988">
        <v>23</v>
      </c>
      <c r="O1988">
        <v>76052.12</v>
      </c>
      <c r="P1988">
        <v>152788.25</v>
      </c>
      <c r="Q1988" t="str">
        <f>VLOOKUP(J1988,S:T,2,FALSE)</f>
        <v>G5 - Large C&amp;I</v>
      </c>
    </row>
    <row r="1989" spans="1:17" x14ac:dyDescent="0.35">
      <c r="A1989">
        <v>49</v>
      </c>
      <c r="B1989" t="s">
        <v>420</v>
      </c>
      <c r="C1989">
        <v>2020</v>
      </c>
      <c r="D1989">
        <v>4</v>
      </c>
      <c r="E1989" t="s">
        <v>148</v>
      </c>
      <c r="F1989">
        <v>3</v>
      </c>
      <c r="G1989" t="s">
        <v>135</v>
      </c>
      <c r="H1989">
        <v>439</v>
      </c>
      <c r="I1989" t="s">
        <v>487</v>
      </c>
      <c r="J1989" t="s">
        <v>488</v>
      </c>
      <c r="K1989" t="s">
        <v>145</v>
      </c>
      <c r="L1989">
        <v>300</v>
      </c>
      <c r="M1989" t="s">
        <v>136</v>
      </c>
      <c r="N1989">
        <v>1</v>
      </c>
      <c r="O1989">
        <v>117415.91</v>
      </c>
      <c r="P1989">
        <v>300351.09000000003</v>
      </c>
      <c r="Q1989" t="str">
        <f>VLOOKUP(J1989,S:T,2,FALSE)</f>
        <v>G5 - Large C&amp;I</v>
      </c>
    </row>
    <row r="1990" spans="1:17" x14ac:dyDescent="0.35">
      <c r="A1990">
        <v>49</v>
      </c>
      <c r="B1990" t="s">
        <v>420</v>
      </c>
      <c r="C1990">
        <v>2020</v>
      </c>
      <c r="D1990">
        <v>4</v>
      </c>
      <c r="E1990" t="s">
        <v>148</v>
      </c>
      <c r="F1990">
        <v>3</v>
      </c>
      <c r="G1990" t="s">
        <v>135</v>
      </c>
      <c r="H1990">
        <v>408</v>
      </c>
      <c r="I1990" t="s">
        <v>478</v>
      </c>
      <c r="J1990">
        <v>2231</v>
      </c>
      <c r="K1990" t="s">
        <v>145</v>
      </c>
      <c r="L1990">
        <v>300</v>
      </c>
      <c r="M1990" t="s">
        <v>136</v>
      </c>
      <c r="N1990">
        <v>106</v>
      </c>
      <c r="O1990">
        <v>100535.01</v>
      </c>
      <c r="P1990">
        <v>93083.21</v>
      </c>
      <c r="Q1990" t="str">
        <f>VLOOKUP(J1990,S:T,2,FALSE)</f>
        <v>G4 - Medium C&amp;I</v>
      </c>
    </row>
    <row r="1991" spans="1:17" x14ac:dyDescent="0.35">
      <c r="A1991">
        <v>49</v>
      </c>
      <c r="B1991" t="s">
        <v>420</v>
      </c>
      <c r="C1991">
        <v>2020</v>
      </c>
      <c r="D1991">
        <v>4</v>
      </c>
      <c r="E1991" t="s">
        <v>148</v>
      </c>
      <c r="F1991">
        <v>3</v>
      </c>
      <c r="G1991" t="s">
        <v>135</v>
      </c>
      <c r="H1991">
        <v>405</v>
      </c>
      <c r="I1991" t="s">
        <v>504</v>
      </c>
      <c r="J1991">
        <v>2237</v>
      </c>
      <c r="K1991" t="s">
        <v>145</v>
      </c>
      <c r="L1991">
        <v>300</v>
      </c>
      <c r="M1991" t="s">
        <v>136</v>
      </c>
      <c r="N1991">
        <v>3166</v>
      </c>
      <c r="O1991">
        <v>3165698.27</v>
      </c>
      <c r="P1991">
        <v>2926557.92</v>
      </c>
      <c r="Q1991" t="str">
        <f>VLOOKUP(J1991,S:T,2,FALSE)</f>
        <v>G4 - Medium C&amp;I</v>
      </c>
    </row>
    <row r="1992" spans="1:17" x14ac:dyDescent="0.35">
      <c r="A1992">
        <v>49</v>
      </c>
      <c r="B1992" t="s">
        <v>420</v>
      </c>
      <c r="C1992">
        <v>2020</v>
      </c>
      <c r="D1992">
        <v>4</v>
      </c>
      <c r="E1992" t="s">
        <v>148</v>
      </c>
      <c r="F1992">
        <v>5</v>
      </c>
      <c r="G1992" t="s">
        <v>140</v>
      </c>
      <c r="H1992">
        <v>420</v>
      </c>
      <c r="I1992" t="s">
        <v>498</v>
      </c>
      <c r="J1992">
        <v>2331</v>
      </c>
      <c r="K1992" t="s">
        <v>145</v>
      </c>
      <c r="L1992">
        <v>400</v>
      </c>
      <c r="M1992" t="s">
        <v>140</v>
      </c>
      <c r="N1992">
        <v>2</v>
      </c>
      <c r="O1992">
        <v>4892.68</v>
      </c>
      <c r="P1992">
        <v>5120.13</v>
      </c>
      <c r="Q1992" t="str">
        <f>VLOOKUP(J1992,S:T,2,FALSE)</f>
        <v>G5 - Large C&amp;I</v>
      </c>
    </row>
    <row r="1993" spans="1:17" x14ac:dyDescent="0.35">
      <c r="A1993">
        <v>49</v>
      </c>
      <c r="B1993" t="s">
        <v>420</v>
      </c>
      <c r="C1993">
        <v>2020</v>
      </c>
      <c r="D1993">
        <v>4</v>
      </c>
      <c r="E1993" t="s">
        <v>148</v>
      </c>
      <c r="F1993">
        <v>5</v>
      </c>
      <c r="G1993" t="s">
        <v>140</v>
      </c>
      <c r="H1993">
        <v>417</v>
      </c>
      <c r="I1993" t="s">
        <v>499</v>
      </c>
      <c r="J1993">
        <v>2367</v>
      </c>
      <c r="K1993" t="s">
        <v>145</v>
      </c>
      <c r="L1993">
        <v>400</v>
      </c>
      <c r="M1993" t="s">
        <v>140</v>
      </c>
      <c r="N1993">
        <v>23</v>
      </c>
      <c r="O1993">
        <v>87744.94</v>
      </c>
      <c r="P1993">
        <v>96231.14</v>
      </c>
      <c r="Q1993" t="str">
        <f>VLOOKUP(J1993,S:T,2,FALSE)</f>
        <v>G5 - Large C&amp;I</v>
      </c>
    </row>
    <row r="1994" spans="1:17" x14ac:dyDescent="0.35">
      <c r="A1994">
        <v>49</v>
      </c>
      <c r="B1994" t="s">
        <v>420</v>
      </c>
      <c r="C1994">
        <v>2020</v>
      </c>
      <c r="D1994">
        <v>4</v>
      </c>
      <c r="E1994" t="s">
        <v>148</v>
      </c>
      <c r="F1994">
        <v>3</v>
      </c>
      <c r="G1994" t="s">
        <v>135</v>
      </c>
      <c r="H1994">
        <v>430</v>
      </c>
      <c r="I1994" t="s">
        <v>492</v>
      </c>
      <c r="J1994" t="s">
        <v>493</v>
      </c>
      <c r="K1994" t="s">
        <v>145</v>
      </c>
      <c r="L1994">
        <v>300</v>
      </c>
      <c r="M1994" t="s">
        <v>136</v>
      </c>
      <c r="N1994">
        <v>1</v>
      </c>
      <c r="O1994">
        <v>18749.63</v>
      </c>
      <c r="P1994">
        <v>1</v>
      </c>
      <c r="Q1994" t="str">
        <f>VLOOKUP(J1994,S:T,2,FALSE)</f>
        <v>E6 - OTHER</v>
      </c>
    </row>
    <row r="1995" spans="1:17" x14ac:dyDescent="0.35">
      <c r="A1995">
        <v>49</v>
      </c>
      <c r="B1995" t="s">
        <v>420</v>
      </c>
      <c r="C1995">
        <v>2020</v>
      </c>
      <c r="D1995">
        <v>4</v>
      </c>
      <c r="E1995" t="s">
        <v>148</v>
      </c>
      <c r="F1995">
        <v>3</v>
      </c>
      <c r="G1995" t="s">
        <v>135</v>
      </c>
      <c r="H1995">
        <v>412</v>
      </c>
      <c r="I1995" t="s">
        <v>533</v>
      </c>
      <c r="J1995">
        <v>3331</v>
      </c>
      <c r="K1995" t="s">
        <v>145</v>
      </c>
      <c r="L1995">
        <v>300</v>
      </c>
      <c r="M1995" t="s">
        <v>136</v>
      </c>
      <c r="N1995">
        <v>4</v>
      </c>
      <c r="O1995">
        <v>40129.39</v>
      </c>
      <c r="P1995">
        <v>39464.36</v>
      </c>
      <c r="Q1995" t="str">
        <f>VLOOKUP(J1995,S:T,2,FALSE)</f>
        <v>G5 - Large C&amp;I</v>
      </c>
    </row>
    <row r="1996" spans="1:17" x14ac:dyDescent="0.35">
      <c r="A1996">
        <v>49</v>
      </c>
      <c r="B1996" t="s">
        <v>420</v>
      </c>
      <c r="C1996">
        <v>2020</v>
      </c>
      <c r="D1996">
        <v>4</v>
      </c>
      <c r="E1996" t="s">
        <v>148</v>
      </c>
      <c r="F1996">
        <v>5</v>
      </c>
      <c r="G1996" t="s">
        <v>140</v>
      </c>
      <c r="H1996">
        <v>443</v>
      </c>
      <c r="I1996" t="s">
        <v>494</v>
      </c>
      <c r="J1996">
        <v>2121</v>
      </c>
      <c r="K1996" t="s">
        <v>145</v>
      </c>
      <c r="L1996">
        <v>1670</v>
      </c>
      <c r="M1996" t="s">
        <v>491</v>
      </c>
      <c r="N1996">
        <v>2</v>
      </c>
      <c r="O1996">
        <v>422</v>
      </c>
      <c r="P1996">
        <v>589.16</v>
      </c>
      <c r="Q1996" t="str">
        <f>VLOOKUP(J1996,S:T,2,FALSE)</f>
        <v>G3 - Small C&amp;I</v>
      </c>
    </row>
    <row r="1997" spans="1:17" x14ac:dyDescent="0.35">
      <c r="A1997">
        <v>49</v>
      </c>
      <c r="B1997" t="s">
        <v>420</v>
      </c>
      <c r="C1997">
        <v>2020</v>
      </c>
      <c r="D1997">
        <v>4</v>
      </c>
      <c r="E1997" t="s">
        <v>148</v>
      </c>
      <c r="F1997">
        <v>1</v>
      </c>
      <c r="G1997" t="s">
        <v>132</v>
      </c>
      <c r="H1997">
        <v>400</v>
      </c>
      <c r="I1997" t="s">
        <v>510</v>
      </c>
      <c r="J1997">
        <v>1247</v>
      </c>
      <c r="K1997" t="s">
        <v>145</v>
      </c>
      <c r="L1997">
        <v>207</v>
      </c>
      <c r="M1997" t="s">
        <v>151</v>
      </c>
      <c r="N1997">
        <v>11</v>
      </c>
      <c r="O1997">
        <v>1052.1500000000001</v>
      </c>
      <c r="P1997">
        <v>723.06</v>
      </c>
      <c r="Q1997" t="str">
        <f>VLOOKUP(J1997,S:T,2,FALSE)</f>
        <v>G1 - Residential</v>
      </c>
    </row>
    <row r="1998" spans="1:17" x14ac:dyDescent="0.35">
      <c r="A1998">
        <v>49</v>
      </c>
      <c r="B1998" t="s">
        <v>420</v>
      </c>
      <c r="C1998">
        <v>2020</v>
      </c>
      <c r="D1998">
        <v>4</v>
      </c>
      <c r="E1998" t="s">
        <v>148</v>
      </c>
      <c r="F1998">
        <v>3</v>
      </c>
      <c r="G1998" t="s">
        <v>135</v>
      </c>
      <c r="H1998">
        <v>442</v>
      </c>
      <c r="I1998" t="s">
        <v>531</v>
      </c>
      <c r="J1998" t="s">
        <v>532</v>
      </c>
      <c r="K1998" t="s">
        <v>145</v>
      </c>
      <c r="L1998">
        <v>1672</v>
      </c>
      <c r="M1998" t="s">
        <v>524</v>
      </c>
      <c r="N1998">
        <v>8</v>
      </c>
      <c r="O1998">
        <v>121639.77</v>
      </c>
      <c r="P1998">
        <v>789609.33</v>
      </c>
      <c r="Q1998" t="str">
        <f>VLOOKUP(J1998,S:T,2,FALSE)</f>
        <v>G5 - Large C&amp;I</v>
      </c>
    </row>
    <row r="1999" spans="1:17" x14ac:dyDescent="0.35">
      <c r="A1999">
        <v>49</v>
      </c>
      <c r="B1999" t="s">
        <v>420</v>
      </c>
      <c r="C1999">
        <v>2020</v>
      </c>
      <c r="D1999">
        <v>4</v>
      </c>
      <c r="E1999" t="s">
        <v>148</v>
      </c>
      <c r="F1999">
        <v>5</v>
      </c>
      <c r="G1999" t="s">
        <v>140</v>
      </c>
      <c r="H1999">
        <v>408</v>
      </c>
      <c r="I1999" t="s">
        <v>478</v>
      </c>
      <c r="J1999">
        <v>2231</v>
      </c>
      <c r="K1999" t="s">
        <v>145</v>
      </c>
      <c r="L1999">
        <v>400</v>
      </c>
      <c r="M1999" t="s">
        <v>140</v>
      </c>
      <c r="N1999">
        <v>2</v>
      </c>
      <c r="O1999">
        <v>3317.48</v>
      </c>
      <c r="P1999">
        <v>3052.77</v>
      </c>
      <c r="Q1999" t="str">
        <f>VLOOKUP(J1999,S:T,2,FALSE)</f>
        <v>G4 - Medium C&amp;I</v>
      </c>
    </row>
    <row r="2000" spans="1:17" x14ac:dyDescent="0.35">
      <c r="A2000">
        <v>49</v>
      </c>
      <c r="B2000" t="s">
        <v>420</v>
      </c>
      <c r="C2000">
        <v>2020</v>
      </c>
      <c r="D2000">
        <v>4</v>
      </c>
      <c r="E2000" t="s">
        <v>148</v>
      </c>
      <c r="F2000">
        <v>5</v>
      </c>
      <c r="G2000" t="s">
        <v>140</v>
      </c>
      <c r="H2000">
        <v>424</v>
      </c>
      <c r="I2000" t="s">
        <v>518</v>
      </c>
      <c r="J2000">
        <v>2431</v>
      </c>
      <c r="K2000" t="s">
        <v>145</v>
      </c>
      <c r="L2000">
        <v>400</v>
      </c>
      <c r="M2000" t="s">
        <v>140</v>
      </c>
      <c r="N2000">
        <v>2</v>
      </c>
      <c r="O2000">
        <v>14651.75</v>
      </c>
      <c r="P2000">
        <v>16684.97</v>
      </c>
      <c r="Q2000" t="str">
        <f>VLOOKUP(J2000,S:T,2,FALSE)</f>
        <v>G5 - Large C&amp;I</v>
      </c>
    </row>
    <row r="2001" spans="1:17" x14ac:dyDescent="0.35">
      <c r="A2001">
        <v>49</v>
      </c>
      <c r="B2001" t="s">
        <v>420</v>
      </c>
      <c r="C2001">
        <v>2020</v>
      </c>
      <c r="D2001">
        <v>4</v>
      </c>
      <c r="E2001" t="s">
        <v>148</v>
      </c>
      <c r="F2001">
        <v>3</v>
      </c>
      <c r="G2001" t="s">
        <v>135</v>
      </c>
      <c r="H2001">
        <v>441</v>
      </c>
      <c r="I2001" t="s">
        <v>526</v>
      </c>
      <c r="J2001" t="s">
        <v>527</v>
      </c>
      <c r="K2001" t="s">
        <v>145</v>
      </c>
      <c r="L2001">
        <v>300</v>
      </c>
      <c r="M2001" t="s">
        <v>136</v>
      </c>
      <c r="N2001">
        <v>1</v>
      </c>
      <c r="O2001">
        <v>625</v>
      </c>
      <c r="P2001">
        <v>0</v>
      </c>
      <c r="Q2001" t="str">
        <f>VLOOKUP(J2001,S:T,2,FALSE)</f>
        <v>G5 - Large C&amp;I</v>
      </c>
    </row>
    <row r="2002" spans="1:17" x14ac:dyDescent="0.35">
      <c r="A2002">
        <v>49</v>
      </c>
      <c r="B2002" t="s">
        <v>420</v>
      </c>
      <c r="C2002">
        <v>2020</v>
      </c>
      <c r="D2002">
        <v>4</v>
      </c>
      <c r="E2002" t="s">
        <v>148</v>
      </c>
      <c r="F2002">
        <v>3</v>
      </c>
      <c r="G2002" t="s">
        <v>135</v>
      </c>
      <c r="H2002">
        <v>425</v>
      </c>
      <c r="I2002" t="s">
        <v>479</v>
      </c>
      <c r="J2002" t="s">
        <v>480</v>
      </c>
      <c r="K2002" t="s">
        <v>145</v>
      </c>
      <c r="L2002">
        <v>1675</v>
      </c>
      <c r="M2002" t="s">
        <v>481</v>
      </c>
      <c r="N2002">
        <v>3</v>
      </c>
      <c r="O2002">
        <v>26800.03</v>
      </c>
      <c r="P2002">
        <v>26648.16</v>
      </c>
      <c r="Q2002" t="str">
        <f>VLOOKUP(J2002,S:T,2,FALSE)</f>
        <v>G5 - Large C&amp;I</v>
      </c>
    </row>
    <row r="2003" spans="1:17" x14ac:dyDescent="0.35">
      <c r="A2003">
        <v>49</v>
      </c>
      <c r="B2003" t="s">
        <v>420</v>
      </c>
      <c r="C2003">
        <v>2020</v>
      </c>
      <c r="D2003">
        <v>4</v>
      </c>
      <c r="E2003" t="s">
        <v>148</v>
      </c>
      <c r="F2003">
        <v>10</v>
      </c>
      <c r="G2003" t="s">
        <v>149</v>
      </c>
      <c r="H2003">
        <v>402</v>
      </c>
      <c r="I2003" t="s">
        <v>486</v>
      </c>
      <c r="J2003">
        <v>1301</v>
      </c>
      <c r="K2003" t="s">
        <v>145</v>
      </c>
      <c r="L2003">
        <v>207</v>
      </c>
      <c r="M2003" t="s">
        <v>151</v>
      </c>
      <c r="N2003">
        <v>19608</v>
      </c>
      <c r="O2003">
        <v>1961419.05</v>
      </c>
      <c r="P2003">
        <v>1884770.12</v>
      </c>
      <c r="Q2003" t="str">
        <f>VLOOKUP(J2003,S:T,2,FALSE)</f>
        <v>G2 - Low Income Residential</v>
      </c>
    </row>
    <row r="2004" spans="1:17" x14ac:dyDescent="0.35">
      <c r="A2004">
        <v>49</v>
      </c>
      <c r="B2004" t="s">
        <v>420</v>
      </c>
      <c r="C2004">
        <v>2020</v>
      </c>
      <c r="D2004">
        <v>4</v>
      </c>
      <c r="E2004" t="s">
        <v>148</v>
      </c>
      <c r="F2004">
        <v>1</v>
      </c>
      <c r="G2004" t="s">
        <v>132</v>
      </c>
      <c r="H2004">
        <v>401</v>
      </c>
      <c r="I2004" t="s">
        <v>525</v>
      </c>
      <c r="J2004">
        <v>1012</v>
      </c>
      <c r="K2004" t="s">
        <v>145</v>
      </c>
      <c r="L2004">
        <v>200</v>
      </c>
      <c r="M2004" t="s">
        <v>143</v>
      </c>
      <c r="N2004">
        <v>16373</v>
      </c>
      <c r="O2004">
        <v>701842.5</v>
      </c>
      <c r="P2004">
        <v>355724.49</v>
      </c>
      <c r="Q2004" t="str">
        <f>VLOOKUP(J2004,S:T,2,FALSE)</f>
        <v>G1 - Residential</v>
      </c>
    </row>
    <row r="2005" spans="1:17" x14ac:dyDescent="0.35">
      <c r="A2005">
        <v>49</v>
      </c>
      <c r="B2005" t="s">
        <v>420</v>
      </c>
      <c r="C2005">
        <v>2020</v>
      </c>
      <c r="D2005">
        <v>4</v>
      </c>
      <c r="E2005" t="s">
        <v>148</v>
      </c>
      <c r="F2005">
        <v>3</v>
      </c>
      <c r="G2005" t="s">
        <v>135</v>
      </c>
      <c r="H2005">
        <v>444</v>
      </c>
      <c r="I2005" t="s">
        <v>495</v>
      </c>
      <c r="J2005">
        <v>2131</v>
      </c>
      <c r="K2005" t="s">
        <v>145</v>
      </c>
      <c r="L2005">
        <v>300</v>
      </c>
      <c r="M2005" t="s">
        <v>136</v>
      </c>
      <c r="N2005">
        <v>72</v>
      </c>
      <c r="O2005">
        <v>19759.580000000002</v>
      </c>
      <c r="P2005">
        <v>15403.65</v>
      </c>
      <c r="Q2005" t="str">
        <f>VLOOKUP(J2005,S:T,2,FALSE)</f>
        <v>G3 - Small C&amp;I</v>
      </c>
    </row>
    <row r="2006" spans="1:17" x14ac:dyDescent="0.35">
      <c r="A2006">
        <v>49</v>
      </c>
      <c r="B2006" t="s">
        <v>420</v>
      </c>
      <c r="C2006">
        <v>2020</v>
      </c>
      <c r="D2006">
        <v>4</v>
      </c>
      <c r="E2006" t="s">
        <v>148</v>
      </c>
      <c r="F2006">
        <v>3</v>
      </c>
      <c r="G2006" t="s">
        <v>135</v>
      </c>
      <c r="H2006">
        <v>419</v>
      </c>
      <c r="I2006" t="s">
        <v>519</v>
      </c>
      <c r="J2006" t="s">
        <v>520</v>
      </c>
      <c r="K2006" t="s">
        <v>145</v>
      </c>
      <c r="L2006">
        <v>1671</v>
      </c>
      <c r="M2006" t="s">
        <v>484</v>
      </c>
      <c r="N2006">
        <v>4</v>
      </c>
      <c r="O2006">
        <v>10264.9</v>
      </c>
      <c r="P2006">
        <v>27961.41</v>
      </c>
      <c r="Q2006" t="str">
        <f>VLOOKUP(J2006,S:T,2,FALSE)</f>
        <v>G5 - Large C&amp;I</v>
      </c>
    </row>
    <row r="2007" spans="1:17" x14ac:dyDescent="0.35">
      <c r="A2007">
        <v>49</v>
      </c>
      <c r="B2007" t="s">
        <v>420</v>
      </c>
      <c r="C2007">
        <v>2020</v>
      </c>
      <c r="D2007">
        <v>4</v>
      </c>
      <c r="E2007" t="s">
        <v>148</v>
      </c>
      <c r="F2007">
        <v>3</v>
      </c>
      <c r="G2007" t="s">
        <v>135</v>
      </c>
      <c r="H2007">
        <v>420</v>
      </c>
      <c r="I2007" t="s">
        <v>498</v>
      </c>
      <c r="J2007">
        <v>2331</v>
      </c>
      <c r="K2007" t="s">
        <v>145</v>
      </c>
      <c r="L2007">
        <v>300</v>
      </c>
      <c r="M2007" t="s">
        <v>136</v>
      </c>
      <c r="N2007">
        <v>2</v>
      </c>
      <c r="O2007">
        <v>6893.34</v>
      </c>
      <c r="P2007">
        <v>7488.26</v>
      </c>
      <c r="Q2007" t="str">
        <f>VLOOKUP(J2007,S:T,2,FALSE)</f>
        <v>G5 - Large C&amp;I</v>
      </c>
    </row>
    <row r="2008" spans="1:17" x14ac:dyDescent="0.35">
      <c r="A2008">
        <v>49</v>
      </c>
      <c r="B2008" t="s">
        <v>420</v>
      </c>
      <c r="C2008">
        <v>2020</v>
      </c>
      <c r="D2008">
        <v>4</v>
      </c>
      <c r="E2008" t="s">
        <v>148</v>
      </c>
      <c r="F2008">
        <v>3</v>
      </c>
      <c r="G2008" t="s">
        <v>135</v>
      </c>
      <c r="H2008">
        <v>421</v>
      </c>
      <c r="I2008" t="s">
        <v>485</v>
      </c>
      <c r="J2008">
        <v>2496</v>
      </c>
      <c r="K2008" t="s">
        <v>145</v>
      </c>
      <c r="L2008">
        <v>300</v>
      </c>
      <c r="M2008" t="s">
        <v>136</v>
      </c>
      <c r="N2008">
        <v>1</v>
      </c>
      <c r="O2008">
        <v>11205.23</v>
      </c>
      <c r="P2008">
        <v>7360.38</v>
      </c>
      <c r="Q2008" t="str">
        <f>VLOOKUP(J2008,S:T,2,FALSE)</f>
        <v>G5 - Large C&amp;I</v>
      </c>
    </row>
    <row r="2009" spans="1:17" x14ac:dyDescent="0.35">
      <c r="A2009">
        <v>49</v>
      </c>
      <c r="B2009" t="s">
        <v>420</v>
      </c>
      <c r="C2009">
        <v>2020</v>
      </c>
      <c r="D2009">
        <v>4</v>
      </c>
      <c r="E2009" t="s">
        <v>148</v>
      </c>
      <c r="F2009">
        <v>3</v>
      </c>
      <c r="G2009" t="s">
        <v>135</v>
      </c>
      <c r="H2009">
        <v>432</v>
      </c>
      <c r="I2009" t="s">
        <v>507</v>
      </c>
      <c r="J2009" t="s">
        <v>508</v>
      </c>
      <c r="K2009" t="s">
        <v>145</v>
      </c>
      <c r="L2009">
        <v>1674</v>
      </c>
      <c r="M2009" t="s">
        <v>509</v>
      </c>
      <c r="N2009">
        <v>3</v>
      </c>
      <c r="O2009">
        <v>271667.28999999998</v>
      </c>
      <c r="P2009">
        <v>0</v>
      </c>
      <c r="Q2009" t="str">
        <f>VLOOKUP(J2009,S:T,2,FALSE)</f>
        <v>G6 - OTHER</v>
      </c>
    </row>
    <row r="2010" spans="1:17" x14ac:dyDescent="0.35">
      <c r="A2010">
        <v>49</v>
      </c>
      <c r="B2010" t="s">
        <v>420</v>
      </c>
      <c r="C2010">
        <v>2020</v>
      </c>
      <c r="D2010">
        <v>4</v>
      </c>
      <c r="E2010" t="s">
        <v>148</v>
      </c>
      <c r="F2010">
        <v>5</v>
      </c>
      <c r="G2010" t="s">
        <v>140</v>
      </c>
      <c r="H2010">
        <v>409</v>
      </c>
      <c r="I2010" t="s">
        <v>517</v>
      </c>
      <c r="J2010">
        <v>3367</v>
      </c>
      <c r="K2010" t="s">
        <v>145</v>
      </c>
      <c r="L2010">
        <v>400</v>
      </c>
      <c r="M2010" t="s">
        <v>140</v>
      </c>
      <c r="N2010">
        <v>5</v>
      </c>
      <c r="O2010">
        <v>31820.63</v>
      </c>
      <c r="P2010">
        <v>31393.37</v>
      </c>
      <c r="Q2010" t="str">
        <f>VLOOKUP(J2010,S:T,2,FALSE)</f>
        <v>G5 - Large C&amp;I</v>
      </c>
    </row>
    <row r="2011" spans="1:17" x14ac:dyDescent="0.35">
      <c r="A2011">
        <v>49</v>
      </c>
      <c r="B2011" t="s">
        <v>420</v>
      </c>
      <c r="C2011">
        <v>2020</v>
      </c>
      <c r="D2011">
        <v>4</v>
      </c>
      <c r="E2011" t="s">
        <v>148</v>
      </c>
      <c r="F2011">
        <v>5</v>
      </c>
      <c r="G2011" t="s">
        <v>140</v>
      </c>
      <c r="H2011">
        <v>415</v>
      </c>
      <c r="I2011" t="s">
        <v>501</v>
      </c>
      <c r="J2011" t="s">
        <v>502</v>
      </c>
      <c r="K2011" t="s">
        <v>145</v>
      </c>
      <c r="L2011">
        <v>1670</v>
      </c>
      <c r="M2011" t="s">
        <v>491</v>
      </c>
      <c r="N2011">
        <v>3</v>
      </c>
      <c r="O2011">
        <v>15762.81</v>
      </c>
      <c r="P2011">
        <v>63204.92</v>
      </c>
      <c r="Q2011" t="str">
        <f>VLOOKUP(J2011,S:T,2,FALSE)</f>
        <v>G5 - Large C&amp;I</v>
      </c>
    </row>
    <row r="2012" spans="1:17" x14ac:dyDescent="0.35">
      <c r="A2012">
        <v>49</v>
      </c>
      <c r="B2012" t="s">
        <v>420</v>
      </c>
      <c r="C2012">
        <v>2020</v>
      </c>
      <c r="D2012">
        <v>4</v>
      </c>
      <c r="E2012" t="s">
        <v>148</v>
      </c>
      <c r="F2012">
        <v>3</v>
      </c>
      <c r="G2012" t="s">
        <v>135</v>
      </c>
      <c r="H2012">
        <v>410</v>
      </c>
      <c r="I2012" t="s">
        <v>513</v>
      </c>
      <c r="J2012">
        <v>3321</v>
      </c>
      <c r="K2012" t="s">
        <v>145</v>
      </c>
      <c r="L2012">
        <v>1670</v>
      </c>
      <c r="M2012" t="s">
        <v>491</v>
      </c>
      <c r="N2012">
        <v>208</v>
      </c>
      <c r="O2012">
        <v>697839.69</v>
      </c>
      <c r="P2012">
        <v>1412978.06</v>
      </c>
      <c r="Q2012" t="str">
        <f>VLOOKUP(J2012,S:T,2,FALSE)</f>
        <v>G5 - Large C&amp;I</v>
      </c>
    </row>
    <row r="2013" spans="1:17" x14ac:dyDescent="0.35">
      <c r="A2013">
        <v>49</v>
      </c>
      <c r="B2013" t="s">
        <v>420</v>
      </c>
      <c r="C2013">
        <v>2020</v>
      </c>
      <c r="D2013">
        <v>5</v>
      </c>
      <c r="E2013" t="s">
        <v>147</v>
      </c>
      <c r="F2013">
        <v>6</v>
      </c>
      <c r="G2013" t="s">
        <v>137</v>
      </c>
      <c r="H2013">
        <v>610</v>
      </c>
      <c r="I2013" t="s">
        <v>429</v>
      </c>
      <c r="J2013" t="s">
        <v>430</v>
      </c>
      <c r="K2013" t="s">
        <v>431</v>
      </c>
      <c r="L2013">
        <v>700</v>
      </c>
      <c r="M2013" t="s">
        <v>138</v>
      </c>
      <c r="N2013">
        <v>10</v>
      </c>
      <c r="O2013">
        <v>9317.92</v>
      </c>
      <c r="P2013">
        <v>14219</v>
      </c>
      <c r="Q2013" t="str">
        <f>VLOOKUP(J2013,S:T,2,FALSE)</f>
        <v>E6 - OTHER</v>
      </c>
    </row>
    <row r="2014" spans="1:17" x14ac:dyDescent="0.35">
      <c r="A2014">
        <v>49</v>
      </c>
      <c r="B2014" t="s">
        <v>420</v>
      </c>
      <c r="C2014">
        <v>2020</v>
      </c>
      <c r="D2014">
        <v>5</v>
      </c>
      <c r="E2014" t="s">
        <v>147</v>
      </c>
      <c r="F2014">
        <v>5</v>
      </c>
      <c r="G2014" t="s">
        <v>140</v>
      </c>
      <c r="H2014">
        <v>616</v>
      </c>
      <c r="I2014" t="s">
        <v>446</v>
      </c>
      <c r="J2014" t="s">
        <v>441</v>
      </c>
      <c r="K2014" t="s">
        <v>442</v>
      </c>
      <c r="L2014">
        <v>4552</v>
      </c>
      <c r="M2014" t="s">
        <v>156</v>
      </c>
      <c r="N2014">
        <v>20</v>
      </c>
      <c r="O2014">
        <v>2144.2399999999998</v>
      </c>
      <c r="P2014">
        <v>10059</v>
      </c>
      <c r="Q2014" t="str">
        <f>VLOOKUP(J2014,S:T,2,FALSE)</f>
        <v>E6 - OTHER</v>
      </c>
    </row>
    <row r="2015" spans="1:17" x14ac:dyDescent="0.35">
      <c r="A2015">
        <v>49</v>
      </c>
      <c r="B2015" t="s">
        <v>420</v>
      </c>
      <c r="C2015">
        <v>2020</v>
      </c>
      <c r="D2015">
        <v>5</v>
      </c>
      <c r="E2015" t="s">
        <v>147</v>
      </c>
      <c r="F2015">
        <v>5</v>
      </c>
      <c r="G2015" t="s">
        <v>140</v>
      </c>
      <c r="H2015">
        <v>700</v>
      </c>
      <c r="I2015" t="s">
        <v>447</v>
      </c>
      <c r="J2015" t="s">
        <v>438</v>
      </c>
      <c r="K2015" t="s">
        <v>439</v>
      </c>
      <c r="L2015">
        <v>460</v>
      </c>
      <c r="M2015" t="s">
        <v>141</v>
      </c>
      <c r="N2015">
        <v>35</v>
      </c>
      <c r="O2015">
        <v>368751.47</v>
      </c>
      <c r="P2015">
        <v>1903981</v>
      </c>
      <c r="Q2015" t="str">
        <f>VLOOKUP(J2015,S:T,2,FALSE)</f>
        <v>E5 - Large C&amp;I</v>
      </c>
    </row>
    <row r="2016" spans="1:17" x14ac:dyDescent="0.35">
      <c r="A2016">
        <v>49</v>
      </c>
      <c r="B2016" t="s">
        <v>420</v>
      </c>
      <c r="C2016">
        <v>2020</v>
      </c>
      <c r="D2016">
        <v>5</v>
      </c>
      <c r="E2016" t="s">
        <v>147</v>
      </c>
      <c r="F2016">
        <v>5</v>
      </c>
      <c r="G2016" t="s">
        <v>140</v>
      </c>
      <c r="H2016">
        <v>13</v>
      </c>
      <c r="I2016" t="s">
        <v>432</v>
      </c>
      <c r="J2016" t="s">
        <v>433</v>
      </c>
      <c r="K2016" t="s">
        <v>434</v>
      </c>
      <c r="L2016">
        <v>460</v>
      </c>
      <c r="M2016" t="s">
        <v>141</v>
      </c>
      <c r="N2016">
        <v>284</v>
      </c>
      <c r="O2016">
        <v>563972.88</v>
      </c>
      <c r="P2016">
        <v>2670408</v>
      </c>
      <c r="Q2016" t="str">
        <f>VLOOKUP(J2016,S:T,2,FALSE)</f>
        <v>E4 - Medium C&amp;I</v>
      </c>
    </row>
    <row r="2017" spans="1:17" x14ac:dyDescent="0.35">
      <c r="A2017">
        <v>49</v>
      </c>
      <c r="B2017" t="s">
        <v>420</v>
      </c>
      <c r="C2017">
        <v>2020</v>
      </c>
      <c r="D2017">
        <v>5</v>
      </c>
      <c r="E2017" t="s">
        <v>147</v>
      </c>
      <c r="F2017">
        <v>1</v>
      </c>
      <c r="G2017" t="s">
        <v>132</v>
      </c>
      <c r="H2017">
        <v>6</v>
      </c>
      <c r="I2017" t="s">
        <v>421</v>
      </c>
      <c r="J2017" t="s">
        <v>422</v>
      </c>
      <c r="K2017" t="s">
        <v>423</v>
      </c>
      <c r="L2017">
        <v>200</v>
      </c>
      <c r="M2017" t="s">
        <v>143</v>
      </c>
      <c r="N2017">
        <v>28192</v>
      </c>
      <c r="O2017">
        <v>2100582.2999999998</v>
      </c>
      <c r="P2017">
        <v>13588527</v>
      </c>
      <c r="Q2017" t="str">
        <f>VLOOKUP(J2017,S:T,2,FALSE)</f>
        <v>E2 - Low Income Residential</v>
      </c>
    </row>
    <row r="2018" spans="1:17" x14ac:dyDescent="0.35">
      <c r="A2018">
        <v>49</v>
      </c>
      <c r="B2018" t="s">
        <v>420</v>
      </c>
      <c r="C2018">
        <v>2020</v>
      </c>
      <c r="D2018">
        <v>5</v>
      </c>
      <c r="E2018" t="s">
        <v>147</v>
      </c>
      <c r="F2018">
        <v>3</v>
      </c>
      <c r="G2018" t="s">
        <v>135</v>
      </c>
      <c r="H2018">
        <v>6</v>
      </c>
      <c r="I2018" t="s">
        <v>421</v>
      </c>
      <c r="J2018" t="s">
        <v>422</v>
      </c>
      <c r="K2018" t="s">
        <v>423</v>
      </c>
      <c r="L2018">
        <v>300</v>
      </c>
      <c r="M2018" t="s">
        <v>136</v>
      </c>
      <c r="N2018">
        <v>1</v>
      </c>
      <c r="O2018">
        <v>55.52</v>
      </c>
      <c r="P2018">
        <v>350</v>
      </c>
      <c r="Q2018" t="str">
        <f>VLOOKUP(J2018,S:T,2,FALSE)</f>
        <v>E2 - Low Income Residential</v>
      </c>
    </row>
    <row r="2019" spans="1:17" x14ac:dyDescent="0.35">
      <c r="A2019">
        <v>49</v>
      </c>
      <c r="B2019" t="s">
        <v>420</v>
      </c>
      <c r="C2019">
        <v>2020</v>
      </c>
      <c r="D2019">
        <v>5</v>
      </c>
      <c r="E2019" t="s">
        <v>147</v>
      </c>
      <c r="F2019">
        <v>3</v>
      </c>
      <c r="G2019" t="s">
        <v>135</v>
      </c>
      <c r="H2019">
        <v>903</v>
      </c>
      <c r="I2019" t="s">
        <v>453</v>
      </c>
      <c r="J2019" t="s">
        <v>450</v>
      </c>
      <c r="K2019" t="s">
        <v>451</v>
      </c>
      <c r="L2019">
        <v>4532</v>
      </c>
      <c r="M2019" t="s">
        <v>142</v>
      </c>
      <c r="N2019">
        <v>104</v>
      </c>
      <c r="O2019">
        <v>16835.080000000002</v>
      </c>
      <c r="P2019">
        <v>144521</v>
      </c>
      <c r="Q2019" t="str">
        <f>VLOOKUP(J2019,S:T,2,FALSE)</f>
        <v>E1 - Residential</v>
      </c>
    </row>
    <row r="2020" spans="1:17" x14ac:dyDescent="0.35">
      <c r="A2020">
        <v>49</v>
      </c>
      <c r="B2020" t="s">
        <v>420</v>
      </c>
      <c r="C2020">
        <v>2020</v>
      </c>
      <c r="D2020">
        <v>5</v>
      </c>
      <c r="E2020" t="s">
        <v>147</v>
      </c>
      <c r="F2020">
        <v>5</v>
      </c>
      <c r="G2020" t="s">
        <v>140</v>
      </c>
      <c r="H2020">
        <v>1</v>
      </c>
      <c r="I2020" t="s">
        <v>449</v>
      </c>
      <c r="J2020" t="s">
        <v>450</v>
      </c>
      <c r="K2020" t="s">
        <v>451</v>
      </c>
      <c r="L2020">
        <v>460</v>
      </c>
      <c r="M2020" t="s">
        <v>141</v>
      </c>
      <c r="N2020">
        <v>6</v>
      </c>
      <c r="O2020">
        <v>422.44</v>
      </c>
      <c r="P2020">
        <v>1846</v>
      </c>
      <c r="Q2020" t="str">
        <f>VLOOKUP(J2020,S:T,2,FALSE)</f>
        <v>E1 - Residential</v>
      </c>
    </row>
    <row r="2021" spans="1:17" x14ac:dyDescent="0.35">
      <c r="A2021">
        <v>49</v>
      </c>
      <c r="B2021" t="s">
        <v>420</v>
      </c>
      <c r="C2021">
        <v>2020</v>
      </c>
      <c r="D2021">
        <v>5</v>
      </c>
      <c r="E2021" t="s">
        <v>147</v>
      </c>
      <c r="F2021">
        <v>3</v>
      </c>
      <c r="G2021" t="s">
        <v>135</v>
      </c>
      <c r="H2021">
        <v>5</v>
      </c>
      <c r="I2021" t="s">
        <v>424</v>
      </c>
      <c r="J2021" t="s">
        <v>425</v>
      </c>
      <c r="K2021" t="s">
        <v>426</v>
      </c>
      <c r="L2021">
        <v>300</v>
      </c>
      <c r="M2021" t="s">
        <v>136</v>
      </c>
      <c r="N2021">
        <v>39551</v>
      </c>
      <c r="O2021">
        <v>2166559.7999999998</v>
      </c>
      <c r="P2021">
        <v>34689004</v>
      </c>
      <c r="Q2021" t="str">
        <f>VLOOKUP(J2021,S:T,2,FALSE)</f>
        <v>E3 - Small C&amp;I</v>
      </c>
    </row>
    <row r="2022" spans="1:17" x14ac:dyDescent="0.35">
      <c r="A2022">
        <v>49</v>
      </c>
      <c r="B2022" t="s">
        <v>420</v>
      </c>
      <c r="C2022">
        <v>2020</v>
      </c>
      <c r="D2022">
        <v>5</v>
      </c>
      <c r="E2022" t="s">
        <v>147</v>
      </c>
      <c r="F2022">
        <v>3</v>
      </c>
      <c r="G2022" t="s">
        <v>135</v>
      </c>
      <c r="H2022">
        <v>55</v>
      </c>
      <c r="I2022" t="s">
        <v>427</v>
      </c>
      <c r="J2022" t="s">
        <v>425</v>
      </c>
      <c r="K2022" t="s">
        <v>426</v>
      </c>
      <c r="L2022">
        <v>300</v>
      </c>
      <c r="M2022" t="s">
        <v>136</v>
      </c>
      <c r="N2022">
        <v>54</v>
      </c>
      <c r="O2022">
        <v>-92807.93</v>
      </c>
      <c r="P2022">
        <v>43974</v>
      </c>
      <c r="Q2022" t="str">
        <f>VLOOKUP(J2022,S:T,2,FALSE)</f>
        <v>E3 - Small C&amp;I</v>
      </c>
    </row>
    <row r="2023" spans="1:17" x14ac:dyDescent="0.35">
      <c r="A2023">
        <v>49</v>
      </c>
      <c r="B2023" t="s">
        <v>420</v>
      </c>
      <c r="C2023">
        <v>2020</v>
      </c>
      <c r="D2023">
        <v>5</v>
      </c>
      <c r="E2023" t="s">
        <v>147</v>
      </c>
      <c r="F2023">
        <v>3</v>
      </c>
      <c r="G2023" t="s">
        <v>135</v>
      </c>
      <c r="H2023">
        <v>122</v>
      </c>
      <c r="I2023" t="s">
        <v>460</v>
      </c>
      <c r="J2023" t="s">
        <v>461</v>
      </c>
      <c r="K2023" t="s">
        <v>462</v>
      </c>
      <c r="L2023">
        <v>300</v>
      </c>
      <c r="M2023" t="s">
        <v>136</v>
      </c>
      <c r="N2023">
        <v>1</v>
      </c>
      <c r="O2023">
        <v>46998.1</v>
      </c>
      <c r="P2023">
        <v>471497</v>
      </c>
      <c r="Q2023" t="str">
        <f>VLOOKUP(J2023,S:T,2,FALSE)</f>
        <v>E5 - Large C&amp;I</v>
      </c>
    </row>
    <row r="2024" spans="1:17" x14ac:dyDescent="0.35">
      <c r="A2024">
        <v>49</v>
      </c>
      <c r="B2024" t="s">
        <v>420</v>
      </c>
      <c r="C2024">
        <v>2020</v>
      </c>
      <c r="D2024">
        <v>5</v>
      </c>
      <c r="E2024" t="s">
        <v>147</v>
      </c>
      <c r="F2024">
        <v>6</v>
      </c>
      <c r="G2024" t="s">
        <v>137</v>
      </c>
      <c r="H2024">
        <v>34</v>
      </c>
      <c r="I2024" t="s">
        <v>463</v>
      </c>
      <c r="J2024" t="s">
        <v>458</v>
      </c>
      <c r="K2024" t="s">
        <v>459</v>
      </c>
      <c r="L2024">
        <v>700</v>
      </c>
      <c r="M2024" t="s">
        <v>138</v>
      </c>
      <c r="N2024">
        <v>161</v>
      </c>
      <c r="O2024">
        <v>20504.240000000002</v>
      </c>
      <c r="P2024">
        <v>99027</v>
      </c>
      <c r="Q2024" t="str">
        <f>VLOOKUP(J2024,S:T,2,FALSE)</f>
        <v>E3 - Small C&amp;I</v>
      </c>
    </row>
    <row r="2025" spans="1:17" x14ac:dyDescent="0.35">
      <c r="A2025">
        <v>49</v>
      </c>
      <c r="B2025" t="s">
        <v>420</v>
      </c>
      <c r="C2025">
        <v>2020</v>
      </c>
      <c r="D2025">
        <v>5</v>
      </c>
      <c r="E2025" t="s">
        <v>147</v>
      </c>
      <c r="F2025">
        <v>3</v>
      </c>
      <c r="G2025" t="s">
        <v>135</v>
      </c>
      <c r="H2025">
        <v>605</v>
      </c>
      <c r="I2025" t="s">
        <v>467</v>
      </c>
      <c r="J2025" t="s">
        <v>441</v>
      </c>
      <c r="K2025" t="s">
        <v>442</v>
      </c>
      <c r="L2025">
        <v>300</v>
      </c>
      <c r="M2025" t="s">
        <v>136</v>
      </c>
      <c r="N2025">
        <v>15</v>
      </c>
      <c r="O2025">
        <v>614.53</v>
      </c>
      <c r="P2025">
        <v>2152</v>
      </c>
      <c r="Q2025" t="str">
        <f>VLOOKUP(J2025,S:T,2,FALSE)</f>
        <v>E6 - OTHER</v>
      </c>
    </row>
    <row r="2026" spans="1:17" x14ac:dyDescent="0.35">
      <c r="A2026">
        <v>49</v>
      </c>
      <c r="B2026" t="s">
        <v>420</v>
      </c>
      <c r="C2026">
        <v>2020</v>
      </c>
      <c r="D2026">
        <v>5</v>
      </c>
      <c r="E2026" t="s">
        <v>147</v>
      </c>
      <c r="F2026">
        <v>5</v>
      </c>
      <c r="G2026" t="s">
        <v>140</v>
      </c>
      <c r="H2026">
        <v>628</v>
      </c>
      <c r="I2026" t="s">
        <v>440</v>
      </c>
      <c r="J2026" t="s">
        <v>441</v>
      </c>
      <c r="K2026" t="s">
        <v>442</v>
      </c>
      <c r="L2026">
        <v>460</v>
      </c>
      <c r="M2026" t="s">
        <v>141</v>
      </c>
      <c r="N2026">
        <v>55</v>
      </c>
      <c r="O2026">
        <v>7073.37</v>
      </c>
      <c r="P2026">
        <v>24309</v>
      </c>
      <c r="Q2026" t="str">
        <f>VLOOKUP(J2026,S:T,2,FALSE)</f>
        <v>E6 - OTHER</v>
      </c>
    </row>
    <row r="2027" spans="1:17" x14ac:dyDescent="0.35">
      <c r="A2027">
        <v>49</v>
      </c>
      <c r="B2027" t="s">
        <v>420</v>
      </c>
      <c r="C2027">
        <v>2020</v>
      </c>
      <c r="D2027">
        <v>5</v>
      </c>
      <c r="E2027" t="s">
        <v>147</v>
      </c>
      <c r="F2027">
        <v>5</v>
      </c>
      <c r="G2027" t="s">
        <v>140</v>
      </c>
      <c r="H2027">
        <v>710</v>
      </c>
      <c r="I2027" t="s">
        <v>448</v>
      </c>
      <c r="J2027" t="s">
        <v>438</v>
      </c>
      <c r="K2027" t="s">
        <v>439</v>
      </c>
      <c r="L2027">
        <v>4552</v>
      </c>
      <c r="M2027" t="s">
        <v>156</v>
      </c>
      <c r="N2027">
        <v>96</v>
      </c>
      <c r="O2027">
        <v>1752024.83</v>
      </c>
      <c r="P2027">
        <v>22154740</v>
      </c>
      <c r="Q2027" t="str">
        <f>VLOOKUP(J2027,S:T,2,FALSE)</f>
        <v>E5 - Large C&amp;I</v>
      </c>
    </row>
    <row r="2028" spans="1:17" x14ac:dyDescent="0.35">
      <c r="A2028">
        <v>49</v>
      </c>
      <c r="B2028" t="s">
        <v>420</v>
      </c>
      <c r="C2028">
        <v>2020</v>
      </c>
      <c r="D2028">
        <v>5</v>
      </c>
      <c r="E2028" t="s">
        <v>147</v>
      </c>
      <c r="F2028">
        <v>5</v>
      </c>
      <c r="G2028" t="s">
        <v>140</v>
      </c>
      <c r="H2028">
        <v>943</v>
      </c>
      <c r="I2028" t="s">
        <v>464</v>
      </c>
      <c r="J2028" t="s">
        <v>465</v>
      </c>
      <c r="K2028" t="s">
        <v>466</v>
      </c>
      <c r="L2028">
        <v>4552</v>
      </c>
      <c r="M2028" t="s">
        <v>156</v>
      </c>
      <c r="N2028">
        <v>1</v>
      </c>
      <c r="O2028">
        <v>8786.49</v>
      </c>
      <c r="P2028">
        <v>0</v>
      </c>
      <c r="Q2028" t="str">
        <f>VLOOKUP(J2028,S:T,2,FALSE)</f>
        <v>E6 - OTHER</v>
      </c>
    </row>
    <row r="2029" spans="1:17" x14ac:dyDescent="0.35">
      <c r="A2029">
        <v>49</v>
      </c>
      <c r="B2029" t="s">
        <v>420</v>
      </c>
      <c r="C2029">
        <v>2020</v>
      </c>
      <c r="D2029">
        <v>5</v>
      </c>
      <c r="E2029" t="s">
        <v>147</v>
      </c>
      <c r="F2029">
        <v>1</v>
      </c>
      <c r="G2029" t="s">
        <v>132</v>
      </c>
      <c r="H2029">
        <v>954</v>
      </c>
      <c r="I2029" t="s">
        <v>436</v>
      </c>
      <c r="J2029" t="s">
        <v>433</v>
      </c>
      <c r="K2029" t="s">
        <v>434</v>
      </c>
      <c r="L2029">
        <v>4512</v>
      </c>
      <c r="M2029" t="s">
        <v>133</v>
      </c>
      <c r="N2029">
        <v>1</v>
      </c>
      <c r="O2029">
        <v>919.31</v>
      </c>
      <c r="P2029">
        <v>7806</v>
      </c>
      <c r="Q2029" t="str">
        <f>VLOOKUP(J2029,S:T,2,FALSE)</f>
        <v>E4 - Medium C&amp;I</v>
      </c>
    </row>
    <row r="2030" spans="1:17" x14ac:dyDescent="0.35">
      <c r="A2030">
        <v>49</v>
      </c>
      <c r="B2030" t="s">
        <v>420</v>
      </c>
      <c r="C2030">
        <v>2020</v>
      </c>
      <c r="D2030">
        <v>5</v>
      </c>
      <c r="E2030" t="s">
        <v>147</v>
      </c>
      <c r="F2030">
        <v>3</v>
      </c>
      <c r="G2030" t="s">
        <v>135</v>
      </c>
      <c r="H2030">
        <v>950</v>
      </c>
      <c r="I2030" t="s">
        <v>428</v>
      </c>
      <c r="J2030" t="s">
        <v>425</v>
      </c>
      <c r="K2030" t="s">
        <v>426</v>
      </c>
      <c r="L2030">
        <v>4532</v>
      </c>
      <c r="M2030" t="s">
        <v>142</v>
      </c>
      <c r="N2030">
        <v>10448</v>
      </c>
      <c r="O2030">
        <v>1278599.58</v>
      </c>
      <c r="P2030">
        <v>10625577</v>
      </c>
      <c r="Q2030" t="str">
        <f>VLOOKUP(J2030,S:T,2,FALSE)</f>
        <v>E3 - Small C&amp;I</v>
      </c>
    </row>
    <row r="2031" spans="1:17" x14ac:dyDescent="0.35">
      <c r="A2031">
        <v>49</v>
      </c>
      <c r="B2031" t="s">
        <v>420</v>
      </c>
      <c r="C2031">
        <v>2020</v>
      </c>
      <c r="D2031">
        <v>5</v>
      </c>
      <c r="E2031" t="s">
        <v>147</v>
      </c>
      <c r="F2031">
        <v>10</v>
      </c>
      <c r="G2031" t="s">
        <v>149</v>
      </c>
      <c r="H2031">
        <v>5</v>
      </c>
      <c r="I2031" t="s">
        <v>536</v>
      </c>
      <c r="J2031" t="s">
        <v>425</v>
      </c>
      <c r="K2031" t="s">
        <v>426</v>
      </c>
      <c r="L2031">
        <v>207</v>
      </c>
      <c r="M2031" t="s">
        <v>151</v>
      </c>
      <c r="N2031">
        <v>2</v>
      </c>
      <c r="O2031">
        <v>426.54</v>
      </c>
      <c r="P2031">
        <v>1900</v>
      </c>
      <c r="Q2031" t="str">
        <f>VLOOKUP(J2031,S:T,2,FALSE)</f>
        <v>E3 - Small C&amp;I</v>
      </c>
    </row>
    <row r="2032" spans="1:17" x14ac:dyDescent="0.35">
      <c r="A2032">
        <v>49</v>
      </c>
      <c r="B2032" t="s">
        <v>420</v>
      </c>
      <c r="C2032">
        <v>2020</v>
      </c>
      <c r="D2032">
        <v>5</v>
      </c>
      <c r="E2032" t="s">
        <v>147</v>
      </c>
      <c r="F2032">
        <v>3</v>
      </c>
      <c r="G2032" t="s">
        <v>135</v>
      </c>
      <c r="H2032">
        <v>905</v>
      </c>
      <c r="I2032" t="s">
        <v>454</v>
      </c>
      <c r="J2032" t="s">
        <v>422</v>
      </c>
      <c r="K2032" t="s">
        <v>423</v>
      </c>
      <c r="L2032">
        <v>4532</v>
      </c>
      <c r="M2032" t="s">
        <v>142</v>
      </c>
      <c r="N2032">
        <v>1</v>
      </c>
      <c r="O2032">
        <v>43.58</v>
      </c>
      <c r="P2032">
        <v>716</v>
      </c>
      <c r="Q2032" t="str">
        <f>VLOOKUP(J2032,S:T,2,FALSE)</f>
        <v>E2 - Low Income Residential</v>
      </c>
    </row>
    <row r="2033" spans="1:17" x14ac:dyDescent="0.35">
      <c r="A2033">
        <v>49</v>
      </c>
      <c r="B2033" t="s">
        <v>420</v>
      </c>
      <c r="C2033">
        <v>2020</v>
      </c>
      <c r="D2033">
        <v>5</v>
      </c>
      <c r="E2033" t="s">
        <v>147</v>
      </c>
      <c r="F2033">
        <v>1</v>
      </c>
      <c r="G2033" t="s">
        <v>132</v>
      </c>
      <c r="H2033">
        <v>34</v>
      </c>
      <c r="I2033" t="s">
        <v>463</v>
      </c>
      <c r="J2033" t="s">
        <v>458</v>
      </c>
      <c r="K2033" t="s">
        <v>459</v>
      </c>
      <c r="L2033">
        <v>200</v>
      </c>
      <c r="M2033" t="s">
        <v>143</v>
      </c>
      <c r="N2033">
        <v>2</v>
      </c>
      <c r="O2033">
        <v>47.13</v>
      </c>
      <c r="P2033">
        <v>123</v>
      </c>
      <c r="Q2033" t="str">
        <f>VLOOKUP(J2033,S:T,2,FALSE)</f>
        <v>E3 - Small C&amp;I</v>
      </c>
    </row>
    <row r="2034" spans="1:17" x14ac:dyDescent="0.35">
      <c r="A2034">
        <v>49</v>
      </c>
      <c r="B2034" t="s">
        <v>420</v>
      </c>
      <c r="C2034">
        <v>2020</v>
      </c>
      <c r="D2034">
        <v>5</v>
      </c>
      <c r="E2034" t="s">
        <v>147</v>
      </c>
      <c r="F2034">
        <v>1</v>
      </c>
      <c r="G2034" t="s">
        <v>132</v>
      </c>
      <c r="H2034">
        <v>1</v>
      </c>
      <c r="I2034" t="s">
        <v>449</v>
      </c>
      <c r="J2034" t="s">
        <v>450</v>
      </c>
      <c r="K2034" t="s">
        <v>451</v>
      </c>
      <c r="L2034">
        <v>200</v>
      </c>
      <c r="M2034" t="s">
        <v>143</v>
      </c>
      <c r="N2034">
        <v>355155</v>
      </c>
      <c r="O2034">
        <v>36473391.039999999</v>
      </c>
      <c r="P2034">
        <v>171085952</v>
      </c>
      <c r="Q2034" t="str">
        <f>VLOOKUP(J2034,S:T,2,FALSE)</f>
        <v>E1 - Residential</v>
      </c>
    </row>
    <row r="2035" spans="1:17" x14ac:dyDescent="0.35">
      <c r="A2035">
        <v>49</v>
      </c>
      <c r="B2035" t="s">
        <v>420</v>
      </c>
      <c r="C2035">
        <v>2020</v>
      </c>
      <c r="D2035">
        <v>5</v>
      </c>
      <c r="E2035" t="s">
        <v>147</v>
      </c>
      <c r="F2035">
        <v>3</v>
      </c>
      <c r="G2035" t="s">
        <v>135</v>
      </c>
      <c r="H2035">
        <v>629</v>
      </c>
      <c r="I2035" t="s">
        <v>469</v>
      </c>
      <c r="J2035" t="s">
        <v>430</v>
      </c>
      <c r="K2035" t="s">
        <v>431</v>
      </c>
      <c r="L2035">
        <v>300</v>
      </c>
      <c r="M2035" t="s">
        <v>136</v>
      </c>
      <c r="N2035">
        <v>9</v>
      </c>
      <c r="O2035">
        <v>242.43</v>
      </c>
      <c r="P2035">
        <v>804</v>
      </c>
      <c r="Q2035" t="str">
        <f>VLOOKUP(J2035,S:T,2,FALSE)</f>
        <v>E6 - OTHER</v>
      </c>
    </row>
    <row r="2036" spans="1:17" x14ac:dyDescent="0.35">
      <c r="A2036">
        <v>49</v>
      </c>
      <c r="B2036" t="s">
        <v>420</v>
      </c>
      <c r="C2036">
        <v>2020</v>
      </c>
      <c r="D2036">
        <v>5</v>
      </c>
      <c r="E2036" t="s">
        <v>147</v>
      </c>
      <c r="F2036">
        <v>3</v>
      </c>
      <c r="G2036" t="s">
        <v>135</v>
      </c>
      <c r="H2036">
        <v>617</v>
      </c>
      <c r="I2036" t="s">
        <v>470</v>
      </c>
      <c r="J2036" t="s">
        <v>430</v>
      </c>
      <c r="K2036" t="s">
        <v>431</v>
      </c>
      <c r="L2036">
        <v>4532</v>
      </c>
      <c r="M2036" t="s">
        <v>142</v>
      </c>
      <c r="N2036">
        <v>1</v>
      </c>
      <c r="O2036">
        <v>745.5</v>
      </c>
      <c r="P2036">
        <v>3453</v>
      </c>
      <c r="Q2036" t="str">
        <f>VLOOKUP(J2036,S:T,2,FALSE)</f>
        <v>E6 - OTHER</v>
      </c>
    </row>
    <row r="2037" spans="1:17" x14ac:dyDescent="0.35">
      <c r="A2037">
        <v>49</v>
      </c>
      <c r="B2037" t="s">
        <v>420</v>
      </c>
      <c r="C2037">
        <v>2020</v>
      </c>
      <c r="D2037">
        <v>5</v>
      </c>
      <c r="E2037" t="s">
        <v>147</v>
      </c>
      <c r="F2037">
        <v>6</v>
      </c>
      <c r="G2037" t="s">
        <v>137</v>
      </c>
      <c r="H2037">
        <v>617</v>
      </c>
      <c r="I2037" t="s">
        <v>470</v>
      </c>
      <c r="J2037" t="s">
        <v>430</v>
      </c>
      <c r="K2037" t="s">
        <v>431</v>
      </c>
      <c r="L2037">
        <v>4562</v>
      </c>
      <c r="M2037" t="s">
        <v>144</v>
      </c>
      <c r="N2037">
        <v>108</v>
      </c>
      <c r="O2037">
        <v>339503.83</v>
      </c>
      <c r="P2037">
        <v>809274</v>
      </c>
      <c r="Q2037" t="str">
        <f>VLOOKUP(J2037,S:T,2,FALSE)</f>
        <v>E6 - OTHER</v>
      </c>
    </row>
    <row r="2038" spans="1:17" x14ac:dyDescent="0.35">
      <c r="A2038">
        <v>49</v>
      </c>
      <c r="B2038" t="s">
        <v>420</v>
      </c>
      <c r="C2038">
        <v>2020</v>
      </c>
      <c r="D2038">
        <v>5</v>
      </c>
      <c r="E2038" t="s">
        <v>147</v>
      </c>
      <c r="F2038">
        <v>3</v>
      </c>
      <c r="G2038" t="s">
        <v>135</v>
      </c>
      <c r="H2038">
        <v>628</v>
      </c>
      <c r="I2038" t="s">
        <v>440</v>
      </c>
      <c r="J2038" t="s">
        <v>441</v>
      </c>
      <c r="K2038" t="s">
        <v>442</v>
      </c>
      <c r="L2038">
        <v>300</v>
      </c>
      <c r="M2038" t="s">
        <v>136</v>
      </c>
      <c r="N2038">
        <v>1107</v>
      </c>
      <c r="O2038">
        <v>68703.75</v>
      </c>
      <c r="P2038">
        <v>226172</v>
      </c>
      <c r="Q2038" t="str">
        <f>VLOOKUP(J2038,S:T,2,FALSE)</f>
        <v>E6 - OTHER</v>
      </c>
    </row>
    <row r="2039" spans="1:17" x14ac:dyDescent="0.35">
      <c r="A2039">
        <v>49</v>
      </c>
      <c r="B2039" t="s">
        <v>420</v>
      </c>
      <c r="C2039">
        <v>2020</v>
      </c>
      <c r="D2039">
        <v>5</v>
      </c>
      <c r="E2039" t="s">
        <v>147</v>
      </c>
      <c r="F2039">
        <v>1</v>
      </c>
      <c r="G2039" t="s">
        <v>132</v>
      </c>
      <c r="H2039">
        <v>616</v>
      </c>
      <c r="I2039" t="s">
        <v>446</v>
      </c>
      <c r="J2039" t="s">
        <v>441</v>
      </c>
      <c r="K2039" t="s">
        <v>442</v>
      </c>
      <c r="L2039">
        <v>4512</v>
      </c>
      <c r="M2039" t="s">
        <v>133</v>
      </c>
      <c r="N2039">
        <v>44</v>
      </c>
      <c r="O2039">
        <v>3628.84</v>
      </c>
      <c r="P2039">
        <v>11079</v>
      </c>
      <c r="Q2039" t="str">
        <f>VLOOKUP(J2039,S:T,2,FALSE)</f>
        <v>E6 - OTHER</v>
      </c>
    </row>
    <row r="2040" spans="1:17" x14ac:dyDescent="0.35">
      <c r="A2040">
        <v>49</v>
      </c>
      <c r="B2040" t="s">
        <v>420</v>
      </c>
      <c r="C2040">
        <v>2020</v>
      </c>
      <c r="D2040">
        <v>5</v>
      </c>
      <c r="E2040" t="s">
        <v>147</v>
      </c>
      <c r="F2040">
        <v>3</v>
      </c>
      <c r="G2040" t="s">
        <v>135</v>
      </c>
      <c r="H2040">
        <v>710</v>
      </c>
      <c r="I2040" t="s">
        <v>448</v>
      </c>
      <c r="J2040" t="s">
        <v>438</v>
      </c>
      <c r="K2040" t="s">
        <v>439</v>
      </c>
      <c r="L2040">
        <v>4532</v>
      </c>
      <c r="M2040" t="s">
        <v>142</v>
      </c>
      <c r="N2040">
        <v>305</v>
      </c>
      <c r="O2040">
        <v>5877811.1799999997</v>
      </c>
      <c r="P2040">
        <v>80167284</v>
      </c>
      <c r="Q2040" t="str">
        <f>VLOOKUP(J2040,S:T,2,FALSE)</f>
        <v>E5 - Large C&amp;I</v>
      </c>
    </row>
    <row r="2041" spans="1:17" x14ac:dyDescent="0.35">
      <c r="A2041">
        <v>49</v>
      </c>
      <c r="B2041" t="s">
        <v>420</v>
      </c>
      <c r="C2041">
        <v>2020</v>
      </c>
      <c r="D2041">
        <v>5</v>
      </c>
      <c r="E2041" t="s">
        <v>147</v>
      </c>
      <c r="F2041">
        <v>3</v>
      </c>
      <c r="G2041" t="s">
        <v>135</v>
      </c>
      <c r="H2041">
        <v>711</v>
      </c>
      <c r="I2041" t="s">
        <v>452</v>
      </c>
      <c r="J2041" t="s">
        <v>438</v>
      </c>
      <c r="K2041" t="s">
        <v>439</v>
      </c>
      <c r="L2041">
        <v>4532</v>
      </c>
      <c r="M2041" t="s">
        <v>142</v>
      </c>
      <c r="N2041">
        <v>326</v>
      </c>
      <c r="O2041">
        <v>4161335.91</v>
      </c>
      <c r="P2041">
        <v>53122533</v>
      </c>
      <c r="Q2041" t="str">
        <f>VLOOKUP(J2041,S:T,2,FALSE)</f>
        <v>E5 - Large C&amp;I</v>
      </c>
    </row>
    <row r="2042" spans="1:17" x14ac:dyDescent="0.35">
      <c r="A2042">
        <v>49</v>
      </c>
      <c r="B2042" t="s">
        <v>420</v>
      </c>
      <c r="C2042">
        <v>2020</v>
      </c>
      <c r="D2042">
        <v>5</v>
      </c>
      <c r="E2042" t="s">
        <v>147</v>
      </c>
      <c r="F2042">
        <v>3</v>
      </c>
      <c r="G2042" t="s">
        <v>135</v>
      </c>
      <c r="H2042">
        <v>954</v>
      </c>
      <c r="I2042" t="s">
        <v>436</v>
      </c>
      <c r="J2042" t="s">
        <v>433</v>
      </c>
      <c r="K2042" t="s">
        <v>434</v>
      </c>
      <c r="L2042">
        <v>4532</v>
      </c>
      <c r="M2042" t="s">
        <v>142</v>
      </c>
      <c r="N2042">
        <v>3548</v>
      </c>
      <c r="O2042">
        <v>4563652.54</v>
      </c>
      <c r="P2042">
        <v>46128880</v>
      </c>
      <c r="Q2042" t="str">
        <f>VLOOKUP(J2042,S:T,2,FALSE)</f>
        <v>E4 - Medium C&amp;I</v>
      </c>
    </row>
    <row r="2043" spans="1:17" x14ac:dyDescent="0.35">
      <c r="A2043">
        <v>49</v>
      </c>
      <c r="B2043" t="s">
        <v>420</v>
      </c>
      <c r="C2043">
        <v>2020</v>
      </c>
      <c r="D2043">
        <v>5</v>
      </c>
      <c r="E2043" t="s">
        <v>147</v>
      </c>
      <c r="F2043">
        <v>1</v>
      </c>
      <c r="G2043" t="s">
        <v>132</v>
      </c>
      <c r="H2043">
        <v>13</v>
      </c>
      <c r="I2043" t="s">
        <v>432</v>
      </c>
      <c r="J2043" t="s">
        <v>433</v>
      </c>
      <c r="K2043" t="s">
        <v>434</v>
      </c>
      <c r="L2043">
        <v>200</v>
      </c>
      <c r="M2043" t="s">
        <v>143</v>
      </c>
      <c r="N2043">
        <v>8</v>
      </c>
      <c r="O2043">
        <v>6685.02</v>
      </c>
      <c r="P2043">
        <v>28908</v>
      </c>
      <c r="Q2043" t="str">
        <f>VLOOKUP(J2043,S:T,2,FALSE)</f>
        <v>E4 - Medium C&amp;I</v>
      </c>
    </row>
    <row r="2044" spans="1:17" x14ac:dyDescent="0.35">
      <c r="A2044">
        <v>49</v>
      </c>
      <c r="B2044" t="s">
        <v>420</v>
      </c>
      <c r="C2044">
        <v>2020</v>
      </c>
      <c r="D2044">
        <v>5</v>
      </c>
      <c r="E2044" t="s">
        <v>147</v>
      </c>
      <c r="F2044">
        <v>10</v>
      </c>
      <c r="G2044" t="s">
        <v>149</v>
      </c>
      <c r="H2044">
        <v>6</v>
      </c>
      <c r="I2044" t="s">
        <v>421</v>
      </c>
      <c r="J2044" t="s">
        <v>422</v>
      </c>
      <c r="K2044" t="s">
        <v>423</v>
      </c>
      <c r="L2044">
        <v>207</v>
      </c>
      <c r="M2044" t="s">
        <v>151</v>
      </c>
      <c r="N2044">
        <v>1080</v>
      </c>
      <c r="O2044">
        <v>121228.91</v>
      </c>
      <c r="P2044">
        <v>802250</v>
      </c>
      <c r="Q2044" t="str">
        <f>VLOOKUP(J2044,S:T,2,FALSE)</f>
        <v>E2 - Low Income Residential</v>
      </c>
    </row>
    <row r="2045" spans="1:17" x14ac:dyDescent="0.35">
      <c r="A2045">
        <v>49</v>
      </c>
      <c r="B2045" t="s">
        <v>420</v>
      </c>
      <c r="C2045">
        <v>2020</v>
      </c>
      <c r="D2045">
        <v>5</v>
      </c>
      <c r="E2045" t="s">
        <v>147</v>
      </c>
      <c r="F2045">
        <v>5</v>
      </c>
      <c r="G2045" t="s">
        <v>140</v>
      </c>
      <c r="H2045">
        <v>6</v>
      </c>
      <c r="I2045" t="s">
        <v>421</v>
      </c>
      <c r="J2045" t="s">
        <v>422</v>
      </c>
      <c r="K2045" t="s">
        <v>423</v>
      </c>
      <c r="L2045">
        <v>460</v>
      </c>
      <c r="M2045" t="s">
        <v>141</v>
      </c>
      <c r="N2045">
        <v>1</v>
      </c>
      <c r="O2045">
        <v>33.53</v>
      </c>
      <c r="P2045">
        <v>198</v>
      </c>
      <c r="Q2045" t="str">
        <f>VLOOKUP(J2045,S:T,2,FALSE)</f>
        <v>E2 - Low Income Residential</v>
      </c>
    </row>
    <row r="2046" spans="1:17" x14ac:dyDescent="0.35">
      <c r="A2046">
        <v>49</v>
      </c>
      <c r="B2046" t="s">
        <v>420</v>
      </c>
      <c r="C2046">
        <v>2020</v>
      </c>
      <c r="D2046">
        <v>5</v>
      </c>
      <c r="E2046" t="s">
        <v>147</v>
      </c>
      <c r="F2046">
        <v>10</v>
      </c>
      <c r="G2046" t="s">
        <v>149</v>
      </c>
      <c r="H2046">
        <v>903</v>
      </c>
      <c r="I2046" t="s">
        <v>453</v>
      </c>
      <c r="J2046" t="s">
        <v>450</v>
      </c>
      <c r="K2046" t="s">
        <v>451</v>
      </c>
      <c r="L2046">
        <v>4513</v>
      </c>
      <c r="M2046" t="s">
        <v>150</v>
      </c>
      <c r="N2046">
        <v>1655</v>
      </c>
      <c r="O2046">
        <v>149889.57999999999</v>
      </c>
      <c r="P2046">
        <v>1253359</v>
      </c>
      <c r="Q2046" t="str">
        <f>VLOOKUP(J2046,S:T,2,FALSE)</f>
        <v>E1 - Residential</v>
      </c>
    </row>
    <row r="2047" spans="1:17" x14ac:dyDescent="0.35">
      <c r="A2047">
        <v>49</v>
      </c>
      <c r="B2047" t="s">
        <v>420</v>
      </c>
      <c r="C2047">
        <v>2020</v>
      </c>
      <c r="D2047">
        <v>5</v>
      </c>
      <c r="E2047" t="s">
        <v>147</v>
      </c>
      <c r="F2047">
        <v>5</v>
      </c>
      <c r="G2047" t="s">
        <v>140</v>
      </c>
      <c r="H2047">
        <v>5</v>
      </c>
      <c r="I2047" t="s">
        <v>424</v>
      </c>
      <c r="J2047" t="s">
        <v>425</v>
      </c>
      <c r="K2047" t="s">
        <v>426</v>
      </c>
      <c r="L2047">
        <v>460</v>
      </c>
      <c r="M2047" t="s">
        <v>141</v>
      </c>
      <c r="N2047">
        <v>792</v>
      </c>
      <c r="O2047">
        <v>217876.96</v>
      </c>
      <c r="P2047">
        <v>1127433</v>
      </c>
      <c r="Q2047" t="str">
        <f>VLOOKUP(J2047,S:T,2,FALSE)</f>
        <v>E3 - Small C&amp;I</v>
      </c>
    </row>
    <row r="2048" spans="1:17" x14ac:dyDescent="0.35">
      <c r="A2048">
        <v>49</v>
      </c>
      <c r="B2048" t="s">
        <v>420</v>
      </c>
      <c r="C2048">
        <v>2020</v>
      </c>
      <c r="D2048">
        <v>5</v>
      </c>
      <c r="E2048" t="s">
        <v>147</v>
      </c>
      <c r="F2048">
        <v>1</v>
      </c>
      <c r="G2048" t="s">
        <v>132</v>
      </c>
      <c r="H2048">
        <v>5</v>
      </c>
      <c r="I2048" t="s">
        <v>424</v>
      </c>
      <c r="J2048" t="s">
        <v>425</v>
      </c>
      <c r="K2048" t="s">
        <v>426</v>
      </c>
      <c r="L2048">
        <v>200</v>
      </c>
      <c r="M2048" t="s">
        <v>143</v>
      </c>
      <c r="N2048">
        <v>867</v>
      </c>
      <c r="O2048">
        <v>69664.850000000006</v>
      </c>
      <c r="P2048">
        <v>307307</v>
      </c>
      <c r="Q2048" t="str">
        <f>VLOOKUP(J2048,S:T,2,FALSE)</f>
        <v>E3 - Small C&amp;I</v>
      </c>
    </row>
    <row r="2049" spans="1:17" x14ac:dyDescent="0.35">
      <c r="A2049">
        <v>49</v>
      </c>
      <c r="B2049" t="s">
        <v>420</v>
      </c>
      <c r="C2049">
        <v>2020</v>
      </c>
      <c r="D2049">
        <v>5</v>
      </c>
      <c r="E2049" t="s">
        <v>147</v>
      </c>
      <c r="F2049">
        <v>1</v>
      </c>
      <c r="G2049" t="s">
        <v>132</v>
      </c>
      <c r="H2049">
        <v>55</v>
      </c>
      <c r="I2049" t="s">
        <v>427</v>
      </c>
      <c r="J2049" t="s">
        <v>425</v>
      </c>
      <c r="K2049" t="s">
        <v>426</v>
      </c>
      <c r="L2049">
        <v>200</v>
      </c>
      <c r="M2049" t="s">
        <v>143</v>
      </c>
      <c r="N2049">
        <v>2</v>
      </c>
      <c r="O2049">
        <v>774.34</v>
      </c>
      <c r="P2049">
        <v>3667</v>
      </c>
      <c r="Q2049" t="str">
        <f>VLOOKUP(J2049,S:T,2,FALSE)</f>
        <v>E3 - Small C&amp;I</v>
      </c>
    </row>
    <row r="2050" spans="1:17" x14ac:dyDescent="0.35">
      <c r="A2050">
        <v>49</v>
      </c>
      <c r="B2050" t="s">
        <v>420</v>
      </c>
      <c r="C2050">
        <v>2020</v>
      </c>
      <c r="D2050">
        <v>5</v>
      </c>
      <c r="E2050" t="s">
        <v>147</v>
      </c>
      <c r="F2050">
        <v>3</v>
      </c>
      <c r="G2050" t="s">
        <v>135</v>
      </c>
      <c r="H2050">
        <v>34</v>
      </c>
      <c r="I2050" t="s">
        <v>463</v>
      </c>
      <c r="J2050" t="s">
        <v>458</v>
      </c>
      <c r="K2050" t="s">
        <v>459</v>
      </c>
      <c r="L2050">
        <v>300</v>
      </c>
      <c r="M2050" t="s">
        <v>136</v>
      </c>
      <c r="N2050">
        <v>134</v>
      </c>
      <c r="O2050">
        <v>16366.77</v>
      </c>
      <c r="P2050">
        <v>77046</v>
      </c>
      <c r="Q2050" t="str">
        <f>VLOOKUP(J2050,S:T,2,FALSE)</f>
        <v>E3 - Small C&amp;I</v>
      </c>
    </row>
    <row r="2051" spans="1:17" x14ac:dyDescent="0.35">
      <c r="A2051">
        <v>49</v>
      </c>
      <c r="B2051" t="s">
        <v>420</v>
      </c>
      <c r="C2051">
        <v>2020</v>
      </c>
      <c r="D2051">
        <v>5</v>
      </c>
      <c r="E2051" t="s">
        <v>147</v>
      </c>
      <c r="F2051">
        <v>6</v>
      </c>
      <c r="G2051" t="s">
        <v>137</v>
      </c>
      <c r="H2051">
        <v>631</v>
      </c>
      <c r="I2051" t="s">
        <v>475</v>
      </c>
      <c r="J2051" t="s">
        <v>157</v>
      </c>
      <c r="K2051" t="s">
        <v>145</v>
      </c>
      <c r="L2051">
        <v>700</v>
      </c>
      <c r="M2051" t="s">
        <v>138</v>
      </c>
      <c r="N2051">
        <v>20</v>
      </c>
      <c r="O2051">
        <v>7898.13</v>
      </c>
      <c r="P2051">
        <v>41474</v>
      </c>
      <c r="Q2051" t="str">
        <f>VLOOKUP(J2051,S:T,2,FALSE)</f>
        <v>E6 - OTHER</v>
      </c>
    </row>
    <row r="2052" spans="1:17" x14ac:dyDescent="0.35">
      <c r="A2052">
        <v>49</v>
      </c>
      <c r="B2052" t="s">
        <v>420</v>
      </c>
      <c r="C2052">
        <v>2020</v>
      </c>
      <c r="D2052">
        <v>5</v>
      </c>
      <c r="E2052" t="s">
        <v>147</v>
      </c>
      <c r="F2052">
        <v>3</v>
      </c>
      <c r="G2052" t="s">
        <v>135</v>
      </c>
      <c r="H2052">
        <v>53</v>
      </c>
      <c r="I2052" t="s">
        <v>435</v>
      </c>
      <c r="J2052" t="s">
        <v>433</v>
      </c>
      <c r="K2052" t="s">
        <v>434</v>
      </c>
      <c r="L2052">
        <v>300</v>
      </c>
      <c r="M2052" t="s">
        <v>136</v>
      </c>
      <c r="N2052">
        <v>161</v>
      </c>
      <c r="O2052">
        <v>329718.64</v>
      </c>
      <c r="P2052">
        <v>1752371</v>
      </c>
      <c r="Q2052" t="str">
        <f>VLOOKUP(J2052,S:T,2,FALSE)</f>
        <v>E4 - Medium C&amp;I</v>
      </c>
    </row>
    <row r="2053" spans="1:17" x14ac:dyDescent="0.35">
      <c r="A2053">
        <v>49</v>
      </c>
      <c r="B2053" t="s">
        <v>420</v>
      </c>
      <c r="C2053">
        <v>2020</v>
      </c>
      <c r="D2053">
        <v>5</v>
      </c>
      <c r="E2053" t="s">
        <v>147</v>
      </c>
      <c r="F2053">
        <v>5</v>
      </c>
      <c r="G2053" t="s">
        <v>140</v>
      </c>
      <c r="H2053">
        <v>53</v>
      </c>
      <c r="I2053" t="s">
        <v>435</v>
      </c>
      <c r="J2053" t="s">
        <v>433</v>
      </c>
      <c r="K2053" t="s">
        <v>434</v>
      </c>
      <c r="L2053">
        <v>460</v>
      </c>
      <c r="M2053" t="s">
        <v>141</v>
      </c>
      <c r="N2053">
        <v>9</v>
      </c>
      <c r="O2053">
        <v>15698.24</v>
      </c>
      <c r="P2053">
        <v>71454</v>
      </c>
      <c r="Q2053" t="str">
        <f>VLOOKUP(J2053,S:T,2,FALSE)</f>
        <v>E4 - Medium C&amp;I</v>
      </c>
    </row>
    <row r="2054" spans="1:17" x14ac:dyDescent="0.35">
      <c r="A2054">
        <v>49</v>
      </c>
      <c r="B2054" t="s">
        <v>420</v>
      </c>
      <c r="C2054">
        <v>2020</v>
      </c>
      <c r="D2054">
        <v>5</v>
      </c>
      <c r="E2054" t="s">
        <v>147</v>
      </c>
      <c r="F2054">
        <v>6</v>
      </c>
      <c r="G2054" t="s">
        <v>137</v>
      </c>
      <c r="H2054">
        <v>616</v>
      </c>
      <c r="I2054" t="s">
        <v>446</v>
      </c>
      <c r="J2054" t="s">
        <v>441</v>
      </c>
      <c r="K2054" t="s">
        <v>442</v>
      </c>
      <c r="L2054">
        <v>4562</v>
      </c>
      <c r="M2054" t="s">
        <v>144</v>
      </c>
      <c r="N2054">
        <v>72</v>
      </c>
      <c r="O2054">
        <v>4053.4</v>
      </c>
      <c r="P2054">
        <v>21158</v>
      </c>
      <c r="Q2054" t="str">
        <f>VLOOKUP(J2054,S:T,2,FALSE)</f>
        <v>E6 - OTHER</v>
      </c>
    </row>
    <row r="2055" spans="1:17" x14ac:dyDescent="0.35">
      <c r="A2055">
        <v>49</v>
      </c>
      <c r="B2055" t="s">
        <v>420</v>
      </c>
      <c r="C2055">
        <v>2020</v>
      </c>
      <c r="D2055">
        <v>5</v>
      </c>
      <c r="E2055" t="s">
        <v>147</v>
      </c>
      <c r="F2055">
        <v>1</v>
      </c>
      <c r="G2055" t="s">
        <v>132</v>
      </c>
      <c r="H2055">
        <v>628</v>
      </c>
      <c r="I2055" t="s">
        <v>440</v>
      </c>
      <c r="J2055" t="s">
        <v>441</v>
      </c>
      <c r="K2055" t="s">
        <v>442</v>
      </c>
      <c r="L2055">
        <v>200</v>
      </c>
      <c r="M2055" t="s">
        <v>143</v>
      </c>
      <c r="N2055">
        <v>241</v>
      </c>
      <c r="O2055">
        <v>12947.17</v>
      </c>
      <c r="P2055">
        <v>25572</v>
      </c>
      <c r="Q2055" t="str">
        <f>VLOOKUP(J2055,S:T,2,FALSE)</f>
        <v>E6 - OTHER</v>
      </c>
    </row>
    <row r="2056" spans="1:17" x14ac:dyDescent="0.35">
      <c r="A2056">
        <v>49</v>
      </c>
      <c r="B2056" t="s">
        <v>420</v>
      </c>
      <c r="C2056">
        <v>2020</v>
      </c>
      <c r="D2056">
        <v>5</v>
      </c>
      <c r="E2056" t="s">
        <v>147</v>
      </c>
      <c r="F2056">
        <v>6</v>
      </c>
      <c r="G2056" t="s">
        <v>137</v>
      </c>
      <c r="H2056">
        <v>628</v>
      </c>
      <c r="I2056" t="s">
        <v>440</v>
      </c>
      <c r="J2056" t="s">
        <v>441</v>
      </c>
      <c r="K2056" t="s">
        <v>442</v>
      </c>
      <c r="L2056">
        <v>700</v>
      </c>
      <c r="M2056" t="s">
        <v>138</v>
      </c>
      <c r="N2056">
        <v>205</v>
      </c>
      <c r="O2056">
        <v>12468.13</v>
      </c>
      <c r="P2056">
        <v>41949</v>
      </c>
      <c r="Q2056" t="str">
        <f>VLOOKUP(J2056,S:T,2,FALSE)</f>
        <v>E6 - OTHER</v>
      </c>
    </row>
    <row r="2057" spans="1:17" x14ac:dyDescent="0.35">
      <c r="A2057">
        <v>49</v>
      </c>
      <c r="B2057" t="s">
        <v>420</v>
      </c>
      <c r="C2057">
        <v>2020</v>
      </c>
      <c r="D2057">
        <v>5</v>
      </c>
      <c r="E2057" t="s">
        <v>147</v>
      </c>
      <c r="F2057">
        <v>3</v>
      </c>
      <c r="G2057" t="s">
        <v>135</v>
      </c>
      <c r="H2057">
        <v>924</v>
      </c>
      <c r="I2057" t="s">
        <v>443</v>
      </c>
      <c r="J2057" t="s">
        <v>444</v>
      </c>
      <c r="K2057" t="s">
        <v>445</v>
      </c>
      <c r="L2057">
        <v>4532</v>
      </c>
      <c r="M2057" t="s">
        <v>142</v>
      </c>
      <c r="N2057">
        <v>1</v>
      </c>
      <c r="O2057">
        <v>104377.07</v>
      </c>
      <c r="P2057">
        <v>473155</v>
      </c>
      <c r="Q2057" t="str">
        <f>VLOOKUP(J2057,S:T,2,FALSE)</f>
        <v>E5 - Large C&amp;I</v>
      </c>
    </row>
    <row r="2058" spans="1:17" x14ac:dyDescent="0.35">
      <c r="A2058">
        <v>49</v>
      </c>
      <c r="B2058" t="s">
        <v>420</v>
      </c>
      <c r="C2058">
        <v>2020</v>
      </c>
      <c r="D2058">
        <v>5</v>
      </c>
      <c r="E2058" t="s">
        <v>147</v>
      </c>
      <c r="F2058">
        <v>5</v>
      </c>
      <c r="G2058" t="s">
        <v>140</v>
      </c>
      <c r="H2058">
        <v>711</v>
      </c>
      <c r="I2058" t="s">
        <v>452</v>
      </c>
      <c r="J2058" t="s">
        <v>438</v>
      </c>
      <c r="K2058" t="s">
        <v>439</v>
      </c>
      <c r="L2058">
        <v>4552</v>
      </c>
      <c r="M2058" t="s">
        <v>156</v>
      </c>
      <c r="N2058">
        <v>75</v>
      </c>
      <c r="O2058">
        <v>896516.2</v>
      </c>
      <c r="P2058">
        <v>11456779</v>
      </c>
      <c r="Q2058" t="str">
        <f>VLOOKUP(J2058,S:T,2,FALSE)</f>
        <v>E5 - Large C&amp;I</v>
      </c>
    </row>
    <row r="2059" spans="1:17" x14ac:dyDescent="0.35">
      <c r="A2059">
        <v>49</v>
      </c>
      <c r="B2059" t="s">
        <v>420</v>
      </c>
      <c r="C2059">
        <v>2020</v>
      </c>
      <c r="D2059">
        <v>5</v>
      </c>
      <c r="E2059" t="s">
        <v>147</v>
      </c>
      <c r="F2059">
        <v>3</v>
      </c>
      <c r="G2059" t="s">
        <v>135</v>
      </c>
      <c r="H2059">
        <v>1</v>
      </c>
      <c r="I2059" t="s">
        <v>449</v>
      </c>
      <c r="J2059" t="s">
        <v>450</v>
      </c>
      <c r="K2059" t="s">
        <v>451</v>
      </c>
      <c r="L2059">
        <v>300</v>
      </c>
      <c r="M2059" t="s">
        <v>136</v>
      </c>
      <c r="N2059">
        <v>792</v>
      </c>
      <c r="O2059">
        <v>150899.51999999999</v>
      </c>
      <c r="P2059">
        <v>730360</v>
      </c>
      <c r="Q2059" t="str">
        <f>VLOOKUP(J2059,S:T,2,FALSE)</f>
        <v>E1 - Residential</v>
      </c>
    </row>
    <row r="2060" spans="1:17" x14ac:dyDescent="0.35">
      <c r="A2060">
        <v>49</v>
      </c>
      <c r="B2060" t="s">
        <v>420</v>
      </c>
      <c r="C2060">
        <v>2020</v>
      </c>
      <c r="D2060">
        <v>5</v>
      </c>
      <c r="E2060" t="s">
        <v>147</v>
      </c>
      <c r="F2060">
        <v>5</v>
      </c>
      <c r="G2060" t="s">
        <v>140</v>
      </c>
      <c r="H2060">
        <v>122</v>
      </c>
      <c r="I2060" t="s">
        <v>460</v>
      </c>
      <c r="J2060" t="s">
        <v>461</v>
      </c>
      <c r="K2060" t="s">
        <v>462</v>
      </c>
      <c r="L2060">
        <v>460</v>
      </c>
      <c r="M2060" t="s">
        <v>141</v>
      </c>
      <c r="N2060">
        <v>1</v>
      </c>
      <c r="O2060">
        <v>24126.05</v>
      </c>
      <c r="P2060">
        <v>326574</v>
      </c>
      <c r="Q2060" t="str">
        <f>VLOOKUP(J2060,S:T,2,FALSE)</f>
        <v>E5 - Large C&amp;I</v>
      </c>
    </row>
    <row r="2061" spans="1:17" x14ac:dyDescent="0.35">
      <c r="A2061">
        <v>49</v>
      </c>
      <c r="B2061" t="s">
        <v>420</v>
      </c>
      <c r="C2061">
        <v>2020</v>
      </c>
      <c r="D2061">
        <v>5</v>
      </c>
      <c r="E2061" t="s">
        <v>147</v>
      </c>
      <c r="F2061">
        <v>3</v>
      </c>
      <c r="G2061" t="s">
        <v>135</v>
      </c>
      <c r="H2061">
        <v>951</v>
      </c>
      <c r="I2061" t="s">
        <v>457</v>
      </c>
      <c r="J2061" t="s">
        <v>458</v>
      </c>
      <c r="K2061" t="s">
        <v>459</v>
      </c>
      <c r="L2061">
        <v>4532</v>
      </c>
      <c r="M2061" t="s">
        <v>142</v>
      </c>
      <c r="N2061">
        <v>115</v>
      </c>
      <c r="O2061">
        <v>9594.74</v>
      </c>
      <c r="P2061">
        <v>72653</v>
      </c>
      <c r="Q2061" t="str">
        <f>VLOOKUP(J2061,S:T,2,FALSE)</f>
        <v>E3 - Small C&amp;I</v>
      </c>
    </row>
    <row r="2062" spans="1:17" x14ac:dyDescent="0.35">
      <c r="A2062">
        <v>49</v>
      </c>
      <c r="B2062" t="s">
        <v>420</v>
      </c>
      <c r="C2062">
        <v>2020</v>
      </c>
      <c r="D2062">
        <v>5</v>
      </c>
      <c r="E2062" t="s">
        <v>147</v>
      </c>
      <c r="F2062">
        <v>6</v>
      </c>
      <c r="G2062" t="s">
        <v>137</v>
      </c>
      <c r="H2062">
        <v>951</v>
      </c>
      <c r="I2062" t="s">
        <v>457</v>
      </c>
      <c r="J2062" t="s">
        <v>458</v>
      </c>
      <c r="K2062" t="s">
        <v>459</v>
      </c>
      <c r="L2062">
        <v>4562</v>
      </c>
      <c r="M2062" t="s">
        <v>144</v>
      </c>
      <c r="N2062">
        <v>206</v>
      </c>
      <c r="O2062">
        <v>8874.32</v>
      </c>
      <c r="P2062">
        <v>60016</v>
      </c>
      <c r="Q2062" t="str">
        <f>VLOOKUP(J2062,S:T,2,FALSE)</f>
        <v>E3 - Small C&amp;I</v>
      </c>
    </row>
    <row r="2063" spans="1:17" x14ac:dyDescent="0.35">
      <c r="A2063">
        <v>49</v>
      </c>
      <c r="B2063" t="s">
        <v>420</v>
      </c>
      <c r="C2063">
        <v>2020</v>
      </c>
      <c r="D2063">
        <v>5</v>
      </c>
      <c r="E2063" t="s">
        <v>147</v>
      </c>
      <c r="F2063">
        <v>6</v>
      </c>
      <c r="G2063" t="s">
        <v>137</v>
      </c>
      <c r="H2063">
        <v>627</v>
      </c>
      <c r="I2063" t="s">
        <v>468</v>
      </c>
      <c r="J2063" t="s">
        <v>84</v>
      </c>
      <c r="K2063" t="s">
        <v>145</v>
      </c>
      <c r="L2063">
        <v>700</v>
      </c>
      <c r="M2063" t="s">
        <v>138</v>
      </c>
      <c r="N2063">
        <v>2</v>
      </c>
      <c r="O2063">
        <v>708.74</v>
      </c>
      <c r="P2063">
        <v>295</v>
      </c>
      <c r="Q2063" t="str">
        <f>VLOOKUP(J2063,S:T,2,FALSE)</f>
        <v>E6 - OTHER</v>
      </c>
    </row>
    <row r="2064" spans="1:17" x14ac:dyDescent="0.35">
      <c r="A2064">
        <v>49</v>
      </c>
      <c r="B2064" t="s">
        <v>420</v>
      </c>
      <c r="C2064">
        <v>2020</v>
      </c>
      <c r="D2064">
        <v>5</v>
      </c>
      <c r="E2064" t="s">
        <v>147</v>
      </c>
      <c r="F2064">
        <v>10</v>
      </c>
      <c r="G2064" t="s">
        <v>149</v>
      </c>
      <c r="H2064">
        <v>628</v>
      </c>
      <c r="I2064" t="s">
        <v>440</v>
      </c>
      <c r="J2064" t="s">
        <v>441</v>
      </c>
      <c r="K2064" t="s">
        <v>442</v>
      </c>
      <c r="L2064">
        <v>207</v>
      </c>
      <c r="M2064" t="s">
        <v>151</v>
      </c>
      <c r="N2064">
        <v>7</v>
      </c>
      <c r="O2064">
        <v>144.71</v>
      </c>
      <c r="P2064">
        <v>443</v>
      </c>
      <c r="Q2064" t="str">
        <f>VLOOKUP(J2064,S:T,2,FALSE)</f>
        <v>E6 - OTHER</v>
      </c>
    </row>
    <row r="2065" spans="1:17" x14ac:dyDescent="0.35">
      <c r="A2065">
        <v>49</v>
      </c>
      <c r="B2065" t="s">
        <v>420</v>
      </c>
      <c r="C2065">
        <v>2020</v>
      </c>
      <c r="D2065">
        <v>5</v>
      </c>
      <c r="E2065" t="s">
        <v>147</v>
      </c>
      <c r="F2065">
        <v>5</v>
      </c>
      <c r="G2065" t="s">
        <v>140</v>
      </c>
      <c r="H2065">
        <v>705</v>
      </c>
      <c r="I2065" t="s">
        <v>437</v>
      </c>
      <c r="J2065" t="s">
        <v>438</v>
      </c>
      <c r="K2065" t="s">
        <v>439</v>
      </c>
      <c r="L2065">
        <v>460</v>
      </c>
      <c r="M2065" t="s">
        <v>141</v>
      </c>
      <c r="N2065">
        <v>29</v>
      </c>
      <c r="O2065">
        <v>326562.69</v>
      </c>
      <c r="P2065">
        <v>1654954</v>
      </c>
      <c r="Q2065" t="str">
        <f>VLOOKUP(J2065,S:T,2,FALSE)</f>
        <v>E5 - Large C&amp;I</v>
      </c>
    </row>
    <row r="2066" spans="1:17" x14ac:dyDescent="0.35">
      <c r="A2066">
        <v>49</v>
      </c>
      <c r="B2066" t="s">
        <v>420</v>
      </c>
      <c r="C2066">
        <v>2020</v>
      </c>
      <c r="D2066">
        <v>5</v>
      </c>
      <c r="E2066" t="s">
        <v>147</v>
      </c>
      <c r="F2066">
        <v>1</v>
      </c>
      <c r="G2066" t="s">
        <v>132</v>
      </c>
      <c r="H2066">
        <v>903</v>
      </c>
      <c r="I2066" t="s">
        <v>453</v>
      </c>
      <c r="J2066" t="s">
        <v>450</v>
      </c>
      <c r="K2066" t="s">
        <v>451</v>
      </c>
      <c r="L2066">
        <v>4512</v>
      </c>
      <c r="M2066" t="s">
        <v>133</v>
      </c>
      <c r="N2066">
        <v>38615</v>
      </c>
      <c r="O2066">
        <v>2194729.12</v>
      </c>
      <c r="P2066">
        <v>17320689</v>
      </c>
      <c r="Q2066" t="str">
        <f>VLOOKUP(J2066,S:T,2,FALSE)</f>
        <v>E1 - Residential</v>
      </c>
    </row>
    <row r="2067" spans="1:17" x14ac:dyDescent="0.35">
      <c r="A2067">
        <v>49</v>
      </c>
      <c r="B2067" t="s">
        <v>420</v>
      </c>
      <c r="C2067">
        <v>2020</v>
      </c>
      <c r="D2067">
        <v>5</v>
      </c>
      <c r="E2067" t="s">
        <v>147</v>
      </c>
      <c r="F2067">
        <v>10</v>
      </c>
      <c r="G2067" t="s">
        <v>149</v>
      </c>
      <c r="H2067">
        <v>905</v>
      </c>
      <c r="I2067" t="s">
        <v>454</v>
      </c>
      <c r="J2067" t="s">
        <v>422</v>
      </c>
      <c r="K2067" t="s">
        <v>423</v>
      </c>
      <c r="L2067">
        <v>4513</v>
      </c>
      <c r="M2067" t="s">
        <v>150</v>
      </c>
      <c r="N2067">
        <v>130</v>
      </c>
      <c r="O2067">
        <v>3888.51</v>
      </c>
      <c r="P2067">
        <v>75791</v>
      </c>
      <c r="Q2067" t="str">
        <f>VLOOKUP(J2067,S:T,2,FALSE)</f>
        <v>E2 - Low Income Residential</v>
      </c>
    </row>
    <row r="2068" spans="1:17" x14ac:dyDescent="0.35">
      <c r="A2068">
        <v>49</v>
      </c>
      <c r="B2068" t="s">
        <v>420</v>
      </c>
      <c r="C2068">
        <v>2020</v>
      </c>
      <c r="D2068">
        <v>5</v>
      </c>
      <c r="E2068" t="s">
        <v>147</v>
      </c>
      <c r="F2068">
        <v>3</v>
      </c>
      <c r="G2068" t="s">
        <v>135</v>
      </c>
      <c r="H2068">
        <v>117</v>
      </c>
      <c r="I2068" t="s">
        <v>477</v>
      </c>
      <c r="J2068" t="s">
        <v>461</v>
      </c>
      <c r="K2068" t="s">
        <v>462</v>
      </c>
      <c r="L2068">
        <v>300</v>
      </c>
      <c r="M2068" t="s">
        <v>136</v>
      </c>
      <c r="N2068">
        <v>3</v>
      </c>
      <c r="O2068">
        <v>14212.77</v>
      </c>
      <c r="P2068">
        <v>34562</v>
      </c>
      <c r="Q2068" t="str">
        <f>VLOOKUP(J2068,S:T,2,FALSE)</f>
        <v>E5 - Large C&amp;I</v>
      </c>
    </row>
    <row r="2069" spans="1:17" x14ac:dyDescent="0.35">
      <c r="A2069">
        <v>49</v>
      </c>
      <c r="B2069" t="s">
        <v>420</v>
      </c>
      <c r="C2069">
        <v>2020</v>
      </c>
      <c r="D2069">
        <v>5</v>
      </c>
      <c r="E2069" t="s">
        <v>147</v>
      </c>
      <c r="F2069">
        <v>3</v>
      </c>
      <c r="G2069" t="s">
        <v>135</v>
      </c>
      <c r="H2069">
        <v>631</v>
      </c>
      <c r="I2069" t="s">
        <v>475</v>
      </c>
      <c r="J2069" t="s">
        <v>157</v>
      </c>
      <c r="K2069" t="s">
        <v>145</v>
      </c>
      <c r="L2069">
        <v>300</v>
      </c>
      <c r="M2069" t="s">
        <v>136</v>
      </c>
      <c r="N2069">
        <v>1</v>
      </c>
      <c r="O2069">
        <v>29.16</v>
      </c>
      <c r="P2069">
        <v>157</v>
      </c>
      <c r="Q2069" t="str">
        <f>VLOOKUP(J2069,S:T,2,FALSE)</f>
        <v>E6 - OTHER</v>
      </c>
    </row>
    <row r="2070" spans="1:17" x14ac:dyDescent="0.35">
      <c r="A2070">
        <v>49</v>
      </c>
      <c r="B2070" t="s">
        <v>420</v>
      </c>
      <c r="C2070">
        <v>2020</v>
      </c>
      <c r="D2070">
        <v>5</v>
      </c>
      <c r="E2070" t="s">
        <v>147</v>
      </c>
      <c r="F2070">
        <v>6</v>
      </c>
      <c r="G2070" t="s">
        <v>137</v>
      </c>
      <c r="H2070">
        <v>619</v>
      </c>
      <c r="I2070" t="s">
        <v>474</v>
      </c>
      <c r="J2070" t="s">
        <v>157</v>
      </c>
      <c r="K2070" t="s">
        <v>145</v>
      </c>
      <c r="L2070">
        <v>4562</v>
      </c>
      <c r="M2070" t="s">
        <v>144</v>
      </c>
      <c r="N2070">
        <v>120</v>
      </c>
      <c r="O2070">
        <v>135432.39000000001</v>
      </c>
      <c r="P2070">
        <v>1302472</v>
      </c>
      <c r="Q2070" t="str">
        <f>VLOOKUP(J2070,S:T,2,FALSE)</f>
        <v>E6 - OTHER</v>
      </c>
    </row>
    <row r="2071" spans="1:17" x14ac:dyDescent="0.35">
      <c r="A2071">
        <v>49</v>
      </c>
      <c r="B2071" t="s">
        <v>420</v>
      </c>
      <c r="C2071">
        <v>2020</v>
      </c>
      <c r="D2071">
        <v>5</v>
      </c>
      <c r="E2071" t="s">
        <v>147</v>
      </c>
      <c r="F2071">
        <v>6</v>
      </c>
      <c r="G2071" t="s">
        <v>137</v>
      </c>
      <c r="H2071">
        <v>629</v>
      </c>
      <c r="I2071" t="s">
        <v>469</v>
      </c>
      <c r="J2071" t="s">
        <v>430</v>
      </c>
      <c r="K2071" t="s">
        <v>431</v>
      </c>
      <c r="L2071">
        <v>700</v>
      </c>
      <c r="M2071" t="s">
        <v>138</v>
      </c>
      <c r="N2071">
        <v>125</v>
      </c>
      <c r="O2071">
        <v>131238.66</v>
      </c>
      <c r="P2071">
        <v>245671</v>
      </c>
      <c r="Q2071" t="str">
        <f>VLOOKUP(J2071,S:T,2,FALSE)</f>
        <v>E6 - OTHER</v>
      </c>
    </row>
    <row r="2072" spans="1:17" x14ac:dyDescent="0.35">
      <c r="A2072">
        <v>49</v>
      </c>
      <c r="B2072" t="s">
        <v>420</v>
      </c>
      <c r="C2072">
        <v>2020</v>
      </c>
      <c r="D2072">
        <v>5</v>
      </c>
      <c r="E2072" t="s">
        <v>147</v>
      </c>
      <c r="F2072">
        <v>6</v>
      </c>
      <c r="G2072" t="s">
        <v>137</v>
      </c>
      <c r="H2072">
        <v>605</v>
      </c>
      <c r="I2072" t="s">
        <v>467</v>
      </c>
      <c r="J2072" t="s">
        <v>441</v>
      </c>
      <c r="K2072" t="s">
        <v>442</v>
      </c>
      <c r="L2072">
        <v>700</v>
      </c>
      <c r="M2072" t="s">
        <v>138</v>
      </c>
      <c r="N2072">
        <v>16</v>
      </c>
      <c r="O2072">
        <v>883.56</v>
      </c>
      <c r="P2072">
        <v>3068</v>
      </c>
      <c r="Q2072" t="str">
        <f>VLOOKUP(J2072,S:T,2,FALSE)</f>
        <v>E6 - OTHER</v>
      </c>
    </row>
    <row r="2073" spans="1:17" x14ac:dyDescent="0.35">
      <c r="A2073">
        <v>49</v>
      </c>
      <c r="B2073" t="s">
        <v>420</v>
      </c>
      <c r="C2073">
        <v>2020</v>
      </c>
      <c r="D2073">
        <v>5</v>
      </c>
      <c r="E2073" t="s">
        <v>147</v>
      </c>
      <c r="F2073">
        <v>3</v>
      </c>
      <c r="G2073" t="s">
        <v>135</v>
      </c>
      <c r="H2073">
        <v>13</v>
      </c>
      <c r="I2073" t="s">
        <v>432</v>
      </c>
      <c r="J2073" t="s">
        <v>433</v>
      </c>
      <c r="K2073" t="s">
        <v>434</v>
      </c>
      <c r="L2073">
        <v>300</v>
      </c>
      <c r="M2073" t="s">
        <v>136</v>
      </c>
      <c r="N2073">
        <v>3738</v>
      </c>
      <c r="O2073">
        <v>5610395.04</v>
      </c>
      <c r="P2073">
        <v>26878522</v>
      </c>
      <c r="Q2073" t="str">
        <f>VLOOKUP(J2073,S:T,2,FALSE)</f>
        <v>E4 - Medium C&amp;I</v>
      </c>
    </row>
    <row r="2074" spans="1:17" x14ac:dyDescent="0.35">
      <c r="A2074">
        <v>49</v>
      </c>
      <c r="B2074" t="s">
        <v>420</v>
      </c>
      <c r="C2074">
        <v>2020</v>
      </c>
      <c r="D2074">
        <v>5</v>
      </c>
      <c r="E2074" t="s">
        <v>147</v>
      </c>
      <c r="F2074">
        <v>1</v>
      </c>
      <c r="G2074" t="s">
        <v>132</v>
      </c>
      <c r="H2074">
        <v>905</v>
      </c>
      <c r="I2074" t="s">
        <v>454</v>
      </c>
      <c r="J2074" t="s">
        <v>422</v>
      </c>
      <c r="K2074" t="s">
        <v>423</v>
      </c>
      <c r="L2074">
        <v>4512</v>
      </c>
      <c r="M2074" t="s">
        <v>133</v>
      </c>
      <c r="N2074">
        <v>5082</v>
      </c>
      <c r="O2074">
        <v>112459.49</v>
      </c>
      <c r="P2074">
        <v>1958891</v>
      </c>
      <c r="Q2074" t="str">
        <f>VLOOKUP(J2074,S:T,2,FALSE)</f>
        <v>E2 - Low Income Residential</v>
      </c>
    </row>
    <row r="2075" spans="1:17" x14ac:dyDescent="0.35">
      <c r="A2075">
        <v>49</v>
      </c>
      <c r="B2075" t="s">
        <v>420</v>
      </c>
      <c r="C2075">
        <v>2020</v>
      </c>
      <c r="D2075">
        <v>5</v>
      </c>
      <c r="E2075" t="s">
        <v>147</v>
      </c>
      <c r="F2075">
        <v>10</v>
      </c>
      <c r="G2075" t="s">
        <v>149</v>
      </c>
      <c r="H2075">
        <v>1</v>
      </c>
      <c r="I2075" t="s">
        <v>449</v>
      </c>
      <c r="J2075" t="s">
        <v>450</v>
      </c>
      <c r="K2075" t="s">
        <v>451</v>
      </c>
      <c r="L2075">
        <v>207</v>
      </c>
      <c r="M2075" t="s">
        <v>151</v>
      </c>
      <c r="N2075">
        <v>14872</v>
      </c>
      <c r="O2075">
        <v>2170492.38</v>
      </c>
      <c r="P2075">
        <v>10479477</v>
      </c>
      <c r="Q2075" t="str">
        <f>VLOOKUP(J2075,S:T,2,FALSE)</f>
        <v>E1 - Residential</v>
      </c>
    </row>
    <row r="2076" spans="1:17" x14ac:dyDescent="0.35">
      <c r="A2076">
        <v>49</v>
      </c>
      <c r="B2076" t="s">
        <v>420</v>
      </c>
      <c r="C2076">
        <v>2020</v>
      </c>
      <c r="D2076">
        <v>5</v>
      </c>
      <c r="E2076" t="s">
        <v>147</v>
      </c>
      <c r="F2076">
        <v>1</v>
      </c>
      <c r="G2076" t="s">
        <v>132</v>
      </c>
      <c r="H2076">
        <v>950</v>
      </c>
      <c r="I2076" t="s">
        <v>428</v>
      </c>
      <c r="J2076" t="s">
        <v>425</v>
      </c>
      <c r="K2076" t="s">
        <v>426</v>
      </c>
      <c r="L2076">
        <v>4512</v>
      </c>
      <c r="M2076" t="s">
        <v>133</v>
      </c>
      <c r="N2076">
        <v>76</v>
      </c>
      <c r="O2076">
        <v>7045.48</v>
      </c>
      <c r="P2076">
        <v>57047</v>
      </c>
      <c r="Q2076" t="str">
        <f>VLOOKUP(J2076,S:T,2,FALSE)</f>
        <v>E3 - Small C&amp;I</v>
      </c>
    </row>
    <row r="2077" spans="1:17" x14ac:dyDescent="0.35">
      <c r="A2077">
        <v>49</v>
      </c>
      <c r="B2077" t="s">
        <v>420</v>
      </c>
      <c r="C2077">
        <v>2020</v>
      </c>
      <c r="D2077">
        <v>5</v>
      </c>
      <c r="E2077" t="s">
        <v>147</v>
      </c>
      <c r="F2077">
        <v>3</v>
      </c>
      <c r="G2077" t="s">
        <v>135</v>
      </c>
      <c r="H2077">
        <v>54</v>
      </c>
      <c r="I2077" t="s">
        <v>476</v>
      </c>
      <c r="J2077" t="s">
        <v>458</v>
      </c>
      <c r="K2077" t="s">
        <v>459</v>
      </c>
      <c r="L2077">
        <v>300</v>
      </c>
      <c r="M2077" t="s">
        <v>136</v>
      </c>
      <c r="N2077">
        <v>3</v>
      </c>
      <c r="O2077">
        <v>751.44</v>
      </c>
      <c r="P2077">
        <v>3604</v>
      </c>
      <c r="Q2077" t="str">
        <f>VLOOKUP(J2077,S:T,2,FALSE)</f>
        <v>E3 - Small C&amp;I</v>
      </c>
    </row>
    <row r="2078" spans="1:17" x14ac:dyDescent="0.35">
      <c r="A2078">
        <v>49</v>
      </c>
      <c r="B2078" t="s">
        <v>420</v>
      </c>
      <c r="C2078">
        <v>2020</v>
      </c>
      <c r="D2078">
        <v>5</v>
      </c>
      <c r="E2078" t="s">
        <v>147</v>
      </c>
      <c r="F2078">
        <v>6</v>
      </c>
      <c r="G2078" t="s">
        <v>137</v>
      </c>
      <c r="H2078">
        <v>630</v>
      </c>
      <c r="I2078" t="s">
        <v>455</v>
      </c>
      <c r="J2078" t="s">
        <v>157</v>
      </c>
      <c r="K2078" t="s">
        <v>145</v>
      </c>
      <c r="L2078">
        <v>700</v>
      </c>
      <c r="M2078" t="s">
        <v>138</v>
      </c>
      <c r="N2078">
        <v>1</v>
      </c>
      <c r="O2078">
        <v>489.54</v>
      </c>
      <c r="P2078">
        <v>2648</v>
      </c>
      <c r="Q2078" t="str">
        <f>VLOOKUP(J2078,S:T,2,FALSE)</f>
        <v>E6 - OTHER</v>
      </c>
    </row>
    <row r="2079" spans="1:17" x14ac:dyDescent="0.35">
      <c r="A2079">
        <v>49</v>
      </c>
      <c r="B2079" t="s">
        <v>420</v>
      </c>
      <c r="C2079">
        <v>2020</v>
      </c>
      <c r="D2079">
        <v>5</v>
      </c>
      <c r="E2079" t="s">
        <v>147</v>
      </c>
      <c r="F2079">
        <v>3</v>
      </c>
      <c r="G2079" t="s">
        <v>135</v>
      </c>
      <c r="H2079">
        <v>616</v>
      </c>
      <c r="I2079" t="s">
        <v>446</v>
      </c>
      <c r="J2079" t="s">
        <v>441</v>
      </c>
      <c r="K2079" t="s">
        <v>442</v>
      </c>
      <c r="L2079">
        <v>4532</v>
      </c>
      <c r="M2079" t="s">
        <v>142</v>
      </c>
      <c r="N2079">
        <v>309</v>
      </c>
      <c r="O2079">
        <v>15467.02</v>
      </c>
      <c r="P2079">
        <v>76031</v>
      </c>
      <c r="Q2079" t="str">
        <f>VLOOKUP(J2079,S:T,2,FALSE)</f>
        <v>E6 - OTHER</v>
      </c>
    </row>
    <row r="2080" spans="1:17" x14ac:dyDescent="0.35">
      <c r="A2080">
        <v>49</v>
      </c>
      <c r="B2080" t="s">
        <v>420</v>
      </c>
      <c r="C2080">
        <v>2020</v>
      </c>
      <c r="D2080">
        <v>5</v>
      </c>
      <c r="E2080" t="s">
        <v>147</v>
      </c>
      <c r="F2080">
        <v>5</v>
      </c>
      <c r="G2080" t="s">
        <v>140</v>
      </c>
      <c r="H2080">
        <v>944</v>
      </c>
      <c r="I2080" t="s">
        <v>471</v>
      </c>
      <c r="J2080" t="s">
        <v>472</v>
      </c>
      <c r="K2080" t="s">
        <v>473</v>
      </c>
      <c r="L2080">
        <v>4552</v>
      </c>
      <c r="M2080" t="s">
        <v>156</v>
      </c>
      <c r="N2080">
        <v>1</v>
      </c>
      <c r="O2080">
        <v>4817.13</v>
      </c>
      <c r="P2080">
        <v>54155</v>
      </c>
      <c r="Q2080" t="str">
        <f>VLOOKUP(J2080,S:T,2,FALSE)</f>
        <v>E6 - OTHER</v>
      </c>
    </row>
    <row r="2081" spans="1:17" x14ac:dyDescent="0.35">
      <c r="A2081">
        <v>49</v>
      </c>
      <c r="B2081" t="s">
        <v>420</v>
      </c>
      <c r="C2081">
        <v>2020</v>
      </c>
      <c r="D2081">
        <v>5</v>
      </c>
      <c r="E2081" t="s">
        <v>147</v>
      </c>
      <c r="F2081">
        <v>3</v>
      </c>
      <c r="G2081" t="s">
        <v>135</v>
      </c>
      <c r="H2081">
        <v>700</v>
      </c>
      <c r="I2081" t="s">
        <v>447</v>
      </c>
      <c r="J2081" t="s">
        <v>438</v>
      </c>
      <c r="K2081" t="s">
        <v>439</v>
      </c>
      <c r="L2081">
        <v>300</v>
      </c>
      <c r="M2081" t="s">
        <v>136</v>
      </c>
      <c r="N2081">
        <v>56</v>
      </c>
      <c r="O2081">
        <v>717419.48</v>
      </c>
      <c r="P2081">
        <v>3811195</v>
      </c>
      <c r="Q2081" t="str">
        <f>VLOOKUP(J2081,S:T,2,FALSE)</f>
        <v>E5 - Large C&amp;I</v>
      </c>
    </row>
    <row r="2082" spans="1:17" x14ac:dyDescent="0.35">
      <c r="A2082">
        <v>49</v>
      </c>
      <c r="B2082" t="s">
        <v>420</v>
      </c>
      <c r="C2082">
        <v>2020</v>
      </c>
      <c r="D2082">
        <v>5</v>
      </c>
      <c r="E2082" t="s">
        <v>147</v>
      </c>
      <c r="F2082">
        <v>3</v>
      </c>
      <c r="G2082" t="s">
        <v>135</v>
      </c>
      <c r="H2082">
        <v>705</v>
      </c>
      <c r="I2082" t="s">
        <v>437</v>
      </c>
      <c r="J2082" t="s">
        <v>438</v>
      </c>
      <c r="K2082" t="s">
        <v>439</v>
      </c>
      <c r="L2082">
        <v>300</v>
      </c>
      <c r="M2082" t="s">
        <v>136</v>
      </c>
      <c r="N2082">
        <v>94</v>
      </c>
      <c r="O2082">
        <v>966668.54</v>
      </c>
      <c r="P2082">
        <v>7971530</v>
      </c>
      <c r="Q2082" t="str">
        <f>VLOOKUP(J2082,S:T,2,FALSE)</f>
        <v>E5 - Large C&amp;I</v>
      </c>
    </row>
    <row r="2083" spans="1:17" x14ac:dyDescent="0.35">
      <c r="A2083">
        <v>49</v>
      </c>
      <c r="B2083" t="s">
        <v>420</v>
      </c>
      <c r="C2083">
        <v>2020</v>
      </c>
      <c r="D2083">
        <v>5</v>
      </c>
      <c r="E2083" t="s">
        <v>147</v>
      </c>
      <c r="F2083">
        <v>5</v>
      </c>
      <c r="G2083" t="s">
        <v>140</v>
      </c>
      <c r="H2083">
        <v>954</v>
      </c>
      <c r="I2083" t="s">
        <v>436</v>
      </c>
      <c r="J2083" t="s">
        <v>433</v>
      </c>
      <c r="K2083" t="s">
        <v>434</v>
      </c>
      <c r="L2083">
        <v>4552</v>
      </c>
      <c r="M2083" t="s">
        <v>156</v>
      </c>
      <c r="N2083">
        <v>177</v>
      </c>
      <c r="O2083">
        <v>330762.57</v>
      </c>
      <c r="P2083">
        <v>3315921</v>
      </c>
      <c r="Q2083" t="str">
        <f>VLOOKUP(J2083,S:T,2,FALSE)</f>
        <v>E4 - Medium C&amp;I</v>
      </c>
    </row>
    <row r="2084" spans="1:17" x14ac:dyDescent="0.35">
      <c r="A2084">
        <v>49</v>
      </c>
      <c r="B2084" t="s">
        <v>420</v>
      </c>
      <c r="C2084">
        <v>2020</v>
      </c>
      <c r="D2084">
        <v>5</v>
      </c>
      <c r="E2084" t="s">
        <v>147</v>
      </c>
      <c r="F2084">
        <v>5</v>
      </c>
      <c r="G2084" t="s">
        <v>140</v>
      </c>
      <c r="H2084">
        <v>950</v>
      </c>
      <c r="I2084" t="s">
        <v>428</v>
      </c>
      <c r="J2084" t="s">
        <v>425</v>
      </c>
      <c r="K2084" t="s">
        <v>426</v>
      </c>
      <c r="L2084">
        <v>4552</v>
      </c>
      <c r="M2084" t="s">
        <v>156</v>
      </c>
      <c r="N2084">
        <v>147</v>
      </c>
      <c r="O2084">
        <v>39762.28</v>
      </c>
      <c r="P2084">
        <v>356689</v>
      </c>
      <c r="Q2084" t="str">
        <f>VLOOKUP(J2084,S:T,2,FALSE)</f>
        <v>E3 - Small C&amp;I</v>
      </c>
    </row>
    <row r="2085" spans="1:17" x14ac:dyDescent="0.35">
      <c r="A2085">
        <v>49</v>
      </c>
      <c r="B2085" t="s">
        <v>420</v>
      </c>
      <c r="C2085">
        <v>2020</v>
      </c>
      <c r="D2085">
        <v>5</v>
      </c>
      <c r="E2085" t="s">
        <v>147</v>
      </c>
      <c r="F2085">
        <v>3</v>
      </c>
      <c r="G2085" t="s">
        <v>135</v>
      </c>
      <c r="H2085">
        <v>419</v>
      </c>
      <c r="I2085" t="s">
        <v>519</v>
      </c>
      <c r="J2085" t="s">
        <v>520</v>
      </c>
      <c r="K2085" t="s">
        <v>145</v>
      </c>
      <c r="L2085">
        <v>1671</v>
      </c>
      <c r="M2085" t="s">
        <v>484</v>
      </c>
      <c r="N2085">
        <v>4</v>
      </c>
      <c r="O2085">
        <v>10032.65</v>
      </c>
      <c r="P2085">
        <v>25036.21</v>
      </c>
      <c r="Q2085" t="str">
        <f>VLOOKUP(J2085,S:T,2,FALSE)</f>
        <v>G5 - Large C&amp;I</v>
      </c>
    </row>
    <row r="2086" spans="1:17" x14ac:dyDescent="0.35">
      <c r="A2086">
        <v>49</v>
      </c>
      <c r="B2086" t="s">
        <v>420</v>
      </c>
      <c r="C2086">
        <v>2020</v>
      </c>
      <c r="D2086">
        <v>5</v>
      </c>
      <c r="E2086" t="s">
        <v>147</v>
      </c>
      <c r="F2086">
        <v>3</v>
      </c>
      <c r="G2086" t="s">
        <v>135</v>
      </c>
      <c r="H2086">
        <v>404</v>
      </c>
      <c r="I2086" t="s">
        <v>506</v>
      </c>
      <c r="J2086">
        <v>2107</v>
      </c>
      <c r="K2086" t="s">
        <v>145</v>
      </c>
      <c r="L2086">
        <v>300</v>
      </c>
      <c r="M2086" t="s">
        <v>136</v>
      </c>
      <c r="N2086">
        <v>18341</v>
      </c>
      <c r="O2086">
        <v>2296786.64</v>
      </c>
      <c r="P2086">
        <v>1533845.75</v>
      </c>
      <c r="Q2086" t="str">
        <f>VLOOKUP(J2086,S:T,2,FALSE)</f>
        <v>G3 - Small C&amp;I</v>
      </c>
    </row>
    <row r="2087" spans="1:17" x14ac:dyDescent="0.35">
      <c r="A2087">
        <v>49</v>
      </c>
      <c r="B2087" t="s">
        <v>420</v>
      </c>
      <c r="C2087">
        <v>2020</v>
      </c>
      <c r="D2087">
        <v>5</v>
      </c>
      <c r="E2087" t="s">
        <v>147</v>
      </c>
      <c r="F2087">
        <v>5</v>
      </c>
      <c r="G2087" t="s">
        <v>140</v>
      </c>
      <c r="H2087">
        <v>406</v>
      </c>
      <c r="I2087" t="s">
        <v>503</v>
      </c>
      <c r="J2087">
        <v>2221</v>
      </c>
      <c r="K2087" t="s">
        <v>145</v>
      </c>
      <c r="L2087">
        <v>1670</v>
      </c>
      <c r="M2087" t="s">
        <v>491</v>
      </c>
      <c r="N2087">
        <v>23</v>
      </c>
      <c r="O2087">
        <v>19385.13</v>
      </c>
      <c r="P2087">
        <v>36450.44</v>
      </c>
      <c r="Q2087" t="str">
        <f>VLOOKUP(J2087,S:T,2,FALSE)</f>
        <v>G4 - Medium C&amp;I</v>
      </c>
    </row>
    <row r="2088" spans="1:17" x14ac:dyDescent="0.35">
      <c r="A2088">
        <v>49</v>
      </c>
      <c r="B2088" t="s">
        <v>420</v>
      </c>
      <c r="C2088">
        <v>2020</v>
      </c>
      <c r="D2088">
        <v>5</v>
      </c>
      <c r="E2088" t="s">
        <v>147</v>
      </c>
      <c r="F2088">
        <v>10</v>
      </c>
      <c r="G2088" t="s">
        <v>149</v>
      </c>
      <c r="H2088">
        <v>404</v>
      </c>
      <c r="I2088" t="s">
        <v>506</v>
      </c>
      <c r="J2088">
        <v>0</v>
      </c>
      <c r="K2088" t="s">
        <v>145</v>
      </c>
      <c r="L2088">
        <v>0</v>
      </c>
      <c r="M2088" t="s">
        <v>145</v>
      </c>
      <c r="N2088">
        <v>1</v>
      </c>
      <c r="O2088">
        <v>46.98</v>
      </c>
      <c r="P2088">
        <v>12.32</v>
      </c>
      <c r="Q2088" t="str">
        <f>VLOOKUP(J2088,S:T,2,FALSE)</f>
        <v>G6 - OTHER</v>
      </c>
    </row>
    <row r="2089" spans="1:17" x14ac:dyDescent="0.35">
      <c r="A2089">
        <v>49</v>
      </c>
      <c r="B2089" t="s">
        <v>420</v>
      </c>
      <c r="C2089">
        <v>2020</v>
      </c>
      <c r="D2089">
        <v>5</v>
      </c>
      <c r="E2089" t="s">
        <v>147</v>
      </c>
      <c r="F2089">
        <v>3</v>
      </c>
      <c r="G2089" t="s">
        <v>135</v>
      </c>
      <c r="H2089">
        <v>418</v>
      </c>
      <c r="I2089" t="s">
        <v>528</v>
      </c>
      <c r="J2089">
        <v>2321</v>
      </c>
      <c r="K2089" t="s">
        <v>145</v>
      </c>
      <c r="L2089">
        <v>1671</v>
      </c>
      <c r="M2089" t="s">
        <v>484</v>
      </c>
      <c r="N2089">
        <v>42</v>
      </c>
      <c r="O2089">
        <v>96995.18</v>
      </c>
      <c r="P2089">
        <v>220251.91</v>
      </c>
      <c r="Q2089" t="str">
        <f>VLOOKUP(J2089,S:T,2,FALSE)</f>
        <v>G5 - Large C&amp;I</v>
      </c>
    </row>
    <row r="2090" spans="1:17" x14ac:dyDescent="0.35">
      <c r="A2090">
        <v>49</v>
      </c>
      <c r="B2090" t="s">
        <v>420</v>
      </c>
      <c r="C2090">
        <v>2020</v>
      </c>
      <c r="D2090">
        <v>5</v>
      </c>
      <c r="E2090" t="s">
        <v>147</v>
      </c>
      <c r="F2090">
        <v>5</v>
      </c>
      <c r="G2090" t="s">
        <v>140</v>
      </c>
      <c r="H2090">
        <v>418</v>
      </c>
      <c r="I2090" t="s">
        <v>528</v>
      </c>
      <c r="J2090">
        <v>2321</v>
      </c>
      <c r="K2090" t="s">
        <v>145</v>
      </c>
      <c r="L2090">
        <v>1671</v>
      </c>
      <c r="M2090" t="s">
        <v>484</v>
      </c>
      <c r="N2090">
        <v>51</v>
      </c>
      <c r="O2090">
        <v>118436.76</v>
      </c>
      <c r="P2090">
        <v>266527.65000000002</v>
      </c>
      <c r="Q2090" t="str">
        <f>VLOOKUP(J2090,S:T,2,FALSE)</f>
        <v>G5 - Large C&amp;I</v>
      </c>
    </row>
    <row r="2091" spans="1:17" x14ac:dyDescent="0.35">
      <c r="A2091">
        <v>49</v>
      </c>
      <c r="B2091" t="s">
        <v>420</v>
      </c>
      <c r="C2091">
        <v>2020</v>
      </c>
      <c r="D2091">
        <v>5</v>
      </c>
      <c r="E2091" t="s">
        <v>147</v>
      </c>
      <c r="F2091">
        <v>5</v>
      </c>
      <c r="G2091" t="s">
        <v>140</v>
      </c>
      <c r="H2091">
        <v>443</v>
      </c>
      <c r="I2091" t="s">
        <v>494</v>
      </c>
      <c r="J2091">
        <v>2121</v>
      </c>
      <c r="K2091" t="s">
        <v>145</v>
      </c>
      <c r="L2091">
        <v>1670</v>
      </c>
      <c r="M2091" t="s">
        <v>491</v>
      </c>
      <c r="N2091">
        <v>2</v>
      </c>
      <c r="O2091">
        <v>325.74</v>
      </c>
      <c r="P2091">
        <v>444.69</v>
      </c>
      <c r="Q2091" t="str">
        <f>VLOOKUP(J2091,S:T,2,FALSE)</f>
        <v>G3 - Small C&amp;I</v>
      </c>
    </row>
    <row r="2092" spans="1:17" x14ac:dyDescent="0.35">
      <c r="A2092">
        <v>49</v>
      </c>
      <c r="B2092" t="s">
        <v>420</v>
      </c>
      <c r="C2092">
        <v>2020</v>
      </c>
      <c r="D2092">
        <v>5</v>
      </c>
      <c r="E2092" t="s">
        <v>147</v>
      </c>
      <c r="F2092">
        <v>3</v>
      </c>
      <c r="G2092" t="s">
        <v>135</v>
      </c>
      <c r="H2092">
        <v>432</v>
      </c>
      <c r="I2092" t="s">
        <v>507</v>
      </c>
      <c r="J2092" t="s">
        <v>508</v>
      </c>
      <c r="K2092" t="s">
        <v>145</v>
      </c>
      <c r="L2092">
        <v>1674</v>
      </c>
      <c r="M2092" t="s">
        <v>509</v>
      </c>
      <c r="N2092">
        <v>3</v>
      </c>
      <c r="O2092">
        <v>290330.81</v>
      </c>
      <c r="P2092">
        <v>0</v>
      </c>
      <c r="Q2092" t="str">
        <f>VLOOKUP(J2092,S:T,2,FALSE)</f>
        <v>G6 - OTHER</v>
      </c>
    </row>
    <row r="2093" spans="1:17" x14ac:dyDescent="0.35">
      <c r="A2093">
        <v>49</v>
      </c>
      <c r="B2093" t="s">
        <v>420</v>
      </c>
      <c r="C2093">
        <v>2020</v>
      </c>
      <c r="D2093">
        <v>5</v>
      </c>
      <c r="E2093" t="s">
        <v>147</v>
      </c>
      <c r="F2093">
        <v>3</v>
      </c>
      <c r="G2093" t="s">
        <v>135</v>
      </c>
      <c r="H2093">
        <v>440</v>
      </c>
      <c r="I2093" t="s">
        <v>522</v>
      </c>
      <c r="J2093" t="s">
        <v>523</v>
      </c>
      <c r="K2093" t="s">
        <v>145</v>
      </c>
      <c r="L2093">
        <v>1672</v>
      </c>
      <c r="M2093" t="s">
        <v>524</v>
      </c>
      <c r="N2093">
        <v>1</v>
      </c>
      <c r="O2093">
        <v>58235.08</v>
      </c>
      <c r="P2093">
        <v>354962.72</v>
      </c>
      <c r="Q2093" t="str">
        <f>VLOOKUP(J2093,S:T,2,FALSE)</f>
        <v>G5 - Large C&amp;I</v>
      </c>
    </row>
    <row r="2094" spans="1:17" x14ac:dyDescent="0.35">
      <c r="A2094">
        <v>49</v>
      </c>
      <c r="B2094" t="s">
        <v>420</v>
      </c>
      <c r="C2094">
        <v>2020</v>
      </c>
      <c r="D2094">
        <v>5</v>
      </c>
      <c r="E2094" t="s">
        <v>147</v>
      </c>
      <c r="F2094">
        <v>1</v>
      </c>
      <c r="G2094" t="s">
        <v>132</v>
      </c>
      <c r="H2094">
        <v>401</v>
      </c>
      <c r="I2094" t="s">
        <v>525</v>
      </c>
      <c r="J2094">
        <v>1012</v>
      </c>
      <c r="K2094" t="s">
        <v>145</v>
      </c>
      <c r="L2094">
        <v>200</v>
      </c>
      <c r="M2094" t="s">
        <v>143</v>
      </c>
      <c r="N2094">
        <v>16668</v>
      </c>
      <c r="O2094">
        <v>694942.18</v>
      </c>
      <c r="P2094">
        <v>317901.27</v>
      </c>
      <c r="Q2094" t="str">
        <f>VLOOKUP(J2094,S:T,2,FALSE)</f>
        <v>G1 - Residential</v>
      </c>
    </row>
    <row r="2095" spans="1:17" x14ac:dyDescent="0.35">
      <c r="A2095">
        <v>49</v>
      </c>
      <c r="B2095" t="s">
        <v>420</v>
      </c>
      <c r="C2095">
        <v>2020</v>
      </c>
      <c r="D2095">
        <v>5</v>
      </c>
      <c r="E2095" t="s">
        <v>147</v>
      </c>
      <c r="F2095">
        <v>5</v>
      </c>
      <c r="G2095" t="s">
        <v>140</v>
      </c>
      <c r="H2095">
        <v>410</v>
      </c>
      <c r="I2095" t="s">
        <v>513</v>
      </c>
      <c r="J2095">
        <v>3321</v>
      </c>
      <c r="K2095" t="s">
        <v>145</v>
      </c>
      <c r="L2095">
        <v>1670</v>
      </c>
      <c r="M2095" t="s">
        <v>491</v>
      </c>
      <c r="N2095">
        <v>23</v>
      </c>
      <c r="O2095">
        <v>66529.33</v>
      </c>
      <c r="P2095">
        <v>120042.92</v>
      </c>
      <c r="Q2095" t="str">
        <f>VLOOKUP(J2095,S:T,2,FALSE)</f>
        <v>G5 - Large C&amp;I</v>
      </c>
    </row>
    <row r="2096" spans="1:17" x14ac:dyDescent="0.35">
      <c r="A2096">
        <v>49</v>
      </c>
      <c r="B2096" t="s">
        <v>420</v>
      </c>
      <c r="C2096">
        <v>2020</v>
      </c>
      <c r="D2096">
        <v>5</v>
      </c>
      <c r="E2096" t="s">
        <v>147</v>
      </c>
      <c r="F2096">
        <v>3</v>
      </c>
      <c r="G2096" t="s">
        <v>135</v>
      </c>
      <c r="H2096">
        <v>409</v>
      </c>
      <c r="I2096" t="s">
        <v>517</v>
      </c>
      <c r="J2096">
        <v>3367</v>
      </c>
      <c r="K2096" t="s">
        <v>145</v>
      </c>
      <c r="L2096">
        <v>300</v>
      </c>
      <c r="M2096" t="s">
        <v>136</v>
      </c>
      <c r="N2096">
        <v>90</v>
      </c>
      <c r="O2096">
        <v>447770.78</v>
      </c>
      <c r="P2096">
        <v>397568.49</v>
      </c>
      <c r="Q2096" t="str">
        <f>VLOOKUP(J2096,S:T,2,FALSE)</f>
        <v>G5 - Large C&amp;I</v>
      </c>
    </row>
    <row r="2097" spans="1:17" x14ac:dyDescent="0.35">
      <c r="A2097">
        <v>49</v>
      </c>
      <c r="B2097" t="s">
        <v>420</v>
      </c>
      <c r="C2097">
        <v>2020</v>
      </c>
      <c r="D2097">
        <v>5</v>
      </c>
      <c r="E2097" t="s">
        <v>147</v>
      </c>
      <c r="F2097">
        <v>5</v>
      </c>
      <c r="G2097" t="s">
        <v>140</v>
      </c>
      <c r="H2097">
        <v>409</v>
      </c>
      <c r="I2097" t="s">
        <v>517</v>
      </c>
      <c r="J2097">
        <v>3367</v>
      </c>
      <c r="K2097" t="s">
        <v>145</v>
      </c>
      <c r="L2097">
        <v>400</v>
      </c>
      <c r="M2097" t="s">
        <v>140</v>
      </c>
      <c r="N2097">
        <v>6</v>
      </c>
      <c r="O2097">
        <v>26795.72</v>
      </c>
      <c r="P2097">
        <v>24498.23</v>
      </c>
      <c r="Q2097" t="str">
        <f>VLOOKUP(J2097,S:T,2,FALSE)</f>
        <v>G5 - Large C&amp;I</v>
      </c>
    </row>
    <row r="2098" spans="1:17" x14ac:dyDescent="0.35">
      <c r="A2098">
        <v>49</v>
      </c>
      <c r="B2098" t="s">
        <v>420</v>
      </c>
      <c r="C2098">
        <v>2020</v>
      </c>
      <c r="D2098">
        <v>5</v>
      </c>
      <c r="E2098" t="s">
        <v>147</v>
      </c>
      <c r="F2098">
        <v>3</v>
      </c>
      <c r="G2098" t="s">
        <v>135</v>
      </c>
      <c r="H2098">
        <v>428</v>
      </c>
      <c r="I2098" t="s">
        <v>529</v>
      </c>
      <c r="J2098" t="s">
        <v>530</v>
      </c>
      <c r="K2098" t="s">
        <v>145</v>
      </c>
      <c r="L2098">
        <v>1675</v>
      </c>
      <c r="M2098" t="s">
        <v>481</v>
      </c>
      <c r="N2098">
        <v>1</v>
      </c>
      <c r="O2098">
        <v>25183.41</v>
      </c>
      <c r="P2098">
        <v>31671.47</v>
      </c>
      <c r="Q2098" t="str">
        <f>VLOOKUP(J2098,S:T,2,FALSE)</f>
        <v>G5 - Large C&amp;I</v>
      </c>
    </row>
    <row r="2099" spans="1:17" x14ac:dyDescent="0.35">
      <c r="A2099">
        <v>49</v>
      </c>
      <c r="B2099" t="s">
        <v>420</v>
      </c>
      <c r="C2099">
        <v>2020</v>
      </c>
      <c r="D2099">
        <v>5</v>
      </c>
      <c r="E2099" t="s">
        <v>147</v>
      </c>
      <c r="F2099">
        <v>10</v>
      </c>
      <c r="G2099" t="s">
        <v>149</v>
      </c>
      <c r="H2099">
        <v>400</v>
      </c>
      <c r="I2099" t="s">
        <v>510</v>
      </c>
      <c r="J2099">
        <v>1247</v>
      </c>
      <c r="K2099" t="s">
        <v>145</v>
      </c>
      <c r="L2099">
        <v>207</v>
      </c>
      <c r="M2099" t="s">
        <v>151</v>
      </c>
      <c r="N2099">
        <v>211382</v>
      </c>
      <c r="O2099">
        <v>22728529.870000001</v>
      </c>
      <c r="P2099">
        <v>15242318.41</v>
      </c>
      <c r="Q2099" t="str">
        <f>VLOOKUP(J2099,S:T,2,FALSE)</f>
        <v>G1 - Residential</v>
      </c>
    </row>
    <row r="2100" spans="1:17" x14ac:dyDescent="0.35">
      <c r="A2100">
        <v>49</v>
      </c>
      <c r="B2100" t="s">
        <v>420</v>
      </c>
      <c r="C2100">
        <v>2020</v>
      </c>
      <c r="D2100">
        <v>5</v>
      </c>
      <c r="E2100" t="s">
        <v>147</v>
      </c>
      <c r="F2100">
        <v>5</v>
      </c>
      <c r="G2100" t="s">
        <v>140</v>
      </c>
      <c r="H2100">
        <v>417</v>
      </c>
      <c r="I2100" t="s">
        <v>499</v>
      </c>
      <c r="J2100">
        <v>2367</v>
      </c>
      <c r="K2100" t="s">
        <v>145</v>
      </c>
      <c r="L2100">
        <v>400</v>
      </c>
      <c r="M2100" t="s">
        <v>140</v>
      </c>
      <c r="N2100">
        <v>23</v>
      </c>
      <c r="O2100">
        <v>79271.03</v>
      </c>
      <c r="P2100">
        <v>83674.929999999993</v>
      </c>
      <c r="Q2100" t="str">
        <f>VLOOKUP(J2100,S:T,2,FALSE)</f>
        <v>G5 - Large C&amp;I</v>
      </c>
    </row>
    <row r="2101" spans="1:17" x14ac:dyDescent="0.35">
      <c r="A2101">
        <v>49</v>
      </c>
      <c r="B2101" t="s">
        <v>420</v>
      </c>
      <c r="C2101">
        <v>2020</v>
      </c>
      <c r="D2101">
        <v>5</v>
      </c>
      <c r="E2101" t="s">
        <v>147</v>
      </c>
      <c r="F2101">
        <v>5</v>
      </c>
      <c r="G2101" t="s">
        <v>140</v>
      </c>
      <c r="H2101">
        <v>422</v>
      </c>
      <c r="I2101" t="s">
        <v>500</v>
      </c>
      <c r="J2101">
        <v>2421</v>
      </c>
      <c r="K2101" t="s">
        <v>145</v>
      </c>
      <c r="L2101">
        <v>1671</v>
      </c>
      <c r="M2101" t="s">
        <v>484</v>
      </c>
      <c r="N2101">
        <v>13</v>
      </c>
      <c r="O2101">
        <v>76536.02</v>
      </c>
      <c r="P2101">
        <v>239990.92</v>
      </c>
      <c r="Q2101" t="str">
        <f>VLOOKUP(J2101,S:T,2,FALSE)</f>
        <v>G5 - Large C&amp;I</v>
      </c>
    </row>
    <row r="2102" spans="1:17" x14ac:dyDescent="0.35">
      <c r="A2102">
        <v>49</v>
      </c>
      <c r="B2102" t="s">
        <v>420</v>
      </c>
      <c r="C2102">
        <v>2020</v>
      </c>
      <c r="D2102">
        <v>5</v>
      </c>
      <c r="E2102" t="s">
        <v>147</v>
      </c>
      <c r="F2102">
        <v>3</v>
      </c>
      <c r="G2102" t="s">
        <v>135</v>
      </c>
      <c r="H2102">
        <v>443</v>
      </c>
      <c r="I2102" t="s">
        <v>494</v>
      </c>
      <c r="J2102">
        <v>2121</v>
      </c>
      <c r="K2102" t="s">
        <v>145</v>
      </c>
      <c r="L2102">
        <v>1670</v>
      </c>
      <c r="M2102" t="s">
        <v>491</v>
      </c>
      <c r="N2102">
        <v>824</v>
      </c>
      <c r="O2102">
        <v>112811.59</v>
      </c>
      <c r="P2102">
        <v>144066.32</v>
      </c>
      <c r="Q2102" t="str">
        <f>VLOOKUP(J2102,S:T,2,FALSE)</f>
        <v>G3 - Small C&amp;I</v>
      </c>
    </row>
    <row r="2103" spans="1:17" x14ac:dyDescent="0.35">
      <c r="A2103">
        <v>49</v>
      </c>
      <c r="B2103" t="s">
        <v>420</v>
      </c>
      <c r="C2103">
        <v>2020</v>
      </c>
      <c r="D2103">
        <v>5</v>
      </c>
      <c r="E2103" t="s">
        <v>147</v>
      </c>
      <c r="F2103">
        <v>3</v>
      </c>
      <c r="G2103" t="s">
        <v>135</v>
      </c>
      <c r="H2103">
        <v>400</v>
      </c>
      <c r="I2103" t="s">
        <v>510</v>
      </c>
      <c r="J2103">
        <v>0</v>
      </c>
      <c r="K2103" t="s">
        <v>145</v>
      </c>
      <c r="L2103">
        <v>0</v>
      </c>
      <c r="M2103" t="s">
        <v>145</v>
      </c>
      <c r="N2103">
        <v>1</v>
      </c>
      <c r="O2103">
        <v>545.05999999999995</v>
      </c>
      <c r="P2103">
        <v>415.93</v>
      </c>
      <c r="Q2103" t="str">
        <f>VLOOKUP(J2103,S:T,2,FALSE)</f>
        <v>G6 - OTHER</v>
      </c>
    </row>
    <row r="2104" spans="1:17" x14ac:dyDescent="0.35">
      <c r="A2104">
        <v>49</v>
      </c>
      <c r="B2104" t="s">
        <v>420</v>
      </c>
      <c r="C2104">
        <v>2020</v>
      </c>
      <c r="D2104">
        <v>5</v>
      </c>
      <c r="E2104" t="s">
        <v>147</v>
      </c>
      <c r="F2104">
        <v>3</v>
      </c>
      <c r="G2104" t="s">
        <v>135</v>
      </c>
      <c r="H2104">
        <v>412</v>
      </c>
      <c r="I2104" t="s">
        <v>533</v>
      </c>
      <c r="J2104">
        <v>3331</v>
      </c>
      <c r="K2104" t="s">
        <v>145</v>
      </c>
      <c r="L2104">
        <v>300</v>
      </c>
      <c r="M2104" t="s">
        <v>136</v>
      </c>
      <c r="N2104">
        <v>4</v>
      </c>
      <c r="O2104">
        <v>17718.560000000001</v>
      </c>
      <c r="P2104">
        <v>14403.81</v>
      </c>
      <c r="Q2104" t="str">
        <f>VLOOKUP(J2104,S:T,2,FALSE)</f>
        <v>G5 - Large C&amp;I</v>
      </c>
    </row>
    <row r="2105" spans="1:17" x14ac:dyDescent="0.35">
      <c r="A2105">
        <v>49</v>
      </c>
      <c r="B2105" t="s">
        <v>420</v>
      </c>
      <c r="C2105">
        <v>2020</v>
      </c>
      <c r="D2105">
        <v>5</v>
      </c>
      <c r="E2105" t="s">
        <v>147</v>
      </c>
      <c r="F2105">
        <v>3</v>
      </c>
      <c r="G2105" t="s">
        <v>135</v>
      </c>
      <c r="H2105">
        <v>414</v>
      </c>
      <c r="I2105" t="s">
        <v>505</v>
      </c>
      <c r="J2105">
        <v>3421</v>
      </c>
      <c r="K2105" t="s">
        <v>145</v>
      </c>
      <c r="L2105">
        <v>1670</v>
      </c>
      <c r="M2105" t="s">
        <v>491</v>
      </c>
      <c r="N2105">
        <v>3</v>
      </c>
      <c r="O2105">
        <v>11936.29</v>
      </c>
      <c r="P2105">
        <v>33654.78</v>
      </c>
      <c r="Q2105" t="str">
        <f>VLOOKUP(J2105,S:T,2,FALSE)</f>
        <v>G5 - Large C&amp;I</v>
      </c>
    </row>
    <row r="2106" spans="1:17" x14ac:dyDescent="0.35">
      <c r="A2106">
        <v>49</v>
      </c>
      <c r="B2106" t="s">
        <v>420</v>
      </c>
      <c r="C2106">
        <v>2020</v>
      </c>
      <c r="D2106">
        <v>5</v>
      </c>
      <c r="E2106" t="s">
        <v>147</v>
      </c>
      <c r="F2106">
        <v>5</v>
      </c>
      <c r="G2106" t="s">
        <v>140</v>
      </c>
      <c r="H2106">
        <v>414</v>
      </c>
      <c r="I2106" t="s">
        <v>505</v>
      </c>
      <c r="J2106">
        <v>3421</v>
      </c>
      <c r="K2106" t="s">
        <v>145</v>
      </c>
      <c r="L2106">
        <v>1670</v>
      </c>
      <c r="M2106" t="s">
        <v>491</v>
      </c>
      <c r="N2106">
        <v>1</v>
      </c>
      <c r="O2106">
        <v>2417.84</v>
      </c>
      <c r="P2106">
        <v>408.74</v>
      </c>
      <c r="Q2106" t="str">
        <f>VLOOKUP(J2106,S:T,2,FALSE)</f>
        <v>G5 - Large C&amp;I</v>
      </c>
    </row>
    <row r="2107" spans="1:17" x14ac:dyDescent="0.35">
      <c r="A2107">
        <v>49</v>
      </c>
      <c r="B2107" t="s">
        <v>420</v>
      </c>
      <c r="C2107">
        <v>2020</v>
      </c>
      <c r="D2107">
        <v>5</v>
      </c>
      <c r="E2107" t="s">
        <v>147</v>
      </c>
      <c r="F2107">
        <v>3</v>
      </c>
      <c r="G2107" t="s">
        <v>135</v>
      </c>
      <c r="H2107">
        <v>413</v>
      </c>
      <c r="I2107" t="s">
        <v>511</v>
      </c>
      <c r="J2107">
        <v>3496</v>
      </c>
      <c r="K2107" t="s">
        <v>145</v>
      </c>
      <c r="L2107">
        <v>300</v>
      </c>
      <c r="M2107" t="s">
        <v>136</v>
      </c>
      <c r="N2107">
        <v>6</v>
      </c>
      <c r="O2107">
        <v>42221.36</v>
      </c>
      <c r="P2107">
        <v>47803.519999999997</v>
      </c>
      <c r="Q2107" t="str">
        <f>VLOOKUP(J2107,S:T,2,FALSE)</f>
        <v>G5 - Large C&amp;I</v>
      </c>
    </row>
    <row r="2108" spans="1:17" x14ac:dyDescent="0.35">
      <c r="A2108">
        <v>49</v>
      </c>
      <c r="B2108" t="s">
        <v>420</v>
      </c>
      <c r="C2108">
        <v>2020</v>
      </c>
      <c r="D2108">
        <v>5</v>
      </c>
      <c r="E2108" t="s">
        <v>147</v>
      </c>
      <c r="F2108">
        <v>3</v>
      </c>
      <c r="G2108" t="s">
        <v>135</v>
      </c>
      <c r="H2108">
        <v>408</v>
      </c>
      <c r="I2108" t="s">
        <v>478</v>
      </c>
      <c r="J2108">
        <v>2231</v>
      </c>
      <c r="K2108" t="s">
        <v>145</v>
      </c>
      <c r="L2108">
        <v>300</v>
      </c>
      <c r="M2108" t="s">
        <v>136</v>
      </c>
      <c r="N2108">
        <v>116</v>
      </c>
      <c r="O2108">
        <v>131643.06</v>
      </c>
      <c r="P2108">
        <v>118725.09</v>
      </c>
      <c r="Q2108" t="str">
        <f>VLOOKUP(J2108,S:T,2,FALSE)</f>
        <v>G4 - Medium C&amp;I</v>
      </c>
    </row>
    <row r="2109" spans="1:17" x14ac:dyDescent="0.35">
      <c r="A2109">
        <v>49</v>
      </c>
      <c r="B2109" t="s">
        <v>420</v>
      </c>
      <c r="C2109">
        <v>2020</v>
      </c>
      <c r="D2109">
        <v>5</v>
      </c>
      <c r="E2109" t="s">
        <v>147</v>
      </c>
      <c r="F2109">
        <v>3</v>
      </c>
      <c r="G2109" t="s">
        <v>135</v>
      </c>
      <c r="H2109">
        <v>406</v>
      </c>
      <c r="I2109" t="s">
        <v>503</v>
      </c>
      <c r="J2109">
        <v>2221</v>
      </c>
      <c r="K2109" t="s">
        <v>145</v>
      </c>
      <c r="L2109">
        <v>1670</v>
      </c>
      <c r="M2109" t="s">
        <v>491</v>
      </c>
      <c r="N2109">
        <v>1478</v>
      </c>
      <c r="O2109">
        <v>817639.44</v>
      </c>
      <c r="P2109">
        <v>1411492.63</v>
      </c>
      <c r="Q2109" t="str">
        <f>VLOOKUP(J2109,S:T,2,FALSE)</f>
        <v>G4 - Medium C&amp;I</v>
      </c>
    </row>
    <row r="2110" spans="1:17" x14ac:dyDescent="0.35">
      <c r="A2110">
        <v>49</v>
      </c>
      <c r="B2110" t="s">
        <v>420</v>
      </c>
      <c r="C2110">
        <v>2020</v>
      </c>
      <c r="D2110">
        <v>5</v>
      </c>
      <c r="E2110" t="s">
        <v>147</v>
      </c>
      <c r="F2110">
        <v>3</v>
      </c>
      <c r="G2110" t="s">
        <v>135</v>
      </c>
      <c r="H2110">
        <v>431</v>
      </c>
      <c r="I2110" t="s">
        <v>514</v>
      </c>
      <c r="J2110" t="s">
        <v>515</v>
      </c>
      <c r="K2110" t="s">
        <v>145</v>
      </c>
      <c r="L2110">
        <v>1673</v>
      </c>
      <c r="M2110" t="s">
        <v>516</v>
      </c>
      <c r="N2110">
        <v>3</v>
      </c>
      <c r="O2110">
        <v>76705.31</v>
      </c>
      <c r="P2110">
        <v>0</v>
      </c>
      <c r="Q2110" t="str">
        <f>VLOOKUP(J2110,S:T,2,FALSE)</f>
        <v>G6 - OTHER</v>
      </c>
    </row>
    <row r="2111" spans="1:17" x14ac:dyDescent="0.35">
      <c r="A2111">
        <v>49</v>
      </c>
      <c r="B2111" t="s">
        <v>420</v>
      </c>
      <c r="C2111">
        <v>2020</v>
      </c>
      <c r="D2111">
        <v>5</v>
      </c>
      <c r="E2111" t="s">
        <v>147</v>
      </c>
      <c r="F2111">
        <v>5</v>
      </c>
      <c r="G2111" t="s">
        <v>140</v>
      </c>
      <c r="H2111">
        <v>415</v>
      </c>
      <c r="I2111" t="s">
        <v>501</v>
      </c>
      <c r="J2111" t="s">
        <v>502</v>
      </c>
      <c r="K2111" t="s">
        <v>145</v>
      </c>
      <c r="L2111">
        <v>1670</v>
      </c>
      <c r="M2111" t="s">
        <v>491</v>
      </c>
      <c r="N2111">
        <v>3</v>
      </c>
      <c r="O2111">
        <v>14891.32</v>
      </c>
      <c r="P2111">
        <v>52623.73</v>
      </c>
      <c r="Q2111" t="str">
        <f>VLOOKUP(J2111,S:T,2,FALSE)</f>
        <v>G5 - Large C&amp;I</v>
      </c>
    </row>
    <row r="2112" spans="1:17" x14ac:dyDescent="0.35">
      <c r="A2112">
        <v>49</v>
      </c>
      <c r="B2112" t="s">
        <v>420</v>
      </c>
      <c r="C2112">
        <v>2020</v>
      </c>
      <c r="D2112">
        <v>5</v>
      </c>
      <c r="E2112" t="s">
        <v>147</v>
      </c>
      <c r="F2112">
        <v>5</v>
      </c>
      <c r="G2112" t="s">
        <v>140</v>
      </c>
      <c r="H2112">
        <v>404</v>
      </c>
      <c r="I2112" t="s">
        <v>506</v>
      </c>
      <c r="J2112">
        <v>2107</v>
      </c>
      <c r="K2112" t="s">
        <v>145</v>
      </c>
      <c r="L2112">
        <v>400</v>
      </c>
      <c r="M2112" t="s">
        <v>140</v>
      </c>
      <c r="N2112">
        <v>7</v>
      </c>
      <c r="O2112">
        <v>3515.11</v>
      </c>
      <c r="P2112">
        <v>2830.33</v>
      </c>
      <c r="Q2112" t="str">
        <f>VLOOKUP(J2112,S:T,2,FALSE)</f>
        <v>G3 - Small C&amp;I</v>
      </c>
    </row>
    <row r="2113" spans="1:17" x14ac:dyDescent="0.35">
      <c r="A2113">
        <v>49</v>
      </c>
      <c r="B2113" t="s">
        <v>420</v>
      </c>
      <c r="C2113">
        <v>2020</v>
      </c>
      <c r="D2113">
        <v>5</v>
      </c>
      <c r="E2113" t="s">
        <v>147</v>
      </c>
      <c r="F2113">
        <v>3</v>
      </c>
      <c r="G2113" t="s">
        <v>135</v>
      </c>
      <c r="H2113">
        <v>430</v>
      </c>
      <c r="I2113" t="s">
        <v>492</v>
      </c>
      <c r="J2113" t="s">
        <v>493</v>
      </c>
      <c r="K2113" t="s">
        <v>145</v>
      </c>
      <c r="L2113">
        <v>300</v>
      </c>
      <c r="M2113" t="s">
        <v>136</v>
      </c>
      <c r="N2113">
        <v>1</v>
      </c>
      <c r="O2113">
        <v>18749.63</v>
      </c>
      <c r="P2113">
        <v>1</v>
      </c>
      <c r="Q2113" t="str">
        <f>VLOOKUP(J2113,S:T,2,FALSE)</f>
        <v>E6 - OTHER</v>
      </c>
    </row>
    <row r="2114" spans="1:17" x14ac:dyDescent="0.35">
      <c r="A2114">
        <v>49</v>
      </c>
      <c r="B2114" t="s">
        <v>420</v>
      </c>
      <c r="C2114">
        <v>2020</v>
      </c>
      <c r="D2114">
        <v>5</v>
      </c>
      <c r="E2114" t="s">
        <v>147</v>
      </c>
      <c r="F2114">
        <v>10</v>
      </c>
      <c r="G2114" t="s">
        <v>149</v>
      </c>
      <c r="H2114">
        <v>402</v>
      </c>
      <c r="I2114" t="s">
        <v>486</v>
      </c>
      <c r="J2114">
        <v>1301</v>
      </c>
      <c r="K2114" t="s">
        <v>145</v>
      </c>
      <c r="L2114">
        <v>207</v>
      </c>
      <c r="M2114" t="s">
        <v>151</v>
      </c>
      <c r="N2114">
        <v>20654</v>
      </c>
      <c r="O2114">
        <v>1641177.73</v>
      </c>
      <c r="P2114">
        <v>1503270.49</v>
      </c>
      <c r="Q2114" t="str">
        <f>VLOOKUP(J2114,S:T,2,FALSE)</f>
        <v>G2 - Low Income Residential</v>
      </c>
    </row>
    <row r="2115" spans="1:17" x14ac:dyDescent="0.35">
      <c r="A2115">
        <v>49</v>
      </c>
      <c r="B2115" t="s">
        <v>420</v>
      </c>
      <c r="C2115">
        <v>2020</v>
      </c>
      <c r="D2115">
        <v>5</v>
      </c>
      <c r="E2115" t="s">
        <v>147</v>
      </c>
      <c r="F2115">
        <v>3</v>
      </c>
      <c r="G2115" t="s">
        <v>135</v>
      </c>
      <c r="H2115">
        <v>411</v>
      </c>
      <c r="I2115" t="s">
        <v>489</v>
      </c>
      <c r="J2115" t="s">
        <v>490</v>
      </c>
      <c r="K2115" t="s">
        <v>145</v>
      </c>
      <c r="L2115">
        <v>1670</v>
      </c>
      <c r="M2115" t="s">
        <v>491</v>
      </c>
      <c r="N2115">
        <v>108</v>
      </c>
      <c r="O2115">
        <v>370703.09</v>
      </c>
      <c r="P2115">
        <v>711401.84</v>
      </c>
      <c r="Q2115" t="str">
        <f>VLOOKUP(J2115,S:T,2,FALSE)</f>
        <v>G5 - Large C&amp;I</v>
      </c>
    </row>
    <row r="2116" spans="1:17" x14ac:dyDescent="0.35">
      <c r="A2116">
        <v>49</v>
      </c>
      <c r="B2116" t="s">
        <v>420</v>
      </c>
      <c r="C2116">
        <v>2020</v>
      </c>
      <c r="D2116">
        <v>5</v>
      </c>
      <c r="E2116" t="s">
        <v>147</v>
      </c>
      <c r="F2116">
        <v>3</v>
      </c>
      <c r="G2116" t="s">
        <v>135</v>
      </c>
      <c r="H2116">
        <v>410</v>
      </c>
      <c r="I2116" t="s">
        <v>513</v>
      </c>
      <c r="J2116">
        <v>3321</v>
      </c>
      <c r="K2116" t="s">
        <v>145</v>
      </c>
      <c r="L2116">
        <v>1670</v>
      </c>
      <c r="M2116" t="s">
        <v>491</v>
      </c>
      <c r="N2116">
        <v>213</v>
      </c>
      <c r="O2116">
        <v>590344.86</v>
      </c>
      <c r="P2116">
        <v>1033405.84</v>
      </c>
      <c r="Q2116" t="str">
        <f>VLOOKUP(J2116,S:T,2,FALSE)</f>
        <v>G5 - Large C&amp;I</v>
      </c>
    </row>
    <row r="2117" spans="1:17" x14ac:dyDescent="0.35">
      <c r="A2117">
        <v>49</v>
      </c>
      <c r="B2117" t="s">
        <v>420</v>
      </c>
      <c r="C2117">
        <v>2020</v>
      </c>
      <c r="D2117">
        <v>5</v>
      </c>
      <c r="E2117" t="s">
        <v>147</v>
      </c>
      <c r="F2117">
        <v>5</v>
      </c>
      <c r="G2117" t="s">
        <v>140</v>
      </c>
      <c r="H2117">
        <v>420</v>
      </c>
      <c r="I2117" t="s">
        <v>498</v>
      </c>
      <c r="J2117">
        <v>2331</v>
      </c>
      <c r="K2117" t="s">
        <v>145</v>
      </c>
      <c r="L2117">
        <v>400</v>
      </c>
      <c r="M2117" t="s">
        <v>140</v>
      </c>
      <c r="N2117">
        <v>3</v>
      </c>
      <c r="O2117">
        <v>7612.03</v>
      </c>
      <c r="P2117">
        <v>7448.05</v>
      </c>
      <c r="Q2117" t="str">
        <f>VLOOKUP(J2117,S:T,2,FALSE)</f>
        <v>G5 - Large C&amp;I</v>
      </c>
    </row>
    <row r="2118" spans="1:17" x14ac:dyDescent="0.35">
      <c r="A2118">
        <v>49</v>
      </c>
      <c r="B2118" t="s">
        <v>420</v>
      </c>
      <c r="C2118">
        <v>2020</v>
      </c>
      <c r="D2118">
        <v>5</v>
      </c>
      <c r="E2118" t="s">
        <v>147</v>
      </c>
      <c r="F2118">
        <v>5</v>
      </c>
      <c r="G2118" t="s">
        <v>140</v>
      </c>
      <c r="H2118">
        <v>423</v>
      </c>
      <c r="I2118" t="s">
        <v>482</v>
      </c>
      <c r="J2118" t="s">
        <v>483</v>
      </c>
      <c r="K2118" t="s">
        <v>145</v>
      </c>
      <c r="L2118">
        <v>1671</v>
      </c>
      <c r="M2118" t="s">
        <v>484</v>
      </c>
      <c r="N2118">
        <v>50</v>
      </c>
      <c r="O2118">
        <v>756290.69</v>
      </c>
      <c r="P2118">
        <v>3477533.38</v>
      </c>
      <c r="Q2118" t="str">
        <f>VLOOKUP(J2118,S:T,2,FALSE)</f>
        <v>G5 - Large C&amp;I</v>
      </c>
    </row>
    <row r="2119" spans="1:17" x14ac:dyDescent="0.35">
      <c r="A2119">
        <v>49</v>
      </c>
      <c r="B2119" t="s">
        <v>420</v>
      </c>
      <c r="C2119">
        <v>2020</v>
      </c>
      <c r="D2119">
        <v>5</v>
      </c>
      <c r="E2119" t="s">
        <v>147</v>
      </c>
      <c r="F2119">
        <v>5</v>
      </c>
      <c r="G2119" t="s">
        <v>140</v>
      </c>
      <c r="H2119">
        <v>408</v>
      </c>
      <c r="I2119" t="s">
        <v>478</v>
      </c>
      <c r="J2119">
        <v>2231</v>
      </c>
      <c r="K2119" t="s">
        <v>145</v>
      </c>
      <c r="L2119">
        <v>400</v>
      </c>
      <c r="M2119" t="s">
        <v>140</v>
      </c>
      <c r="N2119">
        <v>2</v>
      </c>
      <c r="O2119">
        <v>3373.72</v>
      </c>
      <c r="P2119">
        <v>2831.38</v>
      </c>
      <c r="Q2119" t="str">
        <f>VLOOKUP(J2119,S:T,2,FALSE)</f>
        <v>G4 - Medium C&amp;I</v>
      </c>
    </row>
    <row r="2120" spans="1:17" x14ac:dyDescent="0.35">
      <c r="A2120">
        <v>49</v>
      </c>
      <c r="B2120" t="s">
        <v>420</v>
      </c>
      <c r="C2120">
        <v>2020</v>
      </c>
      <c r="D2120">
        <v>5</v>
      </c>
      <c r="E2120" t="s">
        <v>147</v>
      </c>
      <c r="F2120">
        <v>5</v>
      </c>
      <c r="G2120" t="s">
        <v>140</v>
      </c>
      <c r="H2120">
        <v>419</v>
      </c>
      <c r="I2120" t="s">
        <v>519</v>
      </c>
      <c r="J2120" t="s">
        <v>520</v>
      </c>
      <c r="K2120" t="s">
        <v>145</v>
      </c>
      <c r="L2120">
        <v>1671</v>
      </c>
      <c r="M2120" t="s">
        <v>484</v>
      </c>
      <c r="N2120">
        <v>47</v>
      </c>
      <c r="O2120">
        <v>127137.54</v>
      </c>
      <c r="P2120">
        <v>297214.59999999998</v>
      </c>
      <c r="Q2120" t="str">
        <f>VLOOKUP(J2120,S:T,2,FALSE)</f>
        <v>G5 - Large C&amp;I</v>
      </c>
    </row>
    <row r="2121" spans="1:17" x14ac:dyDescent="0.35">
      <c r="A2121">
        <v>49</v>
      </c>
      <c r="B2121" t="s">
        <v>420</v>
      </c>
      <c r="C2121">
        <v>2020</v>
      </c>
      <c r="D2121">
        <v>5</v>
      </c>
      <c r="E2121" t="s">
        <v>147</v>
      </c>
      <c r="F2121">
        <v>3</v>
      </c>
      <c r="G2121" t="s">
        <v>135</v>
      </c>
      <c r="H2121">
        <v>407</v>
      </c>
      <c r="I2121" t="s">
        <v>496</v>
      </c>
      <c r="J2121" t="s">
        <v>497</v>
      </c>
      <c r="K2121" t="s">
        <v>145</v>
      </c>
      <c r="L2121">
        <v>1670</v>
      </c>
      <c r="M2121" t="s">
        <v>491</v>
      </c>
      <c r="N2121">
        <v>327</v>
      </c>
      <c r="O2121">
        <v>247455.54</v>
      </c>
      <c r="P2121">
        <v>470286.97</v>
      </c>
      <c r="Q2121" t="str">
        <f>VLOOKUP(J2121,S:T,2,FALSE)</f>
        <v>G4 - Medium C&amp;I</v>
      </c>
    </row>
    <row r="2122" spans="1:17" x14ac:dyDescent="0.35">
      <c r="A2122">
        <v>49</v>
      </c>
      <c r="B2122" t="s">
        <v>420</v>
      </c>
      <c r="C2122">
        <v>2020</v>
      </c>
      <c r="D2122">
        <v>5</v>
      </c>
      <c r="E2122" t="s">
        <v>147</v>
      </c>
      <c r="F2122">
        <v>5</v>
      </c>
      <c r="G2122" t="s">
        <v>140</v>
      </c>
      <c r="H2122">
        <v>421</v>
      </c>
      <c r="I2122" t="s">
        <v>485</v>
      </c>
      <c r="J2122">
        <v>2496</v>
      </c>
      <c r="K2122" t="s">
        <v>145</v>
      </c>
      <c r="L2122">
        <v>400</v>
      </c>
      <c r="M2122" t="s">
        <v>140</v>
      </c>
      <c r="N2122">
        <v>1</v>
      </c>
      <c r="O2122">
        <v>10279.49</v>
      </c>
      <c r="P2122">
        <v>13129.16</v>
      </c>
      <c r="Q2122" t="str">
        <f>VLOOKUP(J2122,S:T,2,FALSE)</f>
        <v>G5 - Large C&amp;I</v>
      </c>
    </row>
    <row r="2123" spans="1:17" x14ac:dyDescent="0.35">
      <c r="A2123">
        <v>49</v>
      </c>
      <c r="B2123" t="s">
        <v>420</v>
      </c>
      <c r="C2123">
        <v>2020</v>
      </c>
      <c r="D2123">
        <v>5</v>
      </c>
      <c r="E2123" t="s">
        <v>147</v>
      </c>
      <c r="F2123">
        <v>3</v>
      </c>
      <c r="G2123" t="s">
        <v>135</v>
      </c>
      <c r="H2123">
        <v>444</v>
      </c>
      <c r="I2123" t="s">
        <v>495</v>
      </c>
      <c r="J2123">
        <v>2131</v>
      </c>
      <c r="K2123" t="s">
        <v>145</v>
      </c>
      <c r="L2123">
        <v>300</v>
      </c>
      <c r="M2123" t="s">
        <v>136</v>
      </c>
      <c r="N2123">
        <v>77</v>
      </c>
      <c r="O2123">
        <v>15486.19</v>
      </c>
      <c r="P2123">
        <v>11497.29</v>
      </c>
      <c r="Q2123" t="str">
        <f>VLOOKUP(J2123,S:T,2,FALSE)</f>
        <v>G3 - Small C&amp;I</v>
      </c>
    </row>
    <row r="2124" spans="1:17" x14ac:dyDescent="0.35">
      <c r="A2124">
        <v>49</v>
      </c>
      <c r="B2124" t="s">
        <v>420</v>
      </c>
      <c r="C2124">
        <v>2020</v>
      </c>
      <c r="D2124">
        <v>5</v>
      </c>
      <c r="E2124" t="s">
        <v>147</v>
      </c>
      <c r="F2124">
        <v>5</v>
      </c>
      <c r="G2124" t="s">
        <v>140</v>
      </c>
      <c r="H2124">
        <v>407</v>
      </c>
      <c r="I2124" t="s">
        <v>496</v>
      </c>
      <c r="J2124" t="s">
        <v>497</v>
      </c>
      <c r="K2124" t="s">
        <v>145</v>
      </c>
      <c r="L2124">
        <v>1670</v>
      </c>
      <c r="M2124" t="s">
        <v>491</v>
      </c>
      <c r="N2124">
        <v>8</v>
      </c>
      <c r="O2124">
        <v>5625.18</v>
      </c>
      <c r="P2124">
        <v>9694.36</v>
      </c>
      <c r="Q2124" t="str">
        <f>VLOOKUP(J2124,S:T,2,FALSE)</f>
        <v>G4 - Medium C&amp;I</v>
      </c>
    </row>
    <row r="2125" spans="1:17" x14ac:dyDescent="0.35">
      <c r="A2125">
        <v>49</v>
      </c>
      <c r="B2125" t="s">
        <v>420</v>
      </c>
      <c r="C2125">
        <v>2020</v>
      </c>
      <c r="D2125">
        <v>5</v>
      </c>
      <c r="E2125" t="s">
        <v>147</v>
      </c>
      <c r="F2125">
        <v>3</v>
      </c>
      <c r="G2125" t="s">
        <v>135</v>
      </c>
      <c r="H2125">
        <v>441</v>
      </c>
      <c r="I2125" t="s">
        <v>526</v>
      </c>
      <c r="J2125" t="s">
        <v>527</v>
      </c>
      <c r="K2125" t="s">
        <v>145</v>
      </c>
      <c r="L2125">
        <v>300</v>
      </c>
      <c r="M2125" t="s">
        <v>136</v>
      </c>
      <c r="N2125">
        <v>1</v>
      </c>
      <c r="O2125">
        <v>6222.41</v>
      </c>
      <c r="P2125">
        <v>18008.52</v>
      </c>
      <c r="Q2125" t="str">
        <f>VLOOKUP(J2125,S:T,2,FALSE)</f>
        <v>G5 - Large C&amp;I</v>
      </c>
    </row>
    <row r="2126" spans="1:17" x14ac:dyDescent="0.35">
      <c r="A2126">
        <v>49</v>
      </c>
      <c r="B2126" t="s">
        <v>420</v>
      </c>
      <c r="C2126">
        <v>2020</v>
      </c>
      <c r="D2126">
        <v>5</v>
      </c>
      <c r="E2126" t="s">
        <v>147</v>
      </c>
      <c r="F2126">
        <v>3</v>
      </c>
      <c r="G2126" t="s">
        <v>135</v>
      </c>
      <c r="H2126">
        <v>439</v>
      </c>
      <c r="I2126" t="s">
        <v>487</v>
      </c>
      <c r="J2126" t="s">
        <v>488</v>
      </c>
      <c r="K2126" t="s">
        <v>145</v>
      </c>
      <c r="L2126">
        <v>300</v>
      </c>
      <c r="M2126" t="s">
        <v>136</v>
      </c>
      <c r="N2126">
        <v>1</v>
      </c>
      <c r="O2126">
        <v>97783.84</v>
      </c>
      <c r="P2126">
        <v>286468.75</v>
      </c>
      <c r="Q2126" t="str">
        <f>VLOOKUP(J2126,S:T,2,FALSE)</f>
        <v>G5 - Large C&amp;I</v>
      </c>
    </row>
    <row r="2127" spans="1:17" x14ac:dyDescent="0.35">
      <c r="A2127">
        <v>49</v>
      </c>
      <c r="B2127" t="s">
        <v>420</v>
      </c>
      <c r="C2127">
        <v>2020</v>
      </c>
      <c r="D2127">
        <v>5</v>
      </c>
      <c r="E2127" t="s">
        <v>147</v>
      </c>
      <c r="F2127">
        <v>3</v>
      </c>
      <c r="G2127" t="s">
        <v>135</v>
      </c>
      <c r="H2127">
        <v>446</v>
      </c>
      <c r="I2127" t="s">
        <v>521</v>
      </c>
      <c r="J2127">
        <v>8011</v>
      </c>
      <c r="K2127" t="s">
        <v>145</v>
      </c>
      <c r="L2127">
        <v>300</v>
      </c>
      <c r="M2127" t="s">
        <v>136</v>
      </c>
      <c r="N2127">
        <v>23</v>
      </c>
      <c r="O2127">
        <v>1845.69</v>
      </c>
      <c r="P2127">
        <v>0</v>
      </c>
      <c r="Q2127" t="str">
        <f>VLOOKUP(J2127,S:T,2,FALSE)</f>
        <v>G6 - OTHER</v>
      </c>
    </row>
    <row r="2128" spans="1:17" x14ac:dyDescent="0.35">
      <c r="A2128">
        <v>49</v>
      </c>
      <c r="B2128" t="s">
        <v>420</v>
      </c>
      <c r="C2128">
        <v>2020</v>
      </c>
      <c r="D2128">
        <v>5</v>
      </c>
      <c r="E2128" t="s">
        <v>147</v>
      </c>
      <c r="F2128">
        <v>5</v>
      </c>
      <c r="G2128" t="s">
        <v>140</v>
      </c>
      <c r="H2128">
        <v>411</v>
      </c>
      <c r="I2128" t="s">
        <v>489</v>
      </c>
      <c r="J2128" t="s">
        <v>490</v>
      </c>
      <c r="K2128" t="s">
        <v>145</v>
      </c>
      <c r="L2128">
        <v>1670</v>
      </c>
      <c r="M2128" t="s">
        <v>491</v>
      </c>
      <c r="N2128">
        <v>9</v>
      </c>
      <c r="O2128">
        <v>34206.97</v>
      </c>
      <c r="P2128">
        <v>67682.33</v>
      </c>
      <c r="Q2128" t="str">
        <f>VLOOKUP(J2128,S:T,2,FALSE)</f>
        <v>G5 - Large C&amp;I</v>
      </c>
    </row>
    <row r="2129" spans="1:17" x14ac:dyDescent="0.35">
      <c r="A2129">
        <v>49</v>
      </c>
      <c r="B2129" t="s">
        <v>420</v>
      </c>
      <c r="C2129">
        <v>2020</v>
      </c>
      <c r="D2129">
        <v>5</v>
      </c>
      <c r="E2129" t="s">
        <v>147</v>
      </c>
      <c r="F2129">
        <v>3</v>
      </c>
      <c r="G2129" t="s">
        <v>135</v>
      </c>
      <c r="H2129">
        <v>415</v>
      </c>
      <c r="I2129" t="s">
        <v>501</v>
      </c>
      <c r="J2129" t="s">
        <v>502</v>
      </c>
      <c r="K2129" t="s">
        <v>145</v>
      </c>
      <c r="L2129">
        <v>1670</v>
      </c>
      <c r="M2129" t="s">
        <v>491</v>
      </c>
      <c r="N2129">
        <v>23</v>
      </c>
      <c r="O2129">
        <v>237843.89</v>
      </c>
      <c r="P2129">
        <v>974962.98</v>
      </c>
      <c r="Q2129" t="str">
        <f>VLOOKUP(J2129,S:T,2,FALSE)</f>
        <v>G5 - Large C&amp;I</v>
      </c>
    </row>
    <row r="2130" spans="1:17" x14ac:dyDescent="0.35">
      <c r="A2130">
        <v>49</v>
      </c>
      <c r="B2130" t="s">
        <v>420</v>
      </c>
      <c r="C2130">
        <v>2020</v>
      </c>
      <c r="D2130">
        <v>5</v>
      </c>
      <c r="E2130" t="s">
        <v>147</v>
      </c>
      <c r="F2130">
        <v>1</v>
      </c>
      <c r="G2130" t="s">
        <v>132</v>
      </c>
      <c r="H2130">
        <v>400</v>
      </c>
      <c r="I2130" t="s">
        <v>510</v>
      </c>
      <c r="J2130">
        <v>1247</v>
      </c>
      <c r="K2130" t="s">
        <v>145</v>
      </c>
      <c r="L2130">
        <v>207</v>
      </c>
      <c r="M2130" t="s">
        <v>151</v>
      </c>
      <c r="N2130">
        <v>10</v>
      </c>
      <c r="O2130">
        <v>842.77</v>
      </c>
      <c r="P2130">
        <v>531.98</v>
      </c>
      <c r="Q2130" t="str">
        <f>VLOOKUP(J2130,S:T,2,FALSE)</f>
        <v>G1 - Residential</v>
      </c>
    </row>
    <row r="2131" spans="1:17" x14ac:dyDescent="0.35">
      <c r="A2131">
        <v>49</v>
      </c>
      <c r="B2131" t="s">
        <v>420</v>
      </c>
      <c r="C2131">
        <v>2020</v>
      </c>
      <c r="D2131">
        <v>5</v>
      </c>
      <c r="E2131" t="s">
        <v>147</v>
      </c>
      <c r="F2131">
        <v>3</v>
      </c>
      <c r="G2131" t="s">
        <v>135</v>
      </c>
      <c r="H2131">
        <v>417</v>
      </c>
      <c r="I2131" t="s">
        <v>499</v>
      </c>
      <c r="J2131">
        <v>2367</v>
      </c>
      <c r="K2131" t="s">
        <v>145</v>
      </c>
      <c r="L2131">
        <v>300</v>
      </c>
      <c r="M2131" t="s">
        <v>136</v>
      </c>
      <c r="N2131">
        <v>22</v>
      </c>
      <c r="O2131">
        <v>77042.289999999994</v>
      </c>
      <c r="P2131">
        <v>79304.42</v>
      </c>
      <c r="Q2131" t="str">
        <f>VLOOKUP(J2131,S:T,2,FALSE)</f>
        <v>G5 - Large C&amp;I</v>
      </c>
    </row>
    <row r="2132" spans="1:17" x14ac:dyDescent="0.35">
      <c r="A2132">
        <v>49</v>
      </c>
      <c r="B2132" t="s">
        <v>420</v>
      </c>
      <c r="C2132">
        <v>2020</v>
      </c>
      <c r="D2132">
        <v>5</v>
      </c>
      <c r="E2132" t="s">
        <v>147</v>
      </c>
      <c r="F2132">
        <v>3</v>
      </c>
      <c r="G2132" t="s">
        <v>135</v>
      </c>
      <c r="H2132">
        <v>423</v>
      </c>
      <c r="I2132" t="s">
        <v>482</v>
      </c>
      <c r="J2132" t="s">
        <v>483</v>
      </c>
      <c r="K2132" t="s">
        <v>145</v>
      </c>
      <c r="L2132">
        <v>1671</v>
      </c>
      <c r="M2132" t="s">
        <v>484</v>
      </c>
      <c r="N2132">
        <v>13</v>
      </c>
      <c r="O2132">
        <v>182131.55</v>
      </c>
      <c r="P2132">
        <v>1055862.27</v>
      </c>
      <c r="Q2132" t="str">
        <f>VLOOKUP(J2132,S:T,2,FALSE)</f>
        <v>G5 - Large C&amp;I</v>
      </c>
    </row>
    <row r="2133" spans="1:17" x14ac:dyDescent="0.35">
      <c r="A2133">
        <v>49</v>
      </c>
      <c r="B2133" t="s">
        <v>420</v>
      </c>
      <c r="C2133">
        <v>2020</v>
      </c>
      <c r="D2133">
        <v>5</v>
      </c>
      <c r="E2133" t="s">
        <v>147</v>
      </c>
      <c r="F2133">
        <v>3</v>
      </c>
      <c r="G2133" t="s">
        <v>135</v>
      </c>
      <c r="H2133">
        <v>422</v>
      </c>
      <c r="I2133" t="s">
        <v>500</v>
      </c>
      <c r="J2133">
        <v>2421</v>
      </c>
      <c r="K2133" t="s">
        <v>145</v>
      </c>
      <c r="L2133">
        <v>1671</v>
      </c>
      <c r="M2133" t="s">
        <v>484</v>
      </c>
      <c r="N2133">
        <v>2</v>
      </c>
      <c r="O2133">
        <v>6218.39</v>
      </c>
      <c r="P2133">
        <v>14345.13</v>
      </c>
      <c r="Q2133" t="str">
        <f>VLOOKUP(J2133,S:T,2,FALSE)</f>
        <v>G5 - Large C&amp;I</v>
      </c>
    </row>
    <row r="2134" spans="1:17" x14ac:dyDescent="0.35">
      <c r="A2134">
        <v>49</v>
      </c>
      <c r="B2134" t="s">
        <v>420</v>
      </c>
      <c r="C2134">
        <v>2020</v>
      </c>
      <c r="D2134">
        <v>5</v>
      </c>
      <c r="E2134" t="s">
        <v>147</v>
      </c>
      <c r="F2134">
        <v>3</v>
      </c>
      <c r="G2134" t="s">
        <v>135</v>
      </c>
      <c r="H2134">
        <v>421</v>
      </c>
      <c r="I2134" t="s">
        <v>485</v>
      </c>
      <c r="J2134">
        <v>2496</v>
      </c>
      <c r="K2134" t="s">
        <v>145</v>
      </c>
      <c r="L2134">
        <v>300</v>
      </c>
      <c r="M2134" t="s">
        <v>136</v>
      </c>
      <c r="N2134">
        <v>1</v>
      </c>
      <c r="O2134">
        <v>27036.799999999999</v>
      </c>
      <c r="P2134">
        <v>33380.58</v>
      </c>
      <c r="Q2134" t="str">
        <f>VLOOKUP(J2134,S:T,2,FALSE)</f>
        <v>G5 - Large C&amp;I</v>
      </c>
    </row>
    <row r="2135" spans="1:17" x14ac:dyDescent="0.35">
      <c r="A2135">
        <v>49</v>
      </c>
      <c r="B2135" t="s">
        <v>420</v>
      </c>
      <c r="C2135">
        <v>2020</v>
      </c>
      <c r="D2135">
        <v>5</v>
      </c>
      <c r="E2135" t="s">
        <v>147</v>
      </c>
      <c r="F2135">
        <v>3</v>
      </c>
      <c r="G2135" t="s">
        <v>135</v>
      </c>
      <c r="H2135">
        <v>405</v>
      </c>
      <c r="I2135" t="s">
        <v>504</v>
      </c>
      <c r="J2135">
        <v>2237</v>
      </c>
      <c r="K2135" t="s">
        <v>145</v>
      </c>
      <c r="L2135">
        <v>300</v>
      </c>
      <c r="M2135" t="s">
        <v>136</v>
      </c>
      <c r="N2135">
        <v>3208</v>
      </c>
      <c r="O2135">
        <v>2548243.4500000002</v>
      </c>
      <c r="P2135">
        <v>2152441.7999999998</v>
      </c>
      <c r="Q2135" t="str">
        <f>VLOOKUP(J2135,S:T,2,FALSE)</f>
        <v>G4 - Medium C&amp;I</v>
      </c>
    </row>
    <row r="2136" spans="1:17" x14ac:dyDescent="0.35">
      <c r="A2136">
        <v>49</v>
      </c>
      <c r="B2136" t="s">
        <v>420</v>
      </c>
      <c r="C2136">
        <v>2020</v>
      </c>
      <c r="D2136">
        <v>5</v>
      </c>
      <c r="E2136" t="s">
        <v>147</v>
      </c>
      <c r="F2136">
        <v>5</v>
      </c>
      <c r="G2136" t="s">
        <v>140</v>
      </c>
      <c r="H2136">
        <v>405</v>
      </c>
      <c r="I2136" t="s">
        <v>504</v>
      </c>
      <c r="J2136">
        <v>2237</v>
      </c>
      <c r="K2136" t="s">
        <v>145</v>
      </c>
      <c r="L2136">
        <v>400</v>
      </c>
      <c r="M2136" t="s">
        <v>140</v>
      </c>
      <c r="N2136">
        <v>22</v>
      </c>
      <c r="O2136">
        <v>36143.82</v>
      </c>
      <c r="P2136">
        <v>33020.879999999997</v>
      </c>
      <c r="Q2136" t="str">
        <f>VLOOKUP(J2136,S:T,2,FALSE)</f>
        <v>G4 - Medium C&amp;I</v>
      </c>
    </row>
    <row r="2137" spans="1:17" x14ac:dyDescent="0.35">
      <c r="A2137">
        <v>49</v>
      </c>
      <c r="B2137" t="s">
        <v>420</v>
      </c>
      <c r="C2137">
        <v>2020</v>
      </c>
      <c r="D2137">
        <v>5</v>
      </c>
      <c r="E2137" t="s">
        <v>147</v>
      </c>
      <c r="F2137">
        <v>1</v>
      </c>
      <c r="G2137" t="s">
        <v>132</v>
      </c>
      <c r="H2137">
        <v>404</v>
      </c>
      <c r="I2137" t="s">
        <v>506</v>
      </c>
      <c r="J2137">
        <v>0</v>
      </c>
      <c r="K2137" t="s">
        <v>145</v>
      </c>
      <c r="L2137">
        <v>0</v>
      </c>
      <c r="M2137" t="s">
        <v>145</v>
      </c>
      <c r="N2137">
        <v>1</v>
      </c>
      <c r="O2137">
        <v>34.020000000000003</v>
      </c>
      <c r="P2137">
        <v>7.18</v>
      </c>
      <c r="Q2137" t="str">
        <f>VLOOKUP(J2137,S:T,2,FALSE)</f>
        <v>G6 - OTHER</v>
      </c>
    </row>
    <row r="2138" spans="1:17" x14ac:dyDescent="0.35">
      <c r="A2138">
        <v>49</v>
      </c>
      <c r="B2138" t="s">
        <v>420</v>
      </c>
      <c r="C2138">
        <v>2020</v>
      </c>
      <c r="D2138">
        <v>5</v>
      </c>
      <c r="E2138" t="s">
        <v>147</v>
      </c>
      <c r="F2138">
        <v>3</v>
      </c>
      <c r="G2138" t="s">
        <v>135</v>
      </c>
      <c r="H2138">
        <v>442</v>
      </c>
      <c r="I2138" t="s">
        <v>531</v>
      </c>
      <c r="J2138" t="s">
        <v>532</v>
      </c>
      <c r="K2138" t="s">
        <v>145</v>
      </c>
      <c r="L2138">
        <v>1672</v>
      </c>
      <c r="M2138" t="s">
        <v>524</v>
      </c>
      <c r="N2138">
        <v>8</v>
      </c>
      <c r="O2138">
        <v>149669.14000000001</v>
      </c>
      <c r="P2138">
        <v>979143.75</v>
      </c>
      <c r="Q2138" t="str">
        <f>VLOOKUP(J2138,S:T,2,FALSE)</f>
        <v>G5 - Large C&amp;I</v>
      </c>
    </row>
    <row r="2139" spans="1:17" x14ac:dyDescent="0.35">
      <c r="A2139">
        <v>49</v>
      </c>
      <c r="B2139" t="s">
        <v>420</v>
      </c>
      <c r="C2139">
        <v>2020</v>
      </c>
      <c r="D2139">
        <v>5</v>
      </c>
      <c r="E2139" t="s">
        <v>147</v>
      </c>
      <c r="F2139">
        <v>10</v>
      </c>
      <c r="G2139" t="s">
        <v>149</v>
      </c>
      <c r="H2139">
        <v>401</v>
      </c>
      <c r="I2139" t="s">
        <v>525</v>
      </c>
      <c r="J2139">
        <v>1012</v>
      </c>
      <c r="K2139" t="s">
        <v>145</v>
      </c>
      <c r="L2139">
        <v>200</v>
      </c>
      <c r="M2139" t="s">
        <v>143</v>
      </c>
      <c r="N2139">
        <v>10</v>
      </c>
      <c r="O2139">
        <v>1479.6</v>
      </c>
      <c r="P2139">
        <v>939.63</v>
      </c>
      <c r="Q2139" t="str">
        <f>VLOOKUP(J2139,S:T,2,FALSE)</f>
        <v>G1 - Residential</v>
      </c>
    </row>
    <row r="2140" spans="1:17" x14ac:dyDescent="0.35">
      <c r="A2140">
        <v>49</v>
      </c>
      <c r="B2140" t="s">
        <v>420</v>
      </c>
      <c r="C2140">
        <v>2020</v>
      </c>
      <c r="D2140">
        <v>5</v>
      </c>
      <c r="E2140" t="s">
        <v>147</v>
      </c>
      <c r="F2140">
        <v>1</v>
      </c>
      <c r="G2140" t="s">
        <v>132</v>
      </c>
      <c r="H2140">
        <v>403</v>
      </c>
      <c r="I2140" t="s">
        <v>512</v>
      </c>
      <c r="J2140">
        <v>1101</v>
      </c>
      <c r="K2140" t="s">
        <v>145</v>
      </c>
      <c r="L2140">
        <v>200</v>
      </c>
      <c r="M2140" t="s">
        <v>143</v>
      </c>
      <c r="N2140">
        <v>610</v>
      </c>
      <c r="O2140">
        <v>24708.33</v>
      </c>
      <c r="P2140">
        <v>17655.09</v>
      </c>
      <c r="Q2140" t="str">
        <f>VLOOKUP(J2140,S:T,2,FALSE)</f>
        <v>G2 - Low Income Residential</v>
      </c>
    </row>
    <row r="2141" spans="1:17" x14ac:dyDescent="0.35">
      <c r="A2141">
        <v>49</v>
      </c>
      <c r="B2141" t="s">
        <v>420</v>
      </c>
      <c r="C2141">
        <v>2020</v>
      </c>
      <c r="D2141">
        <v>5</v>
      </c>
      <c r="E2141" t="s">
        <v>147</v>
      </c>
      <c r="F2141">
        <v>3</v>
      </c>
      <c r="G2141" t="s">
        <v>135</v>
      </c>
      <c r="H2141">
        <v>425</v>
      </c>
      <c r="I2141" t="s">
        <v>479</v>
      </c>
      <c r="J2141" t="s">
        <v>480</v>
      </c>
      <c r="K2141" t="s">
        <v>145</v>
      </c>
      <c r="L2141">
        <v>1675</v>
      </c>
      <c r="M2141" t="s">
        <v>481</v>
      </c>
      <c r="N2141">
        <v>3</v>
      </c>
      <c r="O2141">
        <v>25360.14</v>
      </c>
      <c r="P2141">
        <v>24213.24</v>
      </c>
      <c r="Q2141" t="str">
        <f>VLOOKUP(J2141,S:T,2,FALSE)</f>
        <v>G5 - Large C&amp;I</v>
      </c>
    </row>
    <row r="2142" spans="1:17" x14ac:dyDescent="0.35">
      <c r="A2142">
        <v>49</v>
      </c>
      <c r="B2142" t="s">
        <v>420</v>
      </c>
      <c r="C2142">
        <v>2020</v>
      </c>
      <c r="D2142">
        <v>5</v>
      </c>
      <c r="E2142" t="s">
        <v>147</v>
      </c>
      <c r="F2142">
        <v>3</v>
      </c>
      <c r="G2142" t="s">
        <v>135</v>
      </c>
      <c r="H2142">
        <v>420</v>
      </c>
      <c r="I2142" t="s">
        <v>498</v>
      </c>
      <c r="J2142">
        <v>2331</v>
      </c>
      <c r="K2142" t="s">
        <v>145</v>
      </c>
      <c r="L2142">
        <v>300</v>
      </c>
      <c r="M2142" t="s">
        <v>136</v>
      </c>
      <c r="N2142">
        <v>2</v>
      </c>
      <c r="O2142">
        <v>6472.5</v>
      </c>
      <c r="P2142">
        <v>6825.15</v>
      </c>
      <c r="Q2142" t="str">
        <f>VLOOKUP(J2142,S:T,2,FALSE)</f>
        <v>G5 - Large C&amp;I</v>
      </c>
    </row>
    <row r="2143" spans="1:17" x14ac:dyDescent="0.35">
      <c r="A2143">
        <v>49</v>
      </c>
      <c r="B2143" t="s">
        <v>420</v>
      </c>
      <c r="C2143">
        <v>2020</v>
      </c>
      <c r="D2143">
        <v>5</v>
      </c>
      <c r="E2143" t="s">
        <v>147</v>
      </c>
      <c r="F2143">
        <v>5</v>
      </c>
      <c r="G2143" t="s">
        <v>140</v>
      </c>
      <c r="H2143">
        <v>424</v>
      </c>
      <c r="I2143" t="s">
        <v>518</v>
      </c>
      <c r="J2143">
        <v>2431</v>
      </c>
      <c r="K2143" t="s">
        <v>145</v>
      </c>
      <c r="L2143">
        <v>400</v>
      </c>
      <c r="M2143" t="s">
        <v>140</v>
      </c>
      <c r="N2143">
        <v>2</v>
      </c>
      <c r="O2143">
        <v>14617.28</v>
      </c>
      <c r="P2143">
        <v>16578.86</v>
      </c>
      <c r="Q2143" t="str">
        <f>VLOOKUP(J2143,S:T,2,FALSE)</f>
        <v>G5 - Large C&amp;I</v>
      </c>
    </row>
    <row r="2144" spans="1:17" x14ac:dyDescent="0.35">
      <c r="A2144">
        <v>49</v>
      </c>
      <c r="B2144" t="s">
        <v>420</v>
      </c>
      <c r="C2144">
        <v>2020</v>
      </c>
      <c r="D2144">
        <v>6</v>
      </c>
      <c r="E2144" t="s">
        <v>146</v>
      </c>
      <c r="F2144">
        <v>5</v>
      </c>
      <c r="G2144" t="s">
        <v>140</v>
      </c>
      <c r="H2144">
        <v>943</v>
      </c>
      <c r="I2144" t="s">
        <v>464</v>
      </c>
      <c r="J2144" t="s">
        <v>465</v>
      </c>
      <c r="K2144" t="s">
        <v>466</v>
      </c>
      <c r="L2144">
        <v>4552</v>
      </c>
      <c r="M2144" t="s">
        <v>156</v>
      </c>
      <c r="N2144">
        <v>1</v>
      </c>
      <c r="O2144">
        <v>8786.49</v>
      </c>
      <c r="P2144">
        <v>0</v>
      </c>
      <c r="Q2144" t="str">
        <f>VLOOKUP(J2144,S:T,2,FALSE)</f>
        <v>E6 - OTHER</v>
      </c>
    </row>
    <row r="2145" spans="1:17" x14ac:dyDescent="0.35">
      <c r="A2145">
        <v>49</v>
      </c>
      <c r="B2145" t="s">
        <v>420</v>
      </c>
      <c r="C2145">
        <v>2020</v>
      </c>
      <c r="D2145">
        <v>6</v>
      </c>
      <c r="E2145" t="s">
        <v>146</v>
      </c>
      <c r="F2145">
        <v>3</v>
      </c>
      <c r="G2145" t="s">
        <v>135</v>
      </c>
      <c r="H2145">
        <v>700</v>
      </c>
      <c r="I2145" t="s">
        <v>447</v>
      </c>
      <c r="J2145" t="s">
        <v>438</v>
      </c>
      <c r="K2145" t="s">
        <v>439</v>
      </c>
      <c r="L2145">
        <v>300</v>
      </c>
      <c r="M2145" t="s">
        <v>136</v>
      </c>
      <c r="N2145">
        <v>55</v>
      </c>
      <c r="O2145">
        <v>1082534.55</v>
      </c>
      <c r="P2145">
        <v>6435353</v>
      </c>
      <c r="Q2145" t="str">
        <f>VLOOKUP(J2145,S:T,2,FALSE)</f>
        <v>E5 - Large C&amp;I</v>
      </c>
    </row>
    <row r="2146" spans="1:17" x14ac:dyDescent="0.35">
      <c r="A2146">
        <v>49</v>
      </c>
      <c r="B2146" t="s">
        <v>420</v>
      </c>
      <c r="C2146">
        <v>2020</v>
      </c>
      <c r="D2146">
        <v>6</v>
      </c>
      <c r="E2146" t="s">
        <v>146</v>
      </c>
      <c r="F2146">
        <v>6</v>
      </c>
      <c r="G2146" t="s">
        <v>137</v>
      </c>
      <c r="H2146">
        <v>605</v>
      </c>
      <c r="I2146" t="s">
        <v>467</v>
      </c>
      <c r="J2146" t="s">
        <v>441</v>
      </c>
      <c r="K2146" t="s">
        <v>442</v>
      </c>
      <c r="L2146">
        <v>700</v>
      </c>
      <c r="M2146" t="s">
        <v>138</v>
      </c>
      <c r="N2146">
        <v>16</v>
      </c>
      <c r="O2146">
        <v>998.75</v>
      </c>
      <c r="P2146">
        <v>3321</v>
      </c>
      <c r="Q2146" t="str">
        <f>VLOOKUP(J2146,S:T,2,FALSE)</f>
        <v>E6 - OTHER</v>
      </c>
    </row>
    <row r="2147" spans="1:17" x14ac:dyDescent="0.35">
      <c r="A2147">
        <v>49</v>
      </c>
      <c r="B2147" t="s">
        <v>420</v>
      </c>
      <c r="C2147">
        <v>2020</v>
      </c>
      <c r="D2147">
        <v>6</v>
      </c>
      <c r="E2147" t="s">
        <v>146</v>
      </c>
      <c r="F2147">
        <v>1</v>
      </c>
      <c r="G2147" t="s">
        <v>132</v>
      </c>
      <c r="H2147">
        <v>616</v>
      </c>
      <c r="I2147" t="s">
        <v>446</v>
      </c>
      <c r="J2147" t="s">
        <v>441</v>
      </c>
      <c r="K2147" t="s">
        <v>442</v>
      </c>
      <c r="L2147">
        <v>4512</v>
      </c>
      <c r="M2147" t="s">
        <v>133</v>
      </c>
      <c r="N2147">
        <v>44</v>
      </c>
      <c r="O2147">
        <v>4212.1400000000003</v>
      </c>
      <c r="P2147">
        <v>11999</v>
      </c>
      <c r="Q2147" t="str">
        <f>VLOOKUP(J2147,S:T,2,FALSE)</f>
        <v>E6 - OTHER</v>
      </c>
    </row>
    <row r="2148" spans="1:17" x14ac:dyDescent="0.35">
      <c r="A2148">
        <v>49</v>
      </c>
      <c r="B2148" t="s">
        <v>420</v>
      </c>
      <c r="C2148">
        <v>2020</v>
      </c>
      <c r="D2148">
        <v>6</v>
      </c>
      <c r="E2148" t="s">
        <v>146</v>
      </c>
      <c r="F2148">
        <v>5</v>
      </c>
      <c r="G2148" t="s">
        <v>140</v>
      </c>
      <c r="H2148">
        <v>954</v>
      </c>
      <c r="I2148" t="s">
        <v>436</v>
      </c>
      <c r="J2148" t="s">
        <v>433</v>
      </c>
      <c r="K2148" t="s">
        <v>434</v>
      </c>
      <c r="L2148">
        <v>4552</v>
      </c>
      <c r="M2148" t="s">
        <v>156</v>
      </c>
      <c r="N2148">
        <v>182</v>
      </c>
      <c r="O2148">
        <v>338403.91</v>
      </c>
      <c r="P2148">
        <v>3347814</v>
      </c>
      <c r="Q2148" t="str">
        <f>VLOOKUP(J2148,S:T,2,FALSE)</f>
        <v>E4 - Medium C&amp;I</v>
      </c>
    </row>
    <row r="2149" spans="1:17" x14ac:dyDescent="0.35">
      <c r="A2149">
        <v>49</v>
      </c>
      <c r="B2149" t="s">
        <v>420</v>
      </c>
      <c r="C2149">
        <v>2020</v>
      </c>
      <c r="D2149">
        <v>6</v>
      </c>
      <c r="E2149" t="s">
        <v>146</v>
      </c>
      <c r="F2149">
        <v>3</v>
      </c>
      <c r="G2149" t="s">
        <v>135</v>
      </c>
      <c r="H2149">
        <v>117</v>
      </c>
      <c r="I2149" t="s">
        <v>477</v>
      </c>
      <c r="J2149" t="s">
        <v>461</v>
      </c>
      <c r="K2149" t="s">
        <v>462</v>
      </c>
      <c r="L2149">
        <v>300</v>
      </c>
      <c r="M2149" t="s">
        <v>136</v>
      </c>
      <c r="N2149">
        <v>3</v>
      </c>
      <c r="O2149">
        <v>15352.39</v>
      </c>
      <c r="P2149">
        <v>67497</v>
      </c>
      <c r="Q2149" t="str">
        <f>VLOOKUP(J2149,S:T,2,FALSE)</f>
        <v>E5 - Large C&amp;I</v>
      </c>
    </row>
    <row r="2150" spans="1:17" x14ac:dyDescent="0.35">
      <c r="A2150">
        <v>49</v>
      </c>
      <c r="B2150" t="s">
        <v>420</v>
      </c>
      <c r="C2150">
        <v>2020</v>
      </c>
      <c r="D2150">
        <v>6</v>
      </c>
      <c r="E2150" t="s">
        <v>146</v>
      </c>
      <c r="F2150">
        <v>1</v>
      </c>
      <c r="G2150" t="s">
        <v>132</v>
      </c>
      <c r="H2150">
        <v>6</v>
      </c>
      <c r="I2150" t="s">
        <v>421</v>
      </c>
      <c r="J2150" t="s">
        <v>422</v>
      </c>
      <c r="K2150" t="s">
        <v>423</v>
      </c>
      <c r="L2150">
        <v>200</v>
      </c>
      <c r="M2150" t="s">
        <v>143</v>
      </c>
      <c r="N2150">
        <v>27975</v>
      </c>
      <c r="O2150">
        <v>2112100.25</v>
      </c>
      <c r="P2150">
        <v>13744069</v>
      </c>
      <c r="Q2150" t="str">
        <f>VLOOKUP(J2150,S:T,2,FALSE)</f>
        <v>E2 - Low Income Residential</v>
      </c>
    </row>
    <row r="2151" spans="1:17" x14ac:dyDescent="0.35">
      <c r="A2151">
        <v>49</v>
      </c>
      <c r="B2151" t="s">
        <v>420</v>
      </c>
      <c r="C2151">
        <v>2020</v>
      </c>
      <c r="D2151">
        <v>6</v>
      </c>
      <c r="E2151" t="s">
        <v>146</v>
      </c>
      <c r="F2151">
        <v>5</v>
      </c>
      <c r="G2151" t="s">
        <v>140</v>
      </c>
      <c r="H2151">
        <v>950</v>
      </c>
      <c r="I2151" t="s">
        <v>428</v>
      </c>
      <c r="J2151" t="s">
        <v>425</v>
      </c>
      <c r="K2151" t="s">
        <v>426</v>
      </c>
      <c r="L2151">
        <v>4552</v>
      </c>
      <c r="M2151" t="s">
        <v>156</v>
      </c>
      <c r="N2151">
        <v>145</v>
      </c>
      <c r="O2151">
        <v>39597.24</v>
      </c>
      <c r="P2151">
        <v>363317</v>
      </c>
      <c r="Q2151" t="str">
        <f>VLOOKUP(J2151,S:T,2,FALSE)</f>
        <v>E3 - Small C&amp;I</v>
      </c>
    </row>
    <row r="2152" spans="1:17" x14ac:dyDescent="0.35">
      <c r="A2152">
        <v>49</v>
      </c>
      <c r="B2152" t="s">
        <v>420</v>
      </c>
      <c r="C2152">
        <v>2020</v>
      </c>
      <c r="D2152">
        <v>6</v>
      </c>
      <c r="E2152" t="s">
        <v>146</v>
      </c>
      <c r="F2152">
        <v>1</v>
      </c>
      <c r="G2152" t="s">
        <v>132</v>
      </c>
      <c r="H2152">
        <v>34</v>
      </c>
      <c r="I2152" t="s">
        <v>463</v>
      </c>
      <c r="J2152" t="s">
        <v>458</v>
      </c>
      <c r="K2152" t="s">
        <v>459</v>
      </c>
      <c r="L2152">
        <v>200</v>
      </c>
      <c r="M2152" t="s">
        <v>143</v>
      </c>
      <c r="N2152">
        <v>2</v>
      </c>
      <c r="O2152">
        <v>47.15</v>
      </c>
      <c r="P2152">
        <v>123</v>
      </c>
      <c r="Q2152" t="str">
        <f>VLOOKUP(J2152,S:T,2,FALSE)</f>
        <v>E3 - Small C&amp;I</v>
      </c>
    </row>
    <row r="2153" spans="1:17" x14ac:dyDescent="0.35">
      <c r="A2153">
        <v>49</v>
      </c>
      <c r="B2153" t="s">
        <v>420</v>
      </c>
      <c r="C2153">
        <v>2020</v>
      </c>
      <c r="D2153">
        <v>6</v>
      </c>
      <c r="E2153" t="s">
        <v>146</v>
      </c>
      <c r="F2153">
        <v>3</v>
      </c>
      <c r="G2153" t="s">
        <v>135</v>
      </c>
      <c r="H2153">
        <v>617</v>
      </c>
      <c r="I2153" t="s">
        <v>470</v>
      </c>
      <c r="J2153" t="s">
        <v>430</v>
      </c>
      <c r="K2153" t="s">
        <v>431</v>
      </c>
      <c r="L2153">
        <v>4532</v>
      </c>
      <c r="M2153" t="s">
        <v>142</v>
      </c>
      <c r="N2153">
        <v>1</v>
      </c>
      <c r="O2153">
        <v>858.38</v>
      </c>
      <c r="P2153">
        <v>3741</v>
      </c>
      <c r="Q2153" t="str">
        <f>VLOOKUP(J2153,S:T,2,FALSE)</f>
        <v>E6 - OTHER</v>
      </c>
    </row>
    <row r="2154" spans="1:17" x14ac:dyDescent="0.35">
      <c r="A2154">
        <v>49</v>
      </c>
      <c r="B2154" t="s">
        <v>420</v>
      </c>
      <c r="C2154">
        <v>2020</v>
      </c>
      <c r="D2154">
        <v>6</v>
      </c>
      <c r="E2154" t="s">
        <v>146</v>
      </c>
      <c r="F2154">
        <v>5</v>
      </c>
      <c r="G2154" t="s">
        <v>140</v>
      </c>
      <c r="H2154">
        <v>616</v>
      </c>
      <c r="I2154" t="s">
        <v>446</v>
      </c>
      <c r="J2154" t="s">
        <v>441</v>
      </c>
      <c r="K2154" t="s">
        <v>442</v>
      </c>
      <c r="L2154">
        <v>4552</v>
      </c>
      <c r="M2154" t="s">
        <v>156</v>
      </c>
      <c r="N2154">
        <v>20</v>
      </c>
      <c r="O2154">
        <v>2470.2600000000002</v>
      </c>
      <c r="P2154">
        <v>10892</v>
      </c>
      <c r="Q2154" t="str">
        <f>VLOOKUP(J2154,S:T,2,FALSE)</f>
        <v>E6 - OTHER</v>
      </c>
    </row>
    <row r="2155" spans="1:17" x14ac:dyDescent="0.35">
      <c r="A2155">
        <v>49</v>
      </c>
      <c r="B2155" t="s">
        <v>420</v>
      </c>
      <c r="C2155">
        <v>2020</v>
      </c>
      <c r="D2155">
        <v>6</v>
      </c>
      <c r="E2155" t="s">
        <v>146</v>
      </c>
      <c r="F2155">
        <v>3</v>
      </c>
      <c r="G2155" t="s">
        <v>135</v>
      </c>
      <c r="H2155">
        <v>616</v>
      </c>
      <c r="I2155" t="s">
        <v>446</v>
      </c>
      <c r="J2155" t="s">
        <v>441</v>
      </c>
      <c r="K2155" t="s">
        <v>442</v>
      </c>
      <c r="L2155">
        <v>4532</v>
      </c>
      <c r="M2155" t="s">
        <v>142</v>
      </c>
      <c r="N2155">
        <v>314</v>
      </c>
      <c r="O2155">
        <v>17921.95</v>
      </c>
      <c r="P2155">
        <v>82926</v>
      </c>
      <c r="Q2155" t="str">
        <f>VLOOKUP(J2155,S:T,2,FALSE)</f>
        <v>E6 - OTHER</v>
      </c>
    </row>
    <row r="2156" spans="1:17" x14ac:dyDescent="0.35">
      <c r="A2156">
        <v>49</v>
      </c>
      <c r="B2156" t="s">
        <v>420</v>
      </c>
      <c r="C2156">
        <v>2020</v>
      </c>
      <c r="D2156">
        <v>6</v>
      </c>
      <c r="E2156" t="s">
        <v>146</v>
      </c>
      <c r="F2156">
        <v>6</v>
      </c>
      <c r="G2156" t="s">
        <v>137</v>
      </c>
      <c r="H2156">
        <v>616</v>
      </c>
      <c r="I2156" t="s">
        <v>446</v>
      </c>
      <c r="J2156" t="s">
        <v>441</v>
      </c>
      <c r="K2156" t="s">
        <v>442</v>
      </c>
      <c r="L2156">
        <v>4562</v>
      </c>
      <c r="M2156" t="s">
        <v>144</v>
      </c>
      <c r="N2156">
        <v>72</v>
      </c>
      <c r="O2156">
        <v>4657.04</v>
      </c>
      <c r="P2156">
        <v>22917</v>
      </c>
      <c r="Q2156" t="str">
        <f>VLOOKUP(J2156,S:T,2,FALSE)</f>
        <v>E6 - OTHER</v>
      </c>
    </row>
    <row r="2157" spans="1:17" x14ac:dyDescent="0.35">
      <c r="A2157">
        <v>49</v>
      </c>
      <c r="B2157" t="s">
        <v>420</v>
      </c>
      <c r="C2157">
        <v>2020</v>
      </c>
      <c r="D2157">
        <v>6</v>
      </c>
      <c r="E2157" t="s">
        <v>146</v>
      </c>
      <c r="F2157">
        <v>5</v>
      </c>
      <c r="G2157" t="s">
        <v>140</v>
      </c>
      <c r="H2157">
        <v>53</v>
      </c>
      <c r="I2157" t="s">
        <v>435</v>
      </c>
      <c r="J2157" t="s">
        <v>433</v>
      </c>
      <c r="K2157" t="s">
        <v>434</v>
      </c>
      <c r="L2157">
        <v>460</v>
      </c>
      <c r="M2157" t="s">
        <v>141</v>
      </c>
      <c r="N2157">
        <v>9</v>
      </c>
      <c r="O2157">
        <v>16879.7</v>
      </c>
      <c r="P2157">
        <v>81228</v>
      </c>
      <c r="Q2157" t="str">
        <f>VLOOKUP(J2157,S:T,2,FALSE)</f>
        <v>E4 - Medium C&amp;I</v>
      </c>
    </row>
    <row r="2158" spans="1:17" x14ac:dyDescent="0.35">
      <c r="A2158">
        <v>49</v>
      </c>
      <c r="B2158" t="s">
        <v>420</v>
      </c>
      <c r="C2158">
        <v>2020</v>
      </c>
      <c r="D2158">
        <v>6</v>
      </c>
      <c r="E2158" t="s">
        <v>146</v>
      </c>
      <c r="F2158">
        <v>1</v>
      </c>
      <c r="G2158" t="s">
        <v>132</v>
      </c>
      <c r="H2158">
        <v>954</v>
      </c>
      <c r="I2158" t="s">
        <v>436</v>
      </c>
      <c r="J2158" t="s">
        <v>433</v>
      </c>
      <c r="K2158" t="s">
        <v>434</v>
      </c>
      <c r="L2158">
        <v>4512</v>
      </c>
      <c r="M2158" t="s">
        <v>133</v>
      </c>
      <c r="N2158">
        <v>1</v>
      </c>
      <c r="O2158">
        <v>997.49</v>
      </c>
      <c r="P2158">
        <v>9637</v>
      </c>
      <c r="Q2158" t="str">
        <f>VLOOKUP(J2158,S:T,2,FALSE)</f>
        <v>E4 - Medium C&amp;I</v>
      </c>
    </row>
    <row r="2159" spans="1:17" x14ac:dyDescent="0.35">
      <c r="A2159">
        <v>49</v>
      </c>
      <c r="B2159" t="s">
        <v>420</v>
      </c>
      <c r="C2159">
        <v>2020</v>
      </c>
      <c r="D2159">
        <v>6</v>
      </c>
      <c r="E2159" t="s">
        <v>146</v>
      </c>
      <c r="F2159">
        <v>3</v>
      </c>
      <c r="G2159" t="s">
        <v>135</v>
      </c>
      <c r="H2159">
        <v>629</v>
      </c>
      <c r="I2159" t="s">
        <v>469</v>
      </c>
      <c r="J2159" t="s">
        <v>430</v>
      </c>
      <c r="K2159" t="s">
        <v>431</v>
      </c>
      <c r="L2159">
        <v>300</v>
      </c>
      <c r="M2159" t="s">
        <v>136</v>
      </c>
      <c r="N2159">
        <v>8</v>
      </c>
      <c r="O2159">
        <v>263.38</v>
      </c>
      <c r="P2159">
        <v>872</v>
      </c>
      <c r="Q2159" t="str">
        <f>VLOOKUP(J2159,S:T,2,FALSE)</f>
        <v>E6 - OTHER</v>
      </c>
    </row>
    <row r="2160" spans="1:17" x14ac:dyDescent="0.35">
      <c r="A2160">
        <v>49</v>
      </c>
      <c r="B2160" t="s">
        <v>420</v>
      </c>
      <c r="C2160">
        <v>2020</v>
      </c>
      <c r="D2160">
        <v>6</v>
      </c>
      <c r="E2160" t="s">
        <v>146</v>
      </c>
      <c r="F2160">
        <v>3</v>
      </c>
      <c r="G2160" t="s">
        <v>135</v>
      </c>
      <c r="H2160">
        <v>1</v>
      </c>
      <c r="I2160" t="s">
        <v>449</v>
      </c>
      <c r="J2160" t="s">
        <v>450</v>
      </c>
      <c r="K2160" t="s">
        <v>451</v>
      </c>
      <c r="L2160">
        <v>300</v>
      </c>
      <c r="M2160" t="s">
        <v>136</v>
      </c>
      <c r="N2160">
        <v>791</v>
      </c>
      <c r="O2160">
        <v>104873.16</v>
      </c>
      <c r="P2160">
        <v>510570</v>
      </c>
      <c r="Q2160" t="str">
        <f>VLOOKUP(J2160,S:T,2,FALSE)</f>
        <v>E1 - Residential</v>
      </c>
    </row>
    <row r="2161" spans="1:17" x14ac:dyDescent="0.35">
      <c r="A2161">
        <v>49</v>
      </c>
      <c r="B2161" t="s">
        <v>420</v>
      </c>
      <c r="C2161">
        <v>2020</v>
      </c>
      <c r="D2161">
        <v>6</v>
      </c>
      <c r="E2161" t="s">
        <v>146</v>
      </c>
      <c r="F2161">
        <v>10</v>
      </c>
      <c r="G2161" t="s">
        <v>149</v>
      </c>
      <c r="H2161">
        <v>903</v>
      </c>
      <c r="I2161" t="s">
        <v>453</v>
      </c>
      <c r="J2161" t="s">
        <v>450</v>
      </c>
      <c r="K2161" t="s">
        <v>451</v>
      </c>
      <c r="L2161">
        <v>4513</v>
      </c>
      <c r="M2161" t="s">
        <v>150</v>
      </c>
      <c r="N2161">
        <v>1626</v>
      </c>
      <c r="O2161">
        <v>116386.86</v>
      </c>
      <c r="P2161">
        <v>957879</v>
      </c>
      <c r="Q2161" t="str">
        <f>VLOOKUP(J2161,S:T,2,FALSE)</f>
        <v>E1 - Residential</v>
      </c>
    </row>
    <row r="2162" spans="1:17" x14ac:dyDescent="0.35">
      <c r="A2162">
        <v>49</v>
      </c>
      <c r="B2162" t="s">
        <v>420</v>
      </c>
      <c r="C2162">
        <v>2020</v>
      </c>
      <c r="D2162">
        <v>6</v>
      </c>
      <c r="E2162" t="s">
        <v>146</v>
      </c>
      <c r="F2162">
        <v>1</v>
      </c>
      <c r="G2162" t="s">
        <v>132</v>
      </c>
      <c r="H2162">
        <v>1</v>
      </c>
      <c r="I2162" t="s">
        <v>449</v>
      </c>
      <c r="J2162" t="s">
        <v>450</v>
      </c>
      <c r="K2162" t="s">
        <v>451</v>
      </c>
      <c r="L2162">
        <v>200</v>
      </c>
      <c r="M2162" t="s">
        <v>143</v>
      </c>
      <c r="N2162">
        <v>352403</v>
      </c>
      <c r="O2162">
        <v>38393070.859999999</v>
      </c>
      <c r="P2162">
        <v>182202785</v>
      </c>
      <c r="Q2162" t="str">
        <f>VLOOKUP(J2162,S:T,2,FALSE)</f>
        <v>E1 - Residential</v>
      </c>
    </row>
    <row r="2163" spans="1:17" x14ac:dyDescent="0.35">
      <c r="A2163">
        <v>49</v>
      </c>
      <c r="B2163" t="s">
        <v>420</v>
      </c>
      <c r="C2163">
        <v>2020</v>
      </c>
      <c r="D2163">
        <v>6</v>
      </c>
      <c r="E2163" t="s">
        <v>146</v>
      </c>
      <c r="F2163">
        <v>1</v>
      </c>
      <c r="G2163" t="s">
        <v>132</v>
      </c>
      <c r="H2163">
        <v>950</v>
      </c>
      <c r="I2163" t="s">
        <v>428</v>
      </c>
      <c r="J2163" t="s">
        <v>425</v>
      </c>
      <c r="K2163" t="s">
        <v>426</v>
      </c>
      <c r="L2163">
        <v>4512</v>
      </c>
      <c r="M2163" t="s">
        <v>133</v>
      </c>
      <c r="N2163">
        <v>77</v>
      </c>
      <c r="O2163">
        <v>8663.4500000000007</v>
      </c>
      <c r="P2163">
        <v>72321</v>
      </c>
      <c r="Q2163" t="str">
        <f>VLOOKUP(J2163,S:T,2,FALSE)</f>
        <v>E3 - Small C&amp;I</v>
      </c>
    </row>
    <row r="2164" spans="1:17" x14ac:dyDescent="0.35">
      <c r="A2164">
        <v>49</v>
      </c>
      <c r="B2164" t="s">
        <v>420</v>
      </c>
      <c r="C2164">
        <v>2020</v>
      </c>
      <c r="D2164">
        <v>6</v>
      </c>
      <c r="E2164" t="s">
        <v>146</v>
      </c>
      <c r="F2164">
        <v>6</v>
      </c>
      <c r="G2164" t="s">
        <v>137</v>
      </c>
      <c r="H2164">
        <v>631</v>
      </c>
      <c r="I2164" t="s">
        <v>475</v>
      </c>
      <c r="J2164" t="s">
        <v>157</v>
      </c>
      <c r="K2164" t="s">
        <v>145</v>
      </c>
      <c r="L2164">
        <v>700</v>
      </c>
      <c r="M2164" t="s">
        <v>138</v>
      </c>
      <c r="N2164">
        <v>19</v>
      </c>
      <c r="O2164">
        <v>9436.0400000000009</v>
      </c>
      <c r="P2164">
        <v>51930</v>
      </c>
      <c r="Q2164" t="str">
        <f>VLOOKUP(J2164,S:T,2,FALSE)</f>
        <v>E6 - OTHER</v>
      </c>
    </row>
    <row r="2165" spans="1:17" x14ac:dyDescent="0.35">
      <c r="A2165">
        <v>49</v>
      </c>
      <c r="B2165" t="s">
        <v>420</v>
      </c>
      <c r="C2165">
        <v>2020</v>
      </c>
      <c r="D2165">
        <v>6</v>
      </c>
      <c r="E2165" t="s">
        <v>146</v>
      </c>
      <c r="F2165">
        <v>6</v>
      </c>
      <c r="G2165" t="s">
        <v>137</v>
      </c>
      <c r="H2165">
        <v>629</v>
      </c>
      <c r="I2165" t="s">
        <v>469</v>
      </c>
      <c r="J2165" t="s">
        <v>430</v>
      </c>
      <c r="K2165" t="s">
        <v>431</v>
      </c>
      <c r="L2165">
        <v>700</v>
      </c>
      <c r="M2165" t="s">
        <v>138</v>
      </c>
      <c r="N2165">
        <v>125</v>
      </c>
      <c r="O2165">
        <v>147414</v>
      </c>
      <c r="P2165">
        <v>265782</v>
      </c>
      <c r="Q2165" t="str">
        <f>VLOOKUP(J2165,S:T,2,FALSE)</f>
        <v>E6 - OTHER</v>
      </c>
    </row>
    <row r="2166" spans="1:17" x14ac:dyDescent="0.35">
      <c r="A2166">
        <v>49</v>
      </c>
      <c r="B2166" t="s">
        <v>420</v>
      </c>
      <c r="C2166">
        <v>2020</v>
      </c>
      <c r="D2166">
        <v>6</v>
      </c>
      <c r="E2166" t="s">
        <v>146</v>
      </c>
      <c r="F2166">
        <v>3</v>
      </c>
      <c r="G2166" t="s">
        <v>135</v>
      </c>
      <c r="H2166">
        <v>628</v>
      </c>
      <c r="I2166" t="s">
        <v>440</v>
      </c>
      <c r="J2166" t="s">
        <v>441</v>
      </c>
      <c r="K2166" t="s">
        <v>442</v>
      </c>
      <c r="L2166">
        <v>300</v>
      </c>
      <c r="M2166" t="s">
        <v>136</v>
      </c>
      <c r="N2166">
        <v>1101</v>
      </c>
      <c r="O2166">
        <v>74585.62</v>
      </c>
      <c r="P2166">
        <v>244721</v>
      </c>
      <c r="Q2166" t="str">
        <f>VLOOKUP(J2166,S:T,2,FALSE)</f>
        <v>E6 - OTHER</v>
      </c>
    </row>
    <row r="2167" spans="1:17" x14ac:dyDescent="0.35">
      <c r="A2167">
        <v>49</v>
      </c>
      <c r="B2167" t="s">
        <v>420</v>
      </c>
      <c r="C2167">
        <v>2020</v>
      </c>
      <c r="D2167">
        <v>6</v>
      </c>
      <c r="E2167" t="s">
        <v>146</v>
      </c>
      <c r="F2167">
        <v>3</v>
      </c>
      <c r="G2167" t="s">
        <v>135</v>
      </c>
      <c r="H2167">
        <v>954</v>
      </c>
      <c r="I2167" t="s">
        <v>436</v>
      </c>
      <c r="J2167" t="s">
        <v>433</v>
      </c>
      <c r="K2167" t="s">
        <v>434</v>
      </c>
      <c r="L2167">
        <v>4532</v>
      </c>
      <c r="M2167" t="s">
        <v>142</v>
      </c>
      <c r="N2167">
        <v>3553</v>
      </c>
      <c r="O2167">
        <v>4875198.96</v>
      </c>
      <c r="P2167">
        <v>50487295</v>
      </c>
      <c r="Q2167" t="str">
        <f>VLOOKUP(J2167,S:T,2,FALSE)</f>
        <v>E4 - Medium C&amp;I</v>
      </c>
    </row>
    <row r="2168" spans="1:17" x14ac:dyDescent="0.35">
      <c r="A2168">
        <v>49</v>
      </c>
      <c r="B2168" t="s">
        <v>420</v>
      </c>
      <c r="C2168">
        <v>2020</v>
      </c>
      <c r="D2168">
        <v>6</v>
      </c>
      <c r="E2168" t="s">
        <v>146</v>
      </c>
      <c r="F2168">
        <v>1</v>
      </c>
      <c r="G2168" t="s">
        <v>132</v>
      </c>
      <c r="H2168">
        <v>13</v>
      </c>
      <c r="I2168" t="s">
        <v>432</v>
      </c>
      <c r="J2168" t="s">
        <v>433</v>
      </c>
      <c r="K2168" t="s">
        <v>434</v>
      </c>
      <c r="L2168">
        <v>200</v>
      </c>
      <c r="M2168" t="s">
        <v>143</v>
      </c>
      <c r="N2168">
        <v>9</v>
      </c>
      <c r="O2168">
        <v>6742.98</v>
      </c>
      <c r="P2168">
        <v>29111</v>
      </c>
      <c r="Q2168" t="str">
        <f>VLOOKUP(J2168,S:T,2,FALSE)</f>
        <v>E4 - Medium C&amp;I</v>
      </c>
    </row>
    <row r="2169" spans="1:17" x14ac:dyDescent="0.35">
      <c r="A2169">
        <v>49</v>
      </c>
      <c r="B2169" t="s">
        <v>420</v>
      </c>
      <c r="C2169">
        <v>2020</v>
      </c>
      <c r="D2169">
        <v>6</v>
      </c>
      <c r="E2169" t="s">
        <v>146</v>
      </c>
      <c r="F2169">
        <v>10</v>
      </c>
      <c r="G2169" t="s">
        <v>149</v>
      </c>
      <c r="H2169">
        <v>5</v>
      </c>
      <c r="I2169" t="s">
        <v>536</v>
      </c>
      <c r="J2169" t="s">
        <v>425</v>
      </c>
      <c r="K2169" t="s">
        <v>426</v>
      </c>
      <c r="L2169">
        <v>207</v>
      </c>
      <c r="M2169" t="s">
        <v>151</v>
      </c>
      <c r="N2169">
        <v>2</v>
      </c>
      <c r="O2169">
        <v>116.61</v>
      </c>
      <c r="P2169">
        <v>477</v>
      </c>
      <c r="Q2169" t="str">
        <f>VLOOKUP(J2169,S:T,2,FALSE)</f>
        <v>E3 - Small C&amp;I</v>
      </c>
    </row>
    <row r="2170" spans="1:17" x14ac:dyDescent="0.35">
      <c r="A2170">
        <v>49</v>
      </c>
      <c r="B2170" t="s">
        <v>420</v>
      </c>
      <c r="C2170">
        <v>2020</v>
      </c>
      <c r="D2170">
        <v>6</v>
      </c>
      <c r="E2170" t="s">
        <v>146</v>
      </c>
      <c r="F2170">
        <v>10</v>
      </c>
      <c r="G2170" t="s">
        <v>149</v>
      </c>
      <c r="H2170">
        <v>905</v>
      </c>
      <c r="I2170" t="s">
        <v>454</v>
      </c>
      <c r="J2170" t="s">
        <v>422</v>
      </c>
      <c r="K2170" t="s">
        <v>423</v>
      </c>
      <c r="L2170">
        <v>4513</v>
      </c>
      <c r="M2170" t="s">
        <v>150</v>
      </c>
      <c r="N2170">
        <v>125</v>
      </c>
      <c r="O2170">
        <v>3006.52</v>
      </c>
      <c r="P2170">
        <v>54833</v>
      </c>
      <c r="Q2170" t="str">
        <f>VLOOKUP(J2170,S:T,2,FALSE)</f>
        <v>E2 - Low Income Residential</v>
      </c>
    </row>
    <row r="2171" spans="1:17" x14ac:dyDescent="0.35">
      <c r="A2171">
        <v>49</v>
      </c>
      <c r="B2171" t="s">
        <v>420</v>
      </c>
      <c r="C2171">
        <v>2020</v>
      </c>
      <c r="D2171">
        <v>6</v>
      </c>
      <c r="E2171" t="s">
        <v>146</v>
      </c>
      <c r="F2171">
        <v>3</v>
      </c>
      <c r="G2171" t="s">
        <v>135</v>
      </c>
      <c r="H2171">
        <v>6</v>
      </c>
      <c r="I2171" t="s">
        <v>421</v>
      </c>
      <c r="J2171" t="s">
        <v>422</v>
      </c>
      <c r="K2171" t="s">
        <v>423</v>
      </c>
      <c r="L2171">
        <v>300</v>
      </c>
      <c r="M2171" t="s">
        <v>136</v>
      </c>
      <c r="N2171">
        <v>2</v>
      </c>
      <c r="O2171">
        <v>105.97</v>
      </c>
      <c r="P2171">
        <v>663</v>
      </c>
      <c r="Q2171" t="str">
        <f>VLOOKUP(J2171,S:T,2,FALSE)</f>
        <v>E2 - Low Income Residential</v>
      </c>
    </row>
    <row r="2172" spans="1:17" x14ac:dyDescent="0.35">
      <c r="A2172">
        <v>49</v>
      </c>
      <c r="B2172" t="s">
        <v>420</v>
      </c>
      <c r="C2172">
        <v>2020</v>
      </c>
      <c r="D2172">
        <v>6</v>
      </c>
      <c r="E2172" t="s">
        <v>146</v>
      </c>
      <c r="F2172">
        <v>6</v>
      </c>
      <c r="G2172" t="s">
        <v>137</v>
      </c>
      <c r="H2172">
        <v>627</v>
      </c>
      <c r="I2172" t="s">
        <v>468</v>
      </c>
      <c r="J2172" t="s">
        <v>84</v>
      </c>
      <c r="K2172" t="s">
        <v>145</v>
      </c>
      <c r="L2172">
        <v>700</v>
      </c>
      <c r="M2172" t="s">
        <v>138</v>
      </c>
      <c r="N2172">
        <v>2</v>
      </c>
      <c r="O2172">
        <v>833.26</v>
      </c>
      <c r="P2172">
        <v>319</v>
      </c>
      <c r="Q2172" t="str">
        <f>VLOOKUP(J2172,S:T,2,FALSE)</f>
        <v>E6 - OTHER</v>
      </c>
    </row>
    <row r="2173" spans="1:17" x14ac:dyDescent="0.35">
      <c r="A2173">
        <v>49</v>
      </c>
      <c r="B2173" t="s">
        <v>420</v>
      </c>
      <c r="C2173">
        <v>2020</v>
      </c>
      <c r="D2173">
        <v>6</v>
      </c>
      <c r="E2173" t="s">
        <v>146</v>
      </c>
      <c r="F2173">
        <v>3</v>
      </c>
      <c r="G2173" t="s">
        <v>135</v>
      </c>
      <c r="H2173">
        <v>710</v>
      </c>
      <c r="I2173" t="s">
        <v>448</v>
      </c>
      <c r="J2173" t="s">
        <v>438</v>
      </c>
      <c r="K2173" t="s">
        <v>439</v>
      </c>
      <c r="L2173">
        <v>4532</v>
      </c>
      <c r="M2173" t="s">
        <v>142</v>
      </c>
      <c r="N2173">
        <v>303</v>
      </c>
      <c r="O2173">
        <v>4872459.9400000004</v>
      </c>
      <c r="P2173">
        <v>64270635</v>
      </c>
      <c r="Q2173" t="str">
        <f>VLOOKUP(J2173,S:T,2,FALSE)</f>
        <v>E5 - Large C&amp;I</v>
      </c>
    </row>
    <row r="2174" spans="1:17" x14ac:dyDescent="0.35">
      <c r="A2174">
        <v>49</v>
      </c>
      <c r="B2174" t="s">
        <v>420</v>
      </c>
      <c r="C2174">
        <v>2020</v>
      </c>
      <c r="D2174">
        <v>6</v>
      </c>
      <c r="E2174" t="s">
        <v>146</v>
      </c>
      <c r="F2174">
        <v>5</v>
      </c>
      <c r="G2174" t="s">
        <v>140</v>
      </c>
      <c r="H2174">
        <v>944</v>
      </c>
      <c r="I2174" t="s">
        <v>471</v>
      </c>
      <c r="J2174" t="s">
        <v>472</v>
      </c>
      <c r="K2174" t="s">
        <v>473</v>
      </c>
      <c r="L2174">
        <v>4552</v>
      </c>
      <c r="M2174" t="s">
        <v>156</v>
      </c>
      <c r="N2174">
        <v>1</v>
      </c>
      <c r="O2174">
        <v>5361.64</v>
      </c>
      <c r="P2174">
        <v>97940</v>
      </c>
      <c r="Q2174" t="str">
        <f>VLOOKUP(J2174,S:T,2,FALSE)</f>
        <v>E6 - OTHER</v>
      </c>
    </row>
    <row r="2175" spans="1:17" x14ac:dyDescent="0.35">
      <c r="A2175">
        <v>49</v>
      </c>
      <c r="B2175" t="s">
        <v>420</v>
      </c>
      <c r="C2175">
        <v>2020</v>
      </c>
      <c r="D2175">
        <v>6</v>
      </c>
      <c r="E2175" t="s">
        <v>146</v>
      </c>
      <c r="F2175">
        <v>3</v>
      </c>
      <c r="G2175" t="s">
        <v>135</v>
      </c>
      <c r="H2175">
        <v>705</v>
      </c>
      <c r="I2175" t="s">
        <v>437</v>
      </c>
      <c r="J2175" t="s">
        <v>438</v>
      </c>
      <c r="K2175" t="s">
        <v>439</v>
      </c>
      <c r="L2175">
        <v>300</v>
      </c>
      <c r="M2175" t="s">
        <v>136</v>
      </c>
      <c r="N2175">
        <v>89</v>
      </c>
      <c r="O2175">
        <v>1429878.35</v>
      </c>
      <c r="P2175">
        <v>8334262</v>
      </c>
      <c r="Q2175" t="str">
        <f>VLOOKUP(J2175,S:T,2,FALSE)</f>
        <v>E5 - Large C&amp;I</v>
      </c>
    </row>
    <row r="2176" spans="1:17" x14ac:dyDescent="0.35">
      <c r="A2176">
        <v>49</v>
      </c>
      <c r="B2176" t="s">
        <v>420</v>
      </c>
      <c r="C2176">
        <v>2020</v>
      </c>
      <c r="D2176">
        <v>6</v>
      </c>
      <c r="E2176" t="s">
        <v>146</v>
      </c>
      <c r="F2176">
        <v>10</v>
      </c>
      <c r="G2176" t="s">
        <v>149</v>
      </c>
      <c r="H2176">
        <v>628</v>
      </c>
      <c r="I2176" t="s">
        <v>440</v>
      </c>
      <c r="J2176" t="s">
        <v>441</v>
      </c>
      <c r="K2176" t="s">
        <v>442</v>
      </c>
      <c r="L2176">
        <v>207</v>
      </c>
      <c r="M2176" t="s">
        <v>151</v>
      </c>
      <c r="N2176">
        <v>7</v>
      </c>
      <c r="O2176">
        <v>158.32</v>
      </c>
      <c r="P2176">
        <v>480</v>
      </c>
      <c r="Q2176" t="str">
        <f>VLOOKUP(J2176,S:T,2,FALSE)</f>
        <v>E6 - OTHER</v>
      </c>
    </row>
    <row r="2177" spans="1:17" x14ac:dyDescent="0.35">
      <c r="A2177">
        <v>49</v>
      </c>
      <c r="B2177" t="s">
        <v>420</v>
      </c>
      <c r="C2177">
        <v>2020</v>
      </c>
      <c r="D2177">
        <v>6</v>
      </c>
      <c r="E2177" t="s">
        <v>146</v>
      </c>
      <c r="F2177">
        <v>5</v>
      </c>
      <c r="G2177" t="s">
        <v>140</v>
      </c>
      <c r="H2177">
        <v>13</v>
      </c>
      <c r="I2177" t="s">
        <v>432</v>
      </c>
      <c r="J2177" t="s">
        <v>433</v>
      </c>
      <c r="K2177" t="s">
        <v>434</v>
      </c>
      <c r="L2177">
        <v>460</v>
      </c>
      <c r="M2177" t="s">
        <v>141</v>
      </c>
      <c r="N2177">
        <v>288</v>
      </c>
      <c r="O2177">
        <v>482880.8</v>
      </c>
      <c r="P2177">
        <v>2786580</v>
      </c>
      <c r="Q2177" t="str">
        <f>VLOOKUP(J2177,S:T,2,FALSE)</f>
        <v>E4 - Medium C&amp;I</v>
      </c>
    </row>
    <row r="2178" spans="1:17" x14ac:dyDescent="0.35">
      <c r="A2178">
        <v>49</v>
      </c>
      <c r="B2178" t="s">
        <v>420</v>
      </c>
      <c r="C2178">
        <v>2020</v>
      </c>
      <c r="D2178">
        <v>6</v>
      </c>
      <c r="E2178" t="s">
        <v>146</v>
      </c>
      <c r="F2178">
        <v>1</v>
      </c>
      <c r="G2178" t="s">
        <v>132</v>
      </c>
      <c r="H2178">
        <v>903</v>
      </c>
      <c r="I2178" t="s">
        <v>453</v>
      </c>
      <c r="J2178" t="s">
        <v>450</v>
      </c>
      <c r="K2178" t="s">
        <v>451</v>
      </c>
      <c r="L2178">
        <v>4512</v>
      </c>
      <c r="M2178" t="s">
        <v>133</v>
      </c>
      <c r="N2178">
        <v>37826</v>
      </c>
      <c r="O2178">
        <v>2233345.9900000002</v>
      </c>
      <c r="P2178">
        <v>18019230</v>
      </c>
      <c r="Q2178" t="str">
        <f>VLOOKUP(J2178,S:T,2,FALSE)</f>
        <v>E1 - Residential</v>
      </c>
    </row>
    <row r="2179" spans="1:17" x14ac:dyDescent="0.35">
      <c r="A2179">
        <v>49</v>
      </c>
      <c r="B2179" t="s">
        <v>420</v>
      </c>
      <c r="C2179">
        <v>2020</v>
      </c>
      <c r="D2179">
        <v>6</v>
      </c>
      <c r="E2179" t="s">
        <v>146</v>
      </c>
      <c r="F2179">
        <v>5</v>
      </c>
      <c r="G2179" t="s">
        <v>140</v>
      </c>
      <c r="H2179">
        <v>6</v>
      </c>
      <c r="I2179" t="s">
        <v>421</v>
      </c>
      <c r="J2179" t="s">
        <v>422</v>
      </c>
      <c r="K2179" t="s">
        <v>423</v>
      </c>
      <c r="L2179">
        <v>460</v>
      </c>
      <c r="M2179" t="s">
        <v>141</v>
      </c>
      <c r="N2179">
        <v>1</v>
      </c>
      <c r="O2179">
        <v>29.43</v>
      </c>
      <c r="P2179">
        <v>170</v>
      </c>
      <c r="Q2179" t="str">
        <f>VLOOKUP(J2179,S:T,2,FALSE)</f>
        <v>E2 - Low Income Residential</v>
      </c>
    </row>
    <row r="2180" spans="1:17" x14ac:dyDescent="0.35">
      <c r="A2180">
        <v>49</v>
      </c>
      <c r="B2180" t="s">
        <v>420</v>
      </c>
      <c r="C2180">
        <v>2020</v>
      </c>
      <c r="D2180">
        <v>6</v>
      </c>
      <c r="E2180" t="s">
        <v>146</v>
      </c>
      <c r="F2180">
        <v>3</v>
      </c>
      <c r="G2180" t="s">
        <v>135</v>
      </c>
      <c r="H2180">
        <v>631</v>
      </c>
      <c r="I2180" t="s">
        <v>475</v>
      </c>
      <c r="J2180" t="s">
        <v>157</v>
      </c>
      <c r="K2180" t="s">
        <v>145</v>
      </c>
      <c r="L2180">
        <v>300</v>
      </c>
      <c r="M2180" t="s">
        <v>136</v>
      </c>
      <c r="N2180">
        <v>1</v>
      </c>
      <c r="O2180">
        <v>29.46</v>
      </c>
      <c r="P2180">
        <v>170</v>
      </c>
      <c r="Q2180" t="str">
        <f>VLOOKUP(J2180,S:T,2,FALSE)</f>
        <v>E6 - OTHER</v>
      </c>
    </row>
    <row r="2181" spans="1:17" x14ac:dyDescent="0.35">
      <c r="A2181">
        <v>49</v>
      </c>
      <c r="B2181" t="s">
        <v>420</v>
      </c>
      <c r="C2181">
        <v>2020</v>
      </c>
      <c r="D2181">
        <v>6</v>
      </c>
      <c r="E2181" t="s">
        <v>146</v>
      </c>
      <c r="F2181">
        <v>5</v>
      </c>
      <c r="G2181" t="s">
        <v>140</v>
      </c>
      <c r="H2181">
        <v>711</v>
      </c>
      <c r="I2181" t="s">
        <v>452</v>
      </c>
      <c r="J2181" t="s">
        <v>438</v>
      </c>
      <c r="K2181" t="s">
        <v>439</v>
      </c>
      <c r="L2181">
        <v>4552</v>
      </c>
      <c r="M2181" t="s">
        <v>156</v>
      </c>
      <c r="N2181">
        <v>79</v>
      </c>
      <c r="O2181">
        <v>1077942.75</v>
      </c>
      <c r="P2181">
        <v>13617834</v>
      </c>
      <c r="Q2181" t="str">
        <f>VLOOKUP(J2181,S:T,2,FALSE)</f>
        <v>E5 - Large C&amp;I</v>
      </c>
    </row>
    <row r="2182" spans="1:17" x14ac:dyDescent="0.35">
      <c r="A2182">
        <v>49</v>
      </c>
      <c r="B2182" t="s">
        <v>420</v>
      </c>
      <c r="C2182">
        <v>2020</v>
      </c>
      <c r="D2182">
        <v>6</v>
      </c>
      <c r="E2182" t="s">
        <v>146</v>
      </c>
      <c r="F2182">
        <v>5</v>
      </c>
      <c r="G2182" t="s">
        <v>140</v>
      </c>
      <c r="H2182">
        <v>700</v>
      </c>
      <c r="I2182" t="s">
        <v>447</v>
      </c>
      <c r="J2182" t="s">
        <v>438</v>
      </c>
      <c r="K2182" t="s">
        <v>439</v>
      </c>
      <c r="L2182">
        <v>460</v>
      </c>
      <c r="M2182" t="s">
        <v>141</v>
      </c>
      <c r="N2182">
        <v>40</v>
      </c>
      <c r="O2182">
        <v>399720.22</v>
      </c>
      <c r="P2182">
        <v>2251972</v>
      </c>
      <c r="Q2182" t="str">
        <f>VLOOKUP(J2182,S:T,2,FALSE)</f>
        <v>E5 - Large C&amp;I</v>
      </c>
    </row>
    <row r="2183" spans="1:17" x14ac:dyDescent="0.35">
      <c r="A2183">
        <v>49</v>
      </c>
      <c r="B2183" t="s">
        <v>420</v>
      </c>
      <c r="C2183">
        <v>2020</v>
      </c>
      <c r="D2183">
        <v>6</v>
      </c>
      <c r="E2183" t="s">
        <v>146</v>
      </c>
      <c r="F2183">
        <v>1</v>
      </c>
      <c r="G2183" t="s">
        <v>132</v>
      </c>
      <c r="H2183">
        <v>628</v>
      </c>
      <c r="I2183" t="s">
        <v>440</v>
      </c>
      <c r="J2183" t="s">
        <v>441</v>
      </c>
      <c r="K2183" t="s">
        <v>442</v>
      </c>
      <c r="L2183">
        <v>200</v>
      </c>
      <c r="M2183" t="s">
        <v>143</v>
      </c>
      <c r="N2183">
        <v>242</v>
      </c>
      <c r="O2183">
        <v>15060.08</v>
      </c>
      <c r="P2183">
        <v>29902</v>
      </c>
      <c r="Q2183" t="str">
        <f>VLOOKUP(J2183,S:T,2,FALSE)</f>
        <v>E6 - OTHER</v>
      </c>
    </row>
    <row r="2184" spans="1:17" x14ac:dyDescent="0.35">
      <c r="A2184">
        <v>49</v>
      </c>
      <c r="B2184" t="s">
        <v>420</v>
      </c>
      <c r="C2184">
        <v>2020</v>
      </c>
      <c r="D2184">
        <v>6</v>
      </c>
      <c r="E2184" t="s">
        <v>146</v>
      </c>
      <c r="F2184">
        <v>3</v>
      </c>
      <c r="G2184" t="s">
        <v>135</v>
      </c>
      <c r="H2184">
        <v>13</v>
      </c>
      <c r="I2184" t="s">
        <v>432</v>
      </c>
      <c r="J2184" t="s">
        <v>433</v>
      </c>
      <c r="K2184" t="s">
        <v>434</v>
      </c>
      <c r="L2184">
        <v>300</v>
      </c>
      <c r="M2184" t="s">
        <v>136</v>
      </c>
      <c r="N2184">
        <v>3701</v>
      </c>
      <c r="O2184">
        <v>5591342.3899999997</v>
      </c>
      <c r="P2184">
        <v>28723467</v>
      </c>
      <c r="Q2184" t="str">
        <f>VLOOKUP(J2184,S:T,2,FALSE)</f>
        <v>E4 - Medium C&amp;I</v>
      </c>
    </row>
    <row r="2185" spans="1:17" x14ac:dyDescent="0.35">
      <c r="A2185">
        <v>49</v>
      </c>
      <c r="B2185" t="s">
        <v>420</v>
      </c>
      <c r="C2185">
        <v>2020</v>
      </c>
      <c r="D2185">
        <v>6</v>
      </c>
      <c r="E2185" t="s">
        <v>146</v>
      </c>
      <c r="F2185">
        <v>3</v>
      </c>
      <c r="G2185" t="s">
        <v>135</v>
      </c>
      <c r="H2185">
        <v>34</v>
      </c>
      <c r="I2185" t="s">
        <v>463</v>
      </c>
      <c r="J2185" t="s">
        <v>458</v>
      </c>
      <c r="K2185" t="s">
        <v>459</v>
      </c>
      <c r="L2185">
        <v>300</v>
      </c>
      <c r="M2185" t="s">
        <v>136</v>
      </c>
      <c r="N2185">
        <v>134</v>
      </c>
      <c r="O2185">
        <v>14247.5</v>
      </c>
      <c r="P2185">
        <v>67348</v>
      </c>
      <c r="Q2185" t="str">
        <f>VLOOKUP(J2185,S:T,2,FALSE)</f>
        <v>E3 - Small C&amp;I</v>
      </c>
    </row>
    <row r="2186" spans="1:17" x14ac:dyDescent="0.35">
      <c r="A2186">
        <v>49</v>
      </c>
      <c r="B2186" t="s">
        <v>420</v>
      </c>
      <c r="C2186">
        <v>2020</v>
      </c>
      <c r="D2186">
        <v>6</v>
      </c>
      <c r="E2186" t="s">
        <v>146</v>
      </c>
      <c r="F2186">
        <v>3</v>
      </c>
      <c r="G2186" t="s">
        <v>135</v>
      </c>
      <c r="H2186">
        <v>951</v>
      </c>
      <c r="I2186" t="s">
        <v>457</v>
      </c>
      <c r="J2186" t="s">
        <v>458</v>
      </c>
      <c r="K2186" t="s">
        <v>459</v>
      </c>
      <c r="L2186">
        <v>4532</v>
      </c>
      <c r="M2186" t="s">
        <v>142</v>
      </c>
      <c r="N2186">
        <v>115</v>
      </c>
      <c r="O2186">
        <v>9115.09</v>
      </c>
      <c r="P2186">
        <v>68276</v>
      </c>
      <c r="Q2186" t="str">
        <f>VLOOKUP(J2186,S:T,2,FALSE)</f>
        <v>E3 - Small C&amp;I</v>
      </c>
    </row>
    <row r="2187" spans="1:17" x14ac:dyDescent="0.35">
      <c r="A2187">
        <v>49</v>
      </c>
      <c r="B2187" t="s">
        <v>420</v>
      </c>
      <c r="C2187">
        <v>2020</v>
      </c>
      <c r="D2187">
        <v>6</v>
      </c>
      <c r="E2187" t="s">
        <v>146</v>
      </c>
      <c r="F2187">
        <v>3</v>
      </c>
      <c r="G2187" t="s">
        <v>135</v>
      </c>
      <c r="H2187">
        <v>711</v>
      </c>
      <c r="I2187" t="s">
        <v>452</v>
      </c>
      <c r="J2187" t="s">
        <v>438</v>
      </c>
      <c r="K2187" t="s">
        <v>439</v>
      </c>
      <c r="L2187">
        <v>4532</v>
      </c>
      <c r="M2187" t="s">
        <v>142</v>
      </c>
      <c r="N2187">
        <v>324</v>
      </c>
      <c r="O2187">
        <v>4703076.3099999996</v>
      </c>
      <c r="P2187">
        <v>62788656</v>
      </c>
      <c r="Q2187" t="str">
        <f>VLOOKUP(J2187,S:T,2,FALSE)</f>
        <v>E5 - Large C&amp;I</v>
      </c>
    </row>
    <row r="2188" spans="1:17" x14ac:dyDescent="0.35">
      <c r="A2188">
        <v>49</v>
      </c>
      <c r="B2188" t="s">
        <v>420</v>
      </c>
      <c r="C2188">
        <v>2020</v>
      </c>
      <c r="D2188">
        <v>6</v>
      </c>
      <c r="E2188" t="s">
        <v>146</v>
      </c>
      <c r="F2188">
        <v>6</v>
      </c>
      <c r="G2188" t="s">
        <v>137</v>
      </c>
      <c r="H2188">
        <v>617</v>
      </c>
      <c r="I2188" t="s">
        <v>470</v>
      </c>
      <c r="J2188" t="s">
        <v>430</v>
      </c>
      <c r="K2188" t="s">
        <v>431</v>
      </c>
      <c r="L2188">
        <v>4562</v>
      </c>
      <c r="M2188" t="s">
        <v>144</v>
      </c>
      <c r="N2188">
        <v>108</v>
      </c>
      <c r="O2188">
        <v>394647.69</v>
      </c>
      <c r="P2188">
        <v>875844</v>
      </c>
      <c r="Q2188" t="str">
        <f>VLOOKUP(J2188,S:T,2,FALSE)</f>
        <v>E6 - OTHER</v>
      </c>
    </row>
    <row r="2189" spans="1:17" x14ac:dyDescent="0.35">
      <c r="A2189">
        <v>49</v>
      </c>
      <c r="B2189" t="s">
        <v>420</v>
      </c>
      <c r="C2189">
        <v>2020</v>
      </c>
      <c r="D2189">
        <v>6</v>
      </c>
      <c r="E2189" t="s">
        <v>146</v>
      </c>
      <c r="F2189">
        <v>6</v>
      </c>
      <c r="G2189" t="s">
        <v>137</v>
      </c>
      <c r="H2189">
        <v>628</v>
      </c>
      <c r="I2189" t="s">
        <v>440</v>
      </c>
      <c r="J2189" t="s">
        <v>441</v>
      </c>
      <c r="K2189" t="s">
        <v>442</v>
      </c>
      <c r="L2189">
        <v>700</v>
      </c>
      <c r="M2189" t="s">
        <v>138</v>
      </c>
      <c r="N2189">
        <v>206</v>
      </c>
      <c r="O2189">
        <v>13519.44</v>
      </c>
      <c r="P2189">
        <v>45432</v>
      </c>
      <c r="Q2189" t="str">
        <f>VLOOKUP(J2189,S:T,2,FALSE)</f>
        <v>E6 - OTHER</v>
      </c>
    </row>
    <row r="2190" spans="1:17" x14ac:dyDescent="0.35">
      <c r="A2190">
        <v>49</v>
      </c>
      <c r="B2190" t="s">
        <v>420</v>
      </c>
      <c r="C2190">
        <v>2020</v>
      </c>
      <c r="D2190">
        <v>6</v>
      </c>
      <c r="E2190" t="s">
        <v>146</v>
      </c>
      <c r="F2190">
        <v>3</v>
      </c>
      <c r="G2190" t="s">
        <v>135</v>
      </c>
      <c r="H2190">
        <v>924</v>
      </c>
      <c r="I2190" t="s">
        <v>443</v>
      </c>
      <c r="J2190" t="s">
        <v>444</v>
      </c>
      <c r="K2190" t="s">
        <v>445</v>
      </c>
      <c r="L2190">
        <v>4532</v>
      </c>
      <c r="M2190" t="s">
        <v>142</v>
      </c>
      <c r="N2190">
        <v>1</v>
      </c>
      <c r="O2190">
        <v>104654.5</v>
      </c>
      <c r="P2190">
        <v>476935</v>
      </c>
      <c r="Q2190" t="str">
        <f>VLOOKUP(J2190,S:T,2,FALSE)</f>
        <v>E5 - Large C&amp;I</v>
      </c>
    </row>
    <row r="2191" spans="1:17" x14ac:dyDescent="0.35">
      <c r="A2191">
        <v>49</v>
      </c>
      <c r="B2191" t="s">
        <v>420</v>
      </c>
      <c r="C2191">
        <v>2020</v>
      </c>
      <c r="D2191">
        <v>6</v>
      </c>
      <c r="E2191" t="s">
        <v>146</v>
      </c>
      <c r="F2191">
        <v>5</v>
      </c>
      <c r="G2191" t="s">
        <v>140</v>
      </c>
      <c r="H2191">
        <v>1</v>
      </c>
      <c r="I2191" t="s">
        <v>449</v>
      </c>
      <c r="J2191" t="s">
        <v>450</v>
      </c>
      <c r="K2191" t="s">
        <v>451</v>
      </c>
      <c r="L2191">
        <v>460</v>
      </c>
      <c r="M2191" t="s">
        <v>141</v>
      </c>
      <c r="N2191">
        <v>6</v>
      </c>
      <c r="O2191">
        <v>499.25</v>
      </c>
      <c r="P2191">
        <v>2278</v>
      </c>
      <c r="Q2191" t="str">
        <f>VLOOKUP(J2191,S:T,2,FALSE)</f>
        <v>E1 - Residential</v>
      </c>
    </row>
    <row r="2192" spans="1:17" x14ac:dyDescent="0.35">
      <c r="A2192">
        <v>49</v>
      </c>
      <c r="B2192" t="s">
        <v>420</v>
      </c>
      <c r="C2192">
        <v>2020</v>
      </c>
      <c r="D2192">
        <v>6</v>
      </c>
      <c r="E2192" t="s">
        <v>146</v>
      </c>
      <c r="F2192">
        <v>1</v>
      </c>
      <c r="G2192" t="s">
        <v>132</v>
      </c>
      <c r="H2192">
        <v>55</v>
      </c>
      <c r="I2192" t="s">
        <v>427</v>
      </c>
      <c r="J2192" t="s">
        <v>425</v>
      </c>
      <c r="K2192" t="s">
        <v>426</v>
      </c>
      <c r="L2192">
        <v>200</v>
      </c>
      <c r="M2192" t="s">
        <v>143</v>
      </c>
      <c r="N2192">
        <v>3</v>
      </c>
      <c r="O2192">
        <v>774.55</v>
      </c>
      <c r="P2192">
        <v>3852</v>
      </c>
      <c r="Q2192" t="str">
        <f>VLOOKUP(J2192,S:T,2,FALSE)</f>
        <v>E3 - Small C&amp;I</v>
      </c>
    </row>
    <row r="2193" spans="1:17" x14ac:dyDescent="0.35">
      <c r="A2193">
        <v>49</v>
      </c>
      <c r="B2193" t="s">
        <v>420</v>
      </c>
      <c r="C2193">
        <v>2020</v>
      </c>
      <c r="D2193">
        <v>6</v>
      </c>
      <c r="E2193" t="s">
        <v>146</v>
      </c>
      <c r="F2193">
        <v>5</v>
      </c>
      <c r="G2193" t="s">
        <v>140</v>
      </c>
      <c r="H2193">
        <v>122</v>
      </c>
      <c r="I2193" t="s">
        <v>460</v>
      </c>
      <c r="J2193" t="s">
        <v>461</v>
      </c>
      <c r="K2193" t="s">
        <v>462</v>
      </c>
      <c r="L2193">
        <v>460</v>
      </c>
      <c r="M2193" t="s">
        <v>141</v>
      </c>
      <c r="N2193">
        <v>1</v>
      </c>
      <c r="O2193">
        <v>30373.49</v>
      </c>
      <c r="P2193">
        <v>446630</v>
      </c>
      <c r="Q2193" t="str">
        <f>VLOOKUP(J2193,S:T,2,FALSE)</f>
        <v>E5 - Large C&amp;I</v>
      </c>
    </row>
    <row r="2194" spans="1:17" x14ac:dyDescent="0.35">
      <c r="A2194">
        <v>49</v>
      </c>
      <c r="B2194" t="s">
        <v>420</v>
      </c>
      <c r="C2194">
        <v>2020</v>
      </c>
      <c r="D2194">
        <v>6</v>
      </c>
      <c r="E2194" t="s">
        <v>146</v>
      </c>
      <c r="F2194">
        <v>10</v>
      </c>
      <c r="G2194" t="s">
        <v>149</v>
      </c>
      <c r="H2194">
        <v>6</v>
      </c>
      <c r="I2194" t="s">
        <v>421</v>
      </c>
      <c r="J2194" t="s">
        <v>422</v>
      </c>
      <c r="K2194" t="s">
        <v>423</v>
      </c>
      <c r="L2194">
        <v>207</v>
      </c>
      <c r="M2194" t="s">
        <v>151</v>
      </c>
      <c r="N2194">
        <v>1076</v>
      </c>
      <c r="O2194">
        <v>94503.23</v>
      </c>
      <c r="P2194">
        <v>621288</v>
      </c>
      <c r="Q2194" t="str">
        <f>VLOOKUP(J2194,S:T,2,FALSE)</f>
        <v>E2 - Low Income Residential</v>
      </c>
    </row>
    <row r="2195" spans="1:17" x14ac:dyDescent="0.35">
      <c r="A2195">
        <v>49</v>
      </c>
      <c r="B2195" t="s">
        <v>420</v>
      </c>
      <c r="C2195">
        <v>2020</v>
      </c>
      <c r="D2195">
        <v>6</v>
      </c>
      <c r="E2195" t="s">
        <v>146</v>
      </c>
      <c r="F2195">
        <v>3</v>
      </c>
      <c r="G2195" t="s">
        <v>135</v>
      </c>
      <c r="H2195">
        <v>903</v>
      </c>
      <c r="I2195" t="s">
        <v>453</v>
      </c>
      <c r="J2195" t="s">
        <v>450</v>
      </c>
      <c r="K2195" t="s">
        <v>451</v>
      </c>
      <c r="L2195">
        <v>4532</v>
      </c>
      <c r="M2195" t="s">
        <v>142</v>
      </c>
      <c r="N2195">
        <v>104</v>
      </c>
      <c r="O2195">
        <v>18348.939999999999</v>
      </c>
      <c r="P2195">
        <v>157605</v>
      </c>
      <c r="Q2195" t="str">
        <f>VLOOKUP(J2195,S:T,2,FALSE)</f>
        <v>E1 - Residential</v>
      </c>
    </row>
    <row r="2196" spans="1:17" x14ac:dyDescent="0.35">
      <c r="A2196">
        <v>49</v>
      </c>
      <c r="B2196" t="s">
        <v>420</v>
      </c>
      <c r="C2196">
        <v>2020</v>
      </c>
      <c r="D2196">
        <v>6</v>
      </c>
      <c r="E2196" t="s">
        <v>146</v>
      </c>
      <c r="F2196">
        <v>6</v>
      </c>
      <c r="G2196" t="s">
        <v>137</v>
      </c>
      <c r="H2196">
        <v>34</v>
      </c>
      <c r="I2196" t="s">
        <v>463</v>
      </c>
      <c r="J2196" t="s">
        <v>458</v>
      </c>
      <c r="K2196" t="s">
        <v>459</v>
      </c>
      <c r="L2196">
        <v>700</v>
      </c>
      <c r="M2196" t="s">
        <v>138</v>
      </c>
      <c r="N2196">
        <v>161</v>
      </c>
      <c r="O2196">
        <v>20502.009999999998</v>
      </c>
      <c r="P2196">
        <v>99015</v>
      </c>
      <c r="Q2196" t="str">
        <f>VLOOKUP(J2196,S:T,2,FALSE)</f>
        <v>E3 - Small C&amp;I</v>
      </c>
    </row>
    <row r="2197" spans="1:17" x14ac:dyDescent="0.35">
      <c r="A2197">
        <v>49</v>
      </c>
      <c r="B2197" t="s">
        <v>420</v>
      </c>
      <c r="C2197">
        <v>2020</v>
      </c>
      <c r="D2197">
        <v>6</v>
      </c>
      <c r="E2197" t="s">
        <v>146</v>
      </c>
      <c r="F2197">
        <v>5</v>
      </c>
      <c r="G2197" t="s">
        <v>140</v>
      </c>
      <c r="H2197">
        <v>5</v>
      </c>
      <c r="I2197" t="s">
        <v>424</v>
      </c>
      <c r="J2197" t="s">
        <v>425</v>
      </c>
      <c r="K2197" t="s">
        <v>426</v>
      </c>
      <c r="L2197">
        <v>460</v>
      </c>
      <c r="M2197" t="s">
        <v>141</v>
      </c>
      <c r="N2197">
        <v>785</v>
      </c>
      <c r="O2197">
        <v>175384.1</v>
      </c>
      <c r="P2197">
        <v>1027147</v>
      </c>
      <c r="Q2197" t="str">
        <f>VLOOKUP(J2197,S:T,2,FALSE)</f>
        <v>E3 - Small C&amp;I</v>
      </c>
    </row>
    <row r="2198" spans="1:17" x14ac:dyDescent="0.35">
      <c r="A2198">
        <v>49</v>
      </c>
      <c r="B2198" t="s">
        <v>420</v>
      </c>
      <c r="C2198">
        <v>2020</v>
      </c>
      <c r="D2198">
        <v>6</v>
      </c>
      <c r="E2198" t="s">
        <v>146</v>
      </c>
      <c r="F2198">
        <v>6</v>
      </c>
      <c r="G2198" t="s">
        <v>137</v>
      </c>
      <c r="H2198">
        <v>630</v>
      </c>
      <c r="I2198" t="s">
        <v>455</v>
      </c>
      <c r="J2198" t="s">
        <v>157</v>
      </c>
      <c r="K2198" t="s">
        <v>145</v>
      </c>
      <c r="L2198">
        <v>700</v>
      </c>
      <c r="M2198" t="s">
        <v>138</v>
      </c>
      <c r="N2198">
        <v>1</v>
      </c>
      <c r="O2198">
        <v>528.32000000000005</v>
      </c>
      <c r="P2198">
        <v>2868</v>
      </c>
      <c r="Q2198" t="str">
        <f>VLOOKUP(J2198,S:T,2,FALSE)</f>
        <v>E6 - OTHER</v>
      </c>
    </row>
    <row r="2199" spans="1:17" x14ac:dyDescent="0.35">
      <c r="A2199">
        <v>49</v>
      </c>
      <c r="B2199" t="s">
        <v>420</v>
      </c>
      <c r="C2199">
        <v>2020</v>
      </c>
      <c r="D2199">
        <v>6</v>
      </c>
      <c r="E2199" t="s">
        <v>146</v>
      </c>
      <c r="F2199">
        <v>5</v>
      </c>
      <c r="G2199" t="s">
        <v>140</v>
      </c>
      <c r="H2199">
        <v>705</v>
      </c>
      <c r="I2199" t="s">
        <v>437</v>
      </c>
      <c r="J2199" t="s">
        <v>438</v>
      </c>
      <c r="K2199" t="s">
        <v>439</v>
      </c>
      <c r="L2199">
        <v>460</v>
      </c>
      <c r="M2199" t="s">
        <v>141</v>
      </c>
      <c r="N2199">
        <v>27</v>
      </c>
      <c r="O2199">
        <v>236626.8</v>
      </c>
      <c r="P2199">
        <v>1338821</v>
      </c>
      <c r="Q2199" t="str">
        <f>VLOOKUP(J2199,S:T,2,FALSE)</f>
        <v>E5 - Large C&amp;I</v>
      </c>
    </row>
    <row r="2200" spans="1:17" x14ac:dyDescent="0.35">
      <c r="A2200">
        <v>49</v>
      </c>
      <c r="B2200" t="s">
        <v>420</v>
      </c>
      <c r="C2200">
        <v>2020</v>
      </c>
      <c r="D2200">
        <v>6</v>
      </c>
      <c r="E2200" t="s">
        <v>146</v>
      </c>
      <c r="F2200">
        <v>6</v>
      </c>
      <c r="G2200" t="s">
        <v>137</v>
      </c>
      <c r="H2200">
        <v>610</v>
      </c>
      <c r="I2200" t="s">
        <v>429</v>
      </c>
      <c r="J2200" t="s">
        <v>430</v>
      </c>
      <c r="K2200" t="s">
        <v>431</v>
      </c>
      <c r="L2200">
        <v>700</v>
      </c>
      <c r="M2200" t="s">
        <v>138</v>
      </c>
      <c r="N2200">
        <v>11</v>
      </c>
      <c r="O2200">
        <v>10867.48</v>
      </c>
      <c r="P2200">
        <v>15531</v>
      </c>
      <c r="Q2200" t="str">
        <f>VLOOKUP(J2200,S:T,2,FALSE)</f>
        <v>E6 - OTHER</v>
      </c>
    </row>
    <row r="2201" spans="1:17" x14ac:dyDescent="0.35">
      <c r="A2201">
        <v>49</v>
      </c>
      <c r="B2201" t="s">
        <v>420</v>
      </c>
      <c r="C2201">
        <v>2020</v>
      </c>
      <c r="D2201">
        <v>6</v>
      </c>
      <c r="E2201" t="s">
        <v>146</v>
      </c>
      <c r="F2201">
        <v>3</v>
      </c>
      <c r="G2201" t="s">
        <v>135</v>
      </c>
      <c r="H2201">
        <v>5</v>
      </c>
      <c r="I2201" t="s">
        <v>424</v>
      </c>
      <c r="J2201" t="s">
        <v>425</v>
      </c>
      <c r="K2201" t="s">
        <v>426</v>
      </c>
      <c r="L2201">
        <v>300</v>
      </c>
      <c r="M2201" t="s">
        <v>136</v>
      </c>
      <c r="N2201">
        <v>39123</v>
      </c>
      <c r="O2201">
        <v>2108772.64</v>
      </c>
      <c r="P2201">
        <v>35693725</v>
      </c>
      <c r="Q2201" t="str">
        <f>VLOOKUP(J2201,S:T,2,FALSE)</f>
        <v>E3 - Small C&amp;I</v>
      </c>
    </row>
    <row r="2202" spans="1:17" x14ac:dyDescent="0.35">
      <c r="A2202">
        <v>49</v>
      </c>
      <c r="B2202" t="s">
        <v>420</v>
      </c>
      <c r="C2202">
        <v>2020</v>
      </c>
      <c r="D2202">
        <v>6</v>
      </c>
      <c r="E2202" t="s">
        <v>146</v>
      </c>
      <c r="F2202">
        <v>1</v>
      </c>
      <c r="G2202" t="s">
        <v>132</v>
      </c>
      <c r="H2202">
        <v>905</v>
      </c>
      <c r="I2202" t="s">
        <v>454</v>
      </c>
      <c r="J2202" t="s">
        <v>422</v>
      </c>
      <c r="K2202" t="s">
        <v>423</v>
      </c>
      <c r="L2202">
        <v>4512</v>
      </c>
      <c r="M2202" t="s">
        <v>133</v>
      </c>
      <c r="N2202">
        <v>4990</v>
      </c>
      <c r="O2202">
        <v>110949.31</v>
      </c>
      <c r="P2202">
        <v>1951498</v>
      </c>
      <c r="Q2202" t="str">
        <f>VLOOKUP(J2202,S:T,2,FALSE)</f>
        <v>E2 - Low Income Residential</v>
      </c>
    </row>
    <row r="2203" spans="1:17" x14ac:dyDescent="0.35">
      <c r="A2203">
        <v>49</v>
      </c>
      <c r="B2203" t="s">
        <v>420</v>
      </c>
      <c r="C2203">
        <v>2020</v>
      </c>
      <c r="D2203">
        <v>6</v>
      </c>
      <c r="E2203" t="s">
        <v>146</v>
      </c>
      <c r="F2203">
        <v>3</v>
      </c>
      <c r="G2203" t="s">
        <v>135</v>
      </c>
      <c r="H2203">
        <v>122</v>
      </c>
      <c r="I2203" t="s">
        <v>460</v>
      </c>
      <c r="J2203" t="s">
        <v>461</v>
      </c>
      <c r="K2203" t="s">
        <v>462</v>
      </c>
      <c r="L2203">
        <v>300</v>
      </c>
      <c r="M2203" t="s">
        <v>136</v>
      </c>
      <c r="N2203">
        <v>1</v>
      </c>
      <c r="O2203">
        <v>38956.92</v>
      </c>
      <c r="P2203">
        <v>231665</v>
      </c>
      <c r="Q2203" t="str">
        <f>VLOOKUP(J2203,S:T,2,FALSE)</f>
        <v>E5 - Large C&amp;I</v>
      </c>
    </row>
    <row r="2204" spans="1:17" x14ac:dyDescent="0.35">
      <c r="A2204">
        <v>49</v>
      </c>
      <c r="B2204" t="s">
        <v>420</v>
      </c>
      <c r="C2204">
        <v>2020</v>
      </c>
      <c r="D2204">
        <v>6</v>
      </c>
      <c r="E2204" t="s">
        <v>146</v>
      </c>
      <c r="F2204">
        <v>3</v>
      </c>
      <c r="G2204" t="s">
        <v>135</v>
      </c>
      <c r="H2204">
        <v>54</v>
      </c>
      <c r="I2204" t="s">
        <v>476</v>
      </c>
      <c r="J2204" t="s">
        <v>458</v>
      </c>
      <c r="K2204" t="s">
        <v>459</v>
      </c>
      <c r="L2204">
        <v>300</v>
      </c>
      <c r="M2204" t="s">
        <v>136</v>
      </c>
      <c r="N2204">
        <v>3</v>
      </c>
      <c r="O2204">
        <v>1097.27</v>
      </c>
      <c r="P2204">
        <v>5665</v>
      </c>
      <c r="Q2204" t="str">
        <f>VLOOKUP(J2204,S:T,2,FALSE)</f>
        <v>E3 - Small C&amp;I</v>
      </c>
    </row>
    <row r="2205" spans="1:17" x14ac:dyDescent="0.35">
      <c r="A2205">
        <v>49</v>
      </c>
      <c r="B2205" t="s">
        <v>420</v>
      </c>
      <c r="C2205">
        <v>2020</v>
      </c>
      <c r="D2205">
        <v>6</v>
      </c>
      <c r="E2205" t="s">
        <v>146</v>
      </c>
      <c r="F2205">
        <v>3</v>
      </c>
      <c r="G2205" t="s">
        <v>135</v>
      </c>
      <c r="H2205">
        <v>55</v>
      </c>
      <c r="I2205" t="s">
        <v>427</v>
      </c>
      <c r="J2205" t="s">
        <v>425</v>
      </c>
      <c r="K2205" t="s">
        <v>426</v>
      </c>
      <c r="L2205">
        <v>300</v>
      </c>
      <c r="M2205" t="s">
        <v>136</v>
      </c>
      <c r="N2205">
        <v>57</v>
      </c>
      <c r="O2205">
        <v>-99442.03</v>
      </c>
      <c r="P2205">
        <v>46121</v>
      </c>
      <c r="Q2205" t="str">
        <f>VLOOKUP(J2205,S:T,2,FALSE)</f>
        <v>E3 - Small C&amp;I</v>
      </c>
    </row>
    <row r="2206" spans="1:17" x14ac:dyDescent="0.35">
      <c r="A2206">
        <v>49</v>
      </c>
      <c r="B2206" t="s">
        <v>420</v>
      </c>
      <c r="C2206">
        <v>2020</v>
      </c>
      <c r="D2206">
        <v>6</v>
      </c>
      <c r="E2206" t="s">
        <v>146</v>
      </c>
      <c r="F2206">
        <v>6</v>
      </c>
      <c r="G2206" t="s">
        <v>137</v>
      </c>
      <c r="H2206">
        <v>619</v>
      </c>
      <c r="I2206" t="s">
        <v>474</v>
      </c>
      <c r="J2206" t="s">
        <v>157</v>
      </c>
      <c r="K2206" t="s">
        <v>145</v>
      </c>
      <c r="L2206">
        <v>4562</v>
      </c>
      <c r="M2206" t="s">
        <v>144</v>
      </c>
      <c r="N2206">
        <v>118</v>
      </c>
      <c r="O2206">
        <v>110560.66</v>
      </c>
      <c r="P2206">
        <v>1067620</v>
      </c>
      <c r="Q2206" t="str">
        <f>VLOOKUP(J2206,S:T,2,FALSE)</f>
        <v>E6 - OTHER</v>
      </c>
    </row>
    <row r="2207" spans="1:17" x14ac:dyDescent="0.35">
      <c r="A2207">
        <v>49</v>
      </c>
      <c r="B2207" t="s">
        <v>420</v>
      </c>
      <c r="C2207">
        <v>2020</v>
      </c>
      <c r="D2207">
        <v>6</v>
      </c>
      <c r="E2207" t="s">
        <v>146</v>
      </c>
      <c r="F2207">
        <v>5</v>
      </c>
      <c r="G2207" t="s">
        <v>140</v>
      </c>
      <c r="H2207">
        <v>710</v>
      </c>
      <c r="I2207" t="s">
        <v>448</v>
      </c>
      <c r="J2207" t="s">
        <v>438</v>
      </c>
      <c r="K2207" t="s">
        <v>439</v>
      </c>
      <c r="L2207">
        <v>4552</v>
      </c>
      <c r="M2207" t="s">
        <v>156</v>
      </c>
      <c r="N2207">
        <v>99</v>
      </c>
      <c r="O2207">
        <v>1887717.06</v>
      </c>
      <c r="P2207">
        <v>24414609</v>
      </c>
      <c r="Q2207" t="str">
        <f>VLOOKUP(J2207,S:T,2,FALSE)</f>
        <v>E5 - Large C&amp;I</v>
      </c>
    </row>
    <row r="2208" spans="1:17" x14ac:dyDescent="0.35">
      <c r="A2208">
        <v>49</v>
      </c>
      <c r="B2208" t="s">
        <v>420</v>
      </c>
      <c r="C2208">
        <v>2020</v>
      </c>
      <c r="D2208">
        <v>6</v>
      </c>
      <c r="E2208" t="s">
        <v>146</v>
      </c>
      <c r="F2208">
        <v>3</v>
      </c>
      <c r="G2208" t="s">
        <v>135</v>
      </c>
      <c r="H2208">
        <v>605</v>
      </c>
      <c r="I2208" t="s">
        <v>467</v>
      </c>
      <c r="J2208" t="s">
        <v>441</v>
      </c>
      <c r="K2208" t="s">
        <v>442</v>
      </c>
      <c r="L2208">
        <v>300</v>
      </c>
      <c r="M2208" t="s">
        <v>136</v>
      </c>
      <c r="N2208">
        <v>15</v>
      </c>
      <c r="O2208">
        <v>710.09</v>
      </c>
      <c r="P2208">
        <v>2380</v>
      </c>
      <c r="Q2208" t="str">
        <f>VLOOKUP(J2208,S:T,2,FALSE)</f>
        <v>E6 - OTHER</v>
      </c>
    </row>
    <row r="2209" spans="1:17" x14ac:dyDescent="0.35">
      <c r="A2209">
        <v>49</v>
      </c>
      <c r="B2209" t="s">
        <v>420</v>
      </c>
      <c r="C2209">
        <v>2020</v>
      </c>
      <c r="D2209">
        <v>6</v>
      </c>
      <c r="E2209" t="s">
        <v>146</v>
      </c>
      <c r="F2209">
        <v>5</v>
      </c>
      <c r="G2209" t="s">
        <v>140</v>
      </c>
      <c r="H2209">
        <v>628</v>
      </c>
      <c r="I2209" t="s">
        <v>440</v>
      </c>
      <c r="J2209" t="s">
        <v>441</v>
      </c>
      <c r="K2209" t="s">
        <v>442</v>
      </c>
      <c r="L2209">
        <v>460</v>
      </c>
      <c r="M2209" t="s">
        <v>141</v>
      </c>
      <c r="N2209">
        <v>55</v>
      </c>
      <c r="O2209">
        <v>7657.64</v>
      </c>
      <c r="P2209">
        <v>26327</v>
      </c>
      <c r="Q2209" t="str">
        <f>VLOOKUP(J2209,S:T,2,FALSE)</f>
        <v>E6 - OTHER</v>
      </c>
    </row>
    <row r="2210" spans="1:17" x14ac:dyDescent="0.35">
      <c r="A2210">
        <v>49</v>
      </c>
      <c r="B2210" t="s">
        <v>420</v>
      </c>
      <c r="C2210">
        <v>2020</v>
      </c>
      <c r="D2210">
        <v>6</v>
      </c>
      <c r="E2210" t="s">
        <v>146</v>
      </c>
      <c r="F2210">
        <v>3</v>
      </c>
      <c r="G2210" t="s">
        <v>135</v>
      </c>
      <c r="H2210">
        <v>53</v>
      </c>
      <c r="I2210" t="s">
        <v>435</v>
      </c>
      <c r="J2210" t="s">
        <v>433</v>
      </c>
      <c r="K2210" t="s">
        <v>434</v>
      </c>
      <c r="L2210">
        <v>300</v>
      </c>
      <c r="M2210" t="s">
        <v>136</v>
      </c>
      <c r="N2210">
        <v>165</v>
      </c>
      <c r="O2210">
        <v>320631.27</v>
      </c>
      <c r="P2210">
        <v>1713786</v>
      </c>
      <c r="Q2210" t="str">
        <f>VLOOKUP(J2210,S:T,2,FALSE)</f>
        <v>E4 - Medium C&amp;I</v>
      </c>
    </row>
    <row r="2211" spans="1:17" x14ac:dyDescent="0.35">
      <c r="A2211">
        <v>49</v>
      </c>
      <c r="B2211" t="s">
        <v>420</v>
      </c>
      <c r="C2211">
        <v>2020</v>
      </c>
      <c r="D2211">
        <v>6</v>
      </c>
      <c r="E2211" t="s">
        <v>146</v>
      </c>
      <c r="F2211">
        <v>10</v>
      </c>
      <c r="G2211" t="s">
        <v>149</v>
      </c>
      <c r="H2211">
        <v>1</v>
      </c>
      <c r="I2211" t="s">
        <v>449</v>
      </c>
      <c r="J2211" t="s">
        <v>450</v>
      </c>
      <c r="K2211" t="s">
        <v>451</v>
      </c>
      <c r="L2211">
        <v>207</v>
      </c>
      <c r="M2211" t="s">
        <v>151</v>
      </c>
      <c r="N2211">
        <v>14842</v>
      </c>
      <c r="O2211">
        <v>1788079.71</v>
      </c>
      <c r="P2211">
        <v>8598552</v>
      </c>
      <c r="Q2211" t="str">
        <f>VLOOKUP(J2211,S:T,2,FALSE)</f>
        <v>E1 - Residential</v>
      </c>
    </row>
    <row r="2212" spans="1:17" x14ac:dyDescent="0.35">
      <c r="A2212">
        <v>49</v>
      </c>
      <c r="B2212" t="s">
        <v>420</v>
      </c>
      <c r="C2212">
        <v>2020</v>
      </c>
      <c r="D2212">
        <v>6</v>
      </c>
      <c r="E2212" t="s">
        <v>146</v>
      </c>
      <c r="F2212">
        <v>1</v>
      </c>
      <c r="G2212" t="s">
        <v>132</v>
      </c>
      <c r="H2212">
        <v>5</v>
      </c>
      <c r="I2212" t="s">
        <v>424</v>
      </c>
      <c r="J2212" t="s">
        <v>425</v>
      </c>
      <c r="K2212" t="s">
        <v>426</v>
      </c>
      <c r="L2212">
        <v>200</v>
      </c>
      <c r="M2212" t="s">
        <v>143</v>
      </c>
      <c r="N2212">
        <v>876</v>
      </c>
      <c r="O2212">
        <v>81113.539999999994</v>
      </c>
      <c r="P2212">
        <v>368648</v>
      </c>
      <c r="Q2212" t="str">
        <f>VLOOKUP(J2212,S:T,2,FALSE)</f>
        <v>E3 - Small C&amp;I</v>
      </c>
    </row>
    <row r="2213" spans="1:17" x14ac:dyDescent="0.35">
      <c r="A2213">
        <v>49</v>
      </c>
      <c r="B2213" t="s">
        <v>420</v>
      </c>
      <c r="C2213">
        <v>2020</v>
      </c>
      <c r="D2213">
        <v>6</v>
      </c>
      <c r="E2213" t="s">
        <v>146</v>
      </c>
      <c r="F2213">
        <v>6</v>
      </c>
      <c r="G2213" t="s">
        <v>137</v>
      </c>
      <c r="H2213">
        <v>951</v>
      </c>
      <c r="I2213" t="s">
        <v>457</v>
      </c>
      <c r="J2213" t="s">
        <v>458</v>
      </c>
      <c r="K2213" t="s">
        <v>459</v>
      </c>
      <c r="L2213">
        <v>4562</v>
      </c>
      <c r="M2213" t="s">
        <v>144</v>
      </c>
      <c r="N2213">
        <v>206</v>
      </c>
      <c r="O2213">
        <v>8874.32</v>
      </c>
      <c r="P2213">
        <v>60016</v>
      </c>
      <c r="Q2213" t="str">
        <f>VLOOKUP(J2213,S:T,2,FALSE)</f>
        <v>E3 - Small C&amp;I</v>
      </c>
    </row>
    <row r="2214" spans="1:17" x14ac:dyDescent="0.35">
      <c r="A2214">
        <v>49</v>
      </c>
      <c r="B2214" t="s">
        <v>420</v>
      </c>
      <c r="C2214">
        <v>2020</v>
      </c>
      <c r="D2214">
        <v>6</v>
      </c>
      <c r="E2214" t="s">
        <v>146</v>
      </c>
      <c r="F2214">
        <v>3</v>
      </c>
      <c r="G2214" t="s">
        <v>135</v>
      </c>
      <c r="H2214">
        <v>950</v>
      </c>
      <c r="I2214" t="s">
        <v>428</v>
      </c>
      <c r="J2214" t="s">
        <v>425</v>
      </c>
      <c r="K2214" t="s">
        <v>426</v>
      </c>
      <c r="L2214">
        <v>4532</v>
      </c>
      <c r="M2214" t="s">
        <v>142</v>
      </c>
      <c r="N2214">
        <v>10327</v>
      </c>
      <c r="O2214">
        <v>1279020.8799999999</v>
      </c>
      <c r="P2214">
        <v>10716092</v>
      </c>
      <c r="Q2214" t="str">
        <f>VLOOKUP(J2214,S:T,2,FALSE)</f>
        <v>E3 - Small C&amp;I</v>
      </c>
    </row>
    <row r="2215" spans="1:17" x14ac:dyDescent="0.35">
      <c r="A2215">
        <v>49</v>
      </c>
      <c r="B2215" t="s">
        <v>420</v>
      </c>
      <c r="C2215">
        <v>2020</v>
      </c>
      <c r="D2215">
        <v>6</v>
      </c>
      <c r="E2215" t="s">
        <v>146</v>
      </c>
      <c r="F2215">
        <v>10</v>
      </c>
      <c r="G2215" t="s">
        <v>149</v>
      </c>
      <c r="H2215">
        <v>401</v>
      </c>
      <c r="I2215" t="s">
        <v>525</v>
      </c>
      <c r="J2215">
        <v>1012</v>
      </c>
      <c r="K2215" t="s">
        <v>145</v>
      </c>
      <c r="L2215">
        <v>200</v>
      </c>
      <c r="M2215" t="s">
        <v>143</v>
      </c>
      <c r="N2215">
        <v>10</v>
      </c>
      <c r="O2215">
        <v>692.92</v>
      </c>
      <c r="P2215">
        <v>394.34</v>
      </c>
      <c r="Q2215" t="str">
        <f>VLOOKUP(J2215,S:T,2,FALSE)</f>
        <v>G1 - Residential</v>
      </c>
    </row>
    <row r="2216" spans="1:17" x14ac:dyDescent="0.35">
      <c r="A2216">
        <v>49</v>
      </c>
      <c r="B2216" t="s">
        <v>420</v>
      </c>
      <c r="C2216">
        <v>2020</v>
      </c>
      <c r="D2216">
        <v>6</v>
      </c>
      <c r="E2216" t="s">
        <v>146</v>
      </c>
      <c r="F2216">
        <v>3</v>
      </c>
      <c r="G2216" t="s">
        <v>135</v>
      </c>
      <c r="H2216">
        <v>428</v>
      </c>
      <c r="I2216" t="s">
        <v>529</v>
      </c>
      <c r="J2216" t="s">
        <v>530</v>
      </c>
      <c r="K2216" t="s">
        <v>145</v>
      </c>
      <c r="L2216">
        <v>1675</v>
      </c>
      <c r="M2216" t="s">
        <v>481</v>
      </c>
      <c r="N2216">
        <v>1</v>
      </c>
      <c r="O2216">
        <v>18553.93</v>
      </c>
      <c r="P2216">
        <v>21953.15</v>
      </c>
      <c r="Q2216" t="str">
        <f>VLOOKUP(J2216,S:T,2,FALSE)</f>
        <v>G5 - Large C&amp;I</v>
      </c>
    </row>
    <row r="2217" spans="1:17" x14ac:dyDescent="0.35">
      <c r="A2217">
        <v>49</v>
      </c>
      <c r="B2217" t="s">
        <v>420</v>
      </c>
      <c r="C2217">
        <v>2020</v>
      </c>
      <c r="D2217">
        <v>6</v>
      </c>
      <c r="E2217" t="s">
        <v>146</v>
      </c>
      <c r="F2217">
        <v>3</v>
      </c>
      <c r="G2217" t="s">
        <v>135</v>
      </c>
      <c r="H2217">
        <v>406</v>
      </c>
      <c r="I2217" t="s">
        <v>503</v>
      </c>
      <c r="J2217">
        <v>2221</v>
      </c>
      <c r="K2217" t="s">
        <v>145</v>
      </c>
      <c r="L2217">
        <v>1670</v>
      </c>
      <c r="M2217" t="s">
        <v>491</v>
      </c>
      <c r="N2217">
        <v>1439</v>
      </c>
      <c r="O2217">
        <v>516724.56</v>
      </c>
      <c r="P2217">
        <v>622158.57999999996</v>
      </c>
      <c r="Q2217" t="str">
        <f>VLOOKUP(J2217,S:T,2,FALSE)</f>
        <v>G4 - Medium C&amp;I</v>
      </c>
    </row>
    <row r="2218" spans="1:17" x14ac:dyDescent="0.35">
      <c r="A2218">
        <v>49</v>
      </c>
      <c r="B2218" t="s">
        <v>420</v>
      </c>
      <c r="C2218">
        <v>2020</v>
      </c>
      <c r="D2218">
        <v>6</v>
      </c>
      <c r="E2218" t="s">
        <v>146</v>
      </c>
      <c r="F2218">
        <v>5</v>
      </c>
      <c r="G2218" t="s">
        <v>140</v>
      </c>
      <c r="H2218">
        <v>418</v>
      </c>
      <c r="I2218" t="s">
        <v>528</v>
      </c>
      <c r="J2218">
        <v>2321</v>
      </c>
      <c r="K2218" t="s">
        <v>145</v>
      </c>
      <c r="L2218">
        <v>1671</v>
      </c>
      <c r="M2218" t="s">
        <v>484</v>
      </c>
      <c r="N2218">
        <v>52</v>
      </c>
      <c r="O2218">
        <v>111280.76</v>
      </c>
      <c r="P2218">
        <v>242440.73</v>
      </c>
      <c r="Q2218" t="str">
        <f>VLOOKUP(J2218,S:T,2,FALSE)</f>
        <v>G5 - Large C&amp;I</v>
      </c>
    </row>
    <row r="2219" spans="1:17" x14ac:dyDescent="0.35">
      <c r="A2219">
        <v>49</v>
      </c>
      <c r="B2219" t="s">
        <v>420</v>
      </c>
      <c r="C2219">
        <v>2020</v>
      </c>
      <c r="D2219">
        <v>6</v>
      </c>
      <c r="E2219" t="s">
        <v>146</v>
      </c>
      <c r="F2219">
        <v>3</v>
      </c>
      <c r="G2219" t="s">
        <v>135</v>
      </c>
      <c r="H2219">
        <v>423</v>
      </c>
      <c r="I2219" t="s">
        <v>482</v>
      </c>
      <c r="J2219" t="s">
        <v>483</v>
      </c>
      <c r="K2219" t="s">
        <v>145</v>
      </c>
      <c r="L2219">
        <v>1671</v>
      </c>
      <c r="M2219" t="s">
        <v>484</v>
      </c>
      <c r="N2219">
        <v>13</v>
      </c>
      <c r="O2219">
        <v>179125.67</v>
      </c>
      <c r="P2219">
        <v>1044751.65</v>
      </c>
      <c r="Q2219" t="str">
        <f>VLOOKUP(J2219,S:T,2,FALSE)</f>
        <v>G5 - Large C&amp;I</v>
      </c>
    </row>
    <row r="2220" spans="1:17" x14ac:dyDescent="0.35">
      <c r="A2220">
        <v>49</v>
      </c>
      <c r="B2220" t="s">
        <v>420</v>
      </c>
      <c r="C2220">
        <v>2020</v>
      </c>
      <c r="D2220">
        <v>6</v>
      </c>
      <c r="E2220" t="s">
        <v>146</v>
      </c>
      <c r="F2220">
        <v>3</v>
      </c>
      <c r="G2220" t="s">
        <v>135</v>
      </c>
      <c r="H2220">
        <v>440</v>
      </c>
      <c r="I2220" t="s">
        <v>522</v>
      </c>
      <c r="J2220" t="s">
        <v>523</v>
      </c>
      <c r="K2220" t="s">
        <v>145</v>
      </c>
      <c r="L2220">
        <v>1672</v>
      </c>
      <c r="M2220" t="s">
        <v>524</v>
      </c>
      <c r="N2220">
        <v>1</v>
      </c>
      <c r="O2220">
        <v>38081.440000000002</v>
      </c>
      <c r="P2220">
        <v>230787.44</v>
      </c>
      <c r="Q2220" t="str">
        <f>VLOOKUP(J2220,S:T,2,FALSE)</f>
        <v>G5 - Large C&amp;I</v>
      </c>
    </row>
    <row r="2221" spans="1:17" x14ac:dyDescent="0.35">
      <c r="A2221">
        <v>49</v>
      </c>
      <c r="B2221" t="s">
        <v>420</v>
      </c>
      <c r="C2221">
        <v>2020</v>
      </c>
      <c r="D2221">
        <v>6</v>
      </c>
      <c r="E2221" t="s">
        <v>146</v>
      </c>
      <c r="F2221">
        <v>3</v>
      </c>
      <c r="G2221" t="s">
        <v>135</v>
      </c>
      <c r="H2221">
        <v>446</v>
      </c>
      <c r="I2221" t="s">
        <v>521</v>
      </c>
      <c r="J2221">
        <v>8011</v>
      </c>
      <c r="K2221" t="s">
        <v>145</v>
      </c>
      <c r="L2221">
        <v>300</v>
      </c>
      <c r="M2221" t="s">
        <v>136</v>
      </c>
      <c r="N2221">
        <v>23</v>
      </c>
      <c r="O2221">
        <v>1845.69</v>
      </c>
      <c r="P2221">
        <v>0</v>
      </c>
      <c r="Q2221" t="str">
        <f>VLOOKUP(J2221,S:T,2,FALSE)</f>
        <v>G6 - OTHER</v>
      </c>
    </row>
    <row r="2222" spans="1:17" x14ac:dyDescent="0.35">
      <c r="A2222">
        <v>49</v>
      </c>
      <c r="B2222" t="s">
        <v>420</v>
      </c>
      <c r="C2222">
        <v>2020</v>
      </c>
      <c r="D2222">
        <v>6</v>
      </c>
      <c r="E2222" t="s">
        <v>146</v>
      </c>
      <c r="F2222">
        <v>3</v>
      </c>
      <c r="G2222" t="s">
        <v>135</v>
      </c>
      <c r="H2222">
        <v>412</v>
      </c>
      <c r="I2222" t="s">
        <v>533</v>
      </c>
      <c r="J2222">
        <v>3331</v>
      </c>
      <c r="K2222" t="s">
        <v>145</v>
      </c>
      <c r="L2222">
        <v>300</v>
      </c>
      <c r="M2222" t="s">
        <v>136</v>
      </c>
      <c r="N2222">
        <v>1</v>
      </c>
      <c r="O2222">
        <v>1760.39</v>
      </c>
      <c r="P2222">
        <v>0</v>
      </c>
      <c r="Q2222" t="str">
        <f>VLOOKUP(J2222,S:T,2,FALSE)</f>
        <v>G5 - Large C&amp;I</v>
      </c>
    </row>
    <row r="2223" spans="1:17" x14ac:dyDescent="0.35">
      <c r="A2223">
        <v>49</v>
      </c>
      <c r="B2223" t="s">
        <v>420</v>
      </c>
      <c r="C2223">
        <v>2020</v>
      </c>
      <c r="D2223">
        <v>6</v>
      </c>
      <c r="E2223" t="s">
        <v>146</v>
      </c>
      <c r="F2223">
        <v>3</v>
      </c>
      <c r="G2223" t="s">
        <v>135</v>
      </c>
      <c r="H2223">
        <v>404</v>
      </c>
      <c r="I2223" t="s">
        <v>506</v>
      </c>
      <c r="J2223">
        <v>2107</v>
      </c>
      <c r="K2223" t="s">
        <v>145</v>
      </c>
      <c r="L2223">
        <v>300</v>
      </c>
      <c r="M2223" t="s">
        <v>136</v>
      </c>
      <c r="N2223">
        <v>18087</v>
      </c>
      <c r="O2223">
        <v>1098368.3400000001</v>
      </c>
      <c r="P2223">
        <v>560972.22</v>
      </c>
      <c r="Q2223" t="str">
        <f>VLOOKUP(J2223,S:T,2,FALSE)</f>
        <v>G3 - Small C&amp;I</v>
      </c>
    </row>
    <row r="2224" spans="1:17" x14ac:dyDescent="0.35">
      <c r="A2224">
        <v>49</v>
      </c>
      <c r="B2224" t="s">
        <v>420</v>
      </c>
      <c r="C2224">
        <v>2020</v>
      </c>
      <c r="D2224">
        <v>6</v>
      </c>
      <c r="E2224" t="s">
        <v>146</v>
      </c>
      <c r="F2224">
        <v>3</v>
      </c>
      <c r="G2224" t="s">
        <v>135</v>
      </c>
      <c r="H2224">
        <v>431</v>
      </c>
      <c r="I2224" t="s">
        <v>514</v>
      </c>
      <c r="J2224" t="s">
        <v>515</v>
      </c>
      <c r="K2224" t="s">
        <v>145</v>
      </c>
      <c r="L2224">
        <v>1673</v>
      </c>
      <c r="M2224" t="s">
        <v>516</v>
      </c>
      <c r="N2224">
        <v>3</v>
      </c>
      <c r="O2224">
        <v>77975.8</v>
      </c>
      <c r="P2224">
        <v>0</v>
      </c>
      <c r="Q2224" t="str">
        <f>VLOOKUP(J2224,S:T,2,FALSE)</f>
        <v>G6 - OTHER</v>
      </c>
    </row>
    <row r="2225" spans="1:17" x14ac:dyDescent="0.35">
      <c r="A2225">
        <v>49</v>
      </c>
      <c r="B2225" t="s">
        <v>420</v>
      </c>
      <c r="C2225">
        <v>2020</v>
      </c>
      <c r="D2225">
        <v>6</v>
      </c>
      <c r="E2225" t="s">
        <v>146</v>
      </c>
      <c r="F2225">
        <v>3</v>
      </c>
      <c r="G2225" t="s">
        <v>135</v>
      </c>
      <c r="H2225">
        <v>432</v>
      </c>
      <c r="I2225" t="s">
        <v>507</v>
      </c>
      <c r="J2225" t="s">
        <v>508</v>
      </c>
      <c r="K2225" t="s">
        <v>145</v>
      </c>
      <c r="L2225">
        <v>1674</v>
      </c>
      <c r="M2225" t="s">
        <v>509</v>
      </c>
      <c r="N2225">
        <v>3</v>
      </c>
      <c r="O2225">
        <v>270745.28000000003</v>
      </c>
      <c r="P2225">
        <v>0</v>
      </c>
      <c r="Q2225" t="str">
        <f>VLOOKUP(J2225,S:T,2,FALSE)</f>
        <v>G6 - OTHER</v>
      </c>
    </row>
    <row r="2226" spans="1:17" x14ac:dyDescent="0.35">
      <c r="A2226">
        <v>49</v>
      </c>
      <c r="B2226" t="s">
        <v>420</v>
      </c>
      <c r="C2226">
        <v>2020</v>
      </c>
      <c r="D2226">
        <v>6</v>
      </c>
      <c r="E2226" t="s">
        <v>146</v>
      </c>
      <c r="F2226">
        <v>3</v>
      </c>
      <c r="G2226" t="s">
        <v>135</v>
      </c>
      <c r="H2226">
        <v>443</v>
      </c>
      <c r="I2226" t="s">
        <v>494</v>
      </c>
      <c r="J2226">
        <v>2121</v>
      </c>
      <c r="K2226" t="s">
        <v>145</v>
      </c>
      <c r="L2226">
        <v>1670</v>
      </c>
      <c r="M2226" t="s">
        <v>491</v>
      </c>
      <c r="N2226">
        <v>813</v>
      </c>
      <c r="O2226">
        <v>45785.599999999999</v>
      </c>
      <c r="P2226">
        <v>56998.02</v>
      </c>
      <c r="Q2226" t="str">
        <f>VLOOKUP(J2226,S:T,2,FALSE)</f>
        <v>G3 - Small C&amp;I</v>
      </c>
    </row>
    <row r="2227" spans="1:17" x14ac:dyDescent="0.35">
      <c r="A2227">
        <v>49</v>
      </c>
      <c r="B2227" t="s">
        <v>420</v>
      </c>
      <c r="C2227">
        <v>2020</v>
      </c>
      <c r="D2227">
        <v>6</v>
      </c>
      <c r="E2227" t="s">
        <v>146</v>
      </c>
      <c r="F2227">
        <v>5</v>
      </c>
      <c r="G2227" t="s">
        <v>140</v>
      </c>
      <c r="H2227">
        <v>443</v>
      </c>
      <c r="I2227" t="s">
        <v>494</v>
      </c>
      <c r="J2227">
        <v>2121</v>
      </c>
      <c r="K2227" t="s">
        <v>145</v>
      </c>
      <c r="L2227">
        <v>1670</v>
      </c>
      <c r="M2227" t="s">
        <v>491</v>
      </c>
      <c r="N2227">
        <v>2</v>
      </c>
      <c r="O2227">
        <v>106.06</v>
      </c>
      <c r="P2227">
        <v>92.43</v>
      </c>
      <c r="Q2227" t="str">
        <f>VLOOKUP(J2227,S:T,2,FALSE)</f>
        <v>G3 - Small C&amp;I</v>
      </c>
    </row>
    <row r="2228" spans="1:17" x14ac:dyDescent="0.35">
      <c r="A2228">
        <v>49</v>
      </c>
      <c r="B2228" t="s">
        <v>420</v>
      </c>
      <c r="C2228">
        <v>2020</v>
      </c>
      <c r="D2228">
        <v>6</v>
      </c>
      <c r="E2228" t="s">
        <v>146</v>
      </c>
      <c r="F2228">
        <v>1</v>
      </c>
      <c r="G2228" t="s">
        <v>132</v>
      </c>
      <c r="H2228">
        <v>403</v>
      </c>
      <c r="I2228" t="s">
        <v>512</v>
      </c>
      <c r="J2228">
        <v>1101</v>
      </c>
      <c r="K2228" t="s">
        <v>145</v>
      </c>
      <c r="L2228">
        <v>200</v>
      </c>
      <c r="M2228" t="s">
        <v>143</v>
      </c>
      <c r="N2228">
        <v>594</v>
      </c>
      <c r="O2228">
        <v>16079.05</v>
      </c>
      <c r="P2228">
        <v>9782.09</v>
      </c>
      <c r="Q2228" t="str">
        <f>VLOOKUP(J2228,S:T,2,FALSE)</f>
        <v>G2 - Low Income Residential</v>
      </c>
    </row>
    <row r="2229" spans="1:17" x14ac:dyDescent="0.35">
      <c r="A2229">
        <v>49</v>
      </c>
      <c r="B2229" t="s">
        <v>420</v>
      </c>
      <c r="C2229">
        <v>2020</v>
      </c>
      <c r="D2229">
        <v>6</v>
      </c>
      <c r="E2229" t="s">
        <v>146</v>
      </c>
      <c r="F2229">
        <v>3</v>
      </c>
      <c r="G2229" t="s">
        <v>135</v>
      </c>
      <c r="H2229">
        <v>421</v>
      </c>
      <c r="I2229" t="s">
        <v>485</v>
      </c>
      <c r="J2229">
        <v>2496</v>
      </c>
      <c r="K2229" t="s">
        <v>145</v>
      </c>
      <c r="L2229">
        <v>300</v>
      </c>
      <c r="M2229" t="s">
        <v>136</v>
      </c>
      <c r="N2229">
        <v>1</v>
      </c>
      <c r="O2229">
        <v>56033.760000000002</v>
      </c>
      <c r="P2229">
        <v>81227.48</v>
      </c>
      <c r="Q2229" t="str">
        <f>VLOOKUP(J2229,S:T,2,FALSE)</f>
        <v>G5 - Large C&amp;I</v>
      </c>
    </row>
    <row r="2230" spans="1:17" x14ac:dyDescent="0.35">
      <c r="A2230">
        <v>49</v>
      </c>
      <c r="B2230" t="s">
        <v>420</v>
      </c>
      <c r="C2230">
        <v>2020</v>
      </c>
      <c r="D2230">
        <v>6</v>
      </c>
      <c r="E2230" t="s">
        <v>146</v>
      </c>
      <c r="F2230">
        <v>3</v>
      </c>
      <c r="G2230" t="s">
        <v>135</v>
      </c>
      <c r="H2230">
        <v>425</v>
      </c>
      <c r="I2230" t="s">
        <v>479</v>
      </c>
      <c r="J2230" t="s">
        <v>480</v>
      </c>
      <c r="K2230" t="s">
        <v>145</v>
      </c>
      <c r="L2230">
        <v>1675</v>
      </c>
      <c r="M2230" t="s">
        <v>481</v>
      </c>
      <c r="N2230">
        <v>4</v>
      </c>
      <c r="O2230">
        <v>16102.03</v>
      </c>
      <c r="P2230">
        <v>13540.98</v>
      </c>
      <c r="Q2230" t="str">
        <f>VLOOKUP(J2230,S:T,2,FALSE)</f>
        <v>G5 - Large C&amp;I</v>
      </c>
    </row>
    <row r="2231" spans="1:17" x14ac:dyDescent="0.35">
      <c r="A2231">
        <v>49</v>
      </c>
      <c r="B2231" t="s">
        <v>420</v>
      </c>
      <c r="C2231">
        <v>2020</v>
      </c>
      <c r="D2231">
        <v>6</v>
      </c>
      <c r="E2231" t="s">
        <v>146</v>
      </c>
      <c r="F2231">
        <v>3</v>
      </c>
      <c r="G2231" t="s">
        <v>135</v>
      </c>
      <c r="H2231">
        <v>405</v>
      </c>
      <c r="I2231" t="s">
        <v>504</v>
      </c>
      <c r="J2231">
        <v>2237</v>
      </c>
      <c r="K2231" t="s">
        <v>145</v>
      </c>
      <c r="L2231">
        <v>300</v>
      </c>
      <c r="M2231" t="s">
        <v>136</v>
      </c>
      <c r="N2231">
        <v>3282</v>
      </c>
      <c r="O2231">
        <v>1571331.27</v>
      </c>
      <c r="P2231">
        <v>1082510.24</v>
      </c>
      <c r="Q2231" t="str">
        <f>VLOOKUP(J2231,S:T,2,FALSE)</f>
        <v>G4 - Medium C&amp;I</v>
      </c>
    </row>
    <row r="2232" spans="1:17" x14ac:dyDescent="0.35">
      <c r="A2232">
        <v>49</v>
      </c>
      <c r="B2232" t="s">
        <v>420</v>
      </c>
      <c r="C2232">
        <v>2020</v>
      </c>
      <c r="D2232">
        <v>6</v>
      </c>
      <c r="E2232" t="s">
        <v>146</v>
      </c>
      <c r="F2232">
        <v>5</v>
      </c>
      <c r="G2232" t="s">
        <v>140</v>
      </c>
      <c r="H2232">
        <v>410</v>
      </c>
      <c r="I2232" t="s">
        <v>513</v>
      </c>
      <c r="J2232">
        <v>3321</v>
      </c>
      <c r="K2232" t="s">
        <v>145</v>
      </c>
      <c r="L2232">
        <v>1670</v>
      </c>
      <c r="M2232" t="s">
        <v>491</v>
      </c>
      <c r="N2232">
        <v>23</v>
      </c>
      <c r="O2232">
        <v>35973.839999999997</v>
      </c>
      <c r="P2232">
        <v>43538.52</v>
      </c>
      <c r="Q2232" t="str">
        <f>VLOOKUP(J2232,S:T,2,FALSE)</f>
        <v>G5 - Large C&amp;I</v>
      </c>
    </row>
    <row r="2233" spans="1:17" x14ac:dyDescent="0.35">
      <c r="A2233">
        <v>49</v>
      </c>
      <c r="B2233" t="s">
        <v>420</v>
      </c>
      <c r="C2233">
        <v>2020</v>
      </c>
      <c r="D2233">
        <v>6</v>
      </c>
      <c r="E2233" t="s">
        <v>146</v>
      </c>
      <c r="F2233">
        <v>5</v>
      </c>
      <c r="G2233" t="s">
        <v>140</v>
      </c>
      <c r="H2233">
        <v>415</v>
      </c>
      <c r="I2233" t="s">
        <v>501</v>
      </c>
      <c r="J2233" t="s">
        <v>502</v>
      </c>
      <c r="K2233" t="s">
        <v>145</v>
      </c>
      <c r="L2233">
        <v>1670</v>
      </c>
      <c r="M2233" t="s">
        <v>491</v>
      </c>
      <c r="N2233">
        <v>3</v>
      </c>
      <c r="O2233">
        <v>12344.95</v>
      </c>
      <c r="P2233">
        <v>35589.65</v>
      </c>
      <c r="Q2233" t="str">
        <f>VLOOKUP(J2233,S:T,2,FALSE)</f>
        <v>G5 - Large C&amp;I</v>
      </c>
    </row>
    <row r="2234" spans="1:17" x14ac:dyDescent="0.35">
      <c r="A2234">
        <v>49</v>
      </c>
      <c r="B2234" t="s">
        <v>420</v>
      </c>
      <c r="C2234">
        <v>2020</v>
      </c>
      <c r="D2234">
        <v>6</v>
      </c>
      <c r="E2234" t="s">
        <v>146</v>
      </c>
      <c r="F2234">
        <v>3</v>
      </c>
      <c r="G2234" t="s">
        <v>135</v>
      </c>
      <c r="H2234">
        <v>414</v>
      </c>
      <c r="I2234" t="s">
        <v>505</v>
      </c>
      <c r="J2234">
        <v>3421</v>
      </c>
      <c r="K2234" t="s">
        <v>145</v>
      </c>
      <c r="L2234">
        <v>1670</v>
      </c>
      <c r="M2234" t="s">
        <v>491</v>
      </c>
      <c r="N2234">
        <v>3</v>
      </c>
      <c r="O2234">
        <v>9136.18</v>
      </c>
      <c r="P2234">
        <v>14922.75</v>
      </c>
      <c r="Q2234" t="str">
        <f>VLOOKUP(J2234,S:T,2,FALSE)</f>
        <v>G5 - Large C&amp;I</v>
      </c>
    </row>
    <row r="2235" spans="1:17" x14ac:dyDescent="0.35">
      <c r="A2235">
        <v>49</v>
      </c>
      <c r="B2235" t="s">
        <v>420</v>
      </c>
      <c r="C2235">
        <v>2020</v>
      </c>
      <c r="D2235">
        <v>6</v>
      </c>
      <c r="E2235" t="s">
        <v>146</v>
      </c>
      <c r="F2235">
        <v>3</v>
      </c>
      <c r="G2235" t="s">
        <v>135</v>
      </c>
      <c r="H2235">
        <v>400</v>
      </c>
      <c r="I2235" t="s">
        <v>510</v>
      </c>
      <c r="J2235">
        <v>0</v>
      </c>
      <c r="K2235" t="s">
        <v>145</v>
      </c>
      <c r="L2235">
        <v>0</v>
      </c>
      <c r="M2235" t="s">
        <v>145</v>
      </c>
      <c r="N2235">
        <v>1</v>
      </c>
      <c r="O2235">
        <v>430.06</v>
      </c>
      <c r="P2235">
        <v>334.8</v>
      </c>
      <c r="Q2235" t="str">
        <f>VLOOKUP(J2235,S:T,2,FALSE)</f>
        <v>G6 - OTHER</v>
      </c>
    </row>
    <row r="2236" spans="1:17" x14ac:dyDescent="0.35">
      <c r="A2236">
        <v>49</v>
      </c>
      <c r="B2236" t="s">
        <v>420</v>
      </c>
      <c r="C2236">
        <v>2020</v>
      </c>
      <c r="D2236">
        <v>6</v>
      </c>
      <c r="E2236" t="s">
        <v>146</v>
      </c>
      <c r="F2236">
        <v>3</v>
      </c>
      <c r="G2236" t="s">
        <v>135</v>
      </c>
      <c r="H2236">
        <v>430</v>
      </c>
      <c r="I2236" t="s">
        <v>492</v>
      </c>
      <c r="J2236" t="s">
        <v>493</v>
      </c>
      <c r="K2236" t="s">
        <v>145</v>
      </c>
      <c r="L2236">
        <v>300</v>
      </c>
      <c r="M2236" t="s">
        <v>136</v>
      </c>
      <c r="N2236">
        <v>1</v>
      </c>
      <c r="O2236">
        <v>18749.63</v>
      </c>
      <c r="P2236">
        <v>1</v>
      </c>
      <c r="Q2236" t="str">
        <f>VLOOKUP(J2236,S:T,2,FALSE)</f>
        <v>E6 - OTHER</v>
      </c>
    </row>
    <row r="2237" spans="1:17" x14ac:dyDescent="0.35">
      <c r="A2237">
        <v>49</v>
      </c>
      <c r="B2237" t="s">
        <v>420</v>
      </c>
      <c r="C2237">
        <v>2020</v>
      </c>
      <c r="D2237">
        <v>6</v>
      </c>
      <c r="E2237" t="s">
        <v>146</v>
      </c>
      <c r="F2237">
        <v>5</v>
      </c>
      <c r="G2237" t="s">
        <v>140</v>
      </c>
      <c r="H2237">
        <v>404</v>
      </c>
      <c r="I2237" t="s">
        <v>506</v>
      </c>
      <c r="J2237">
        <v>2107</v>
      </c>
      <c r="K2237" t="s">
        <v>145</v>
      </c>
      <c r="L2237">
        <v>400</v>
      </c>
      <c r="M2237" t="s">
        <v>140</v>
      </c>
      <c r="N2237">
        <v>8</v>
      </c>
      <c r="O2237">
        <v>2364.69</v>
      </c>
      <c r="P2237">
        <v>1900.96</v>
      </c>
      <c r="Q2237" t="str">
        <f>VLOOKUP(J2237,S:T,2,FALSE)</f>
        <v>G3 - Small C&amp;I</v>
      </c>
    </row>
    <row r="2238" spans="1:17" x14ac:dyDescent="0.35">
      <c r="A2238">
        <v>49</v>
      </c>
      <c r="B2238" t="s">
        <v>420</v>
      </c>
      <c r="C2238">
        <v>2020</v>
      </c>
      <c r="D2238">
        <v>6</v>
      </c>
      <c r="E2238" t="s">
        <v>146</v>
      </c>
      <c r="F2238">
        <v>5</v>
      </c>
      <c r="G2238" t="s">
        <v>140</v>
      </c>
      <c r="H2238">
        <v>421</v>
      </c>
      <c r="I2238" t="s">
        <v>485</v>
      </c>
      <c r="J2238">
        <v>2496</v>
      </c>
      <c r="K2238" t="s">
        <v>145</v>
      </c>
      <c r="L2238">
        <v>400</v>
      </c>
      <c r="M2238" t="s">
        <v>140</v>
      </c>
      <c r="N2238">
        <v>1</v>
      </c>
      <c r="O2238">
        <v>9687.16</v>
      </c>
      <c r="P2238">
        <v>12397.94</v>
      </c>
      <c r="Q2238" t="str">
        <f>VLOOKUP(J2238,S:T,2,FALSE)</f>
        <v>G5 - Large C&amp;I</v>
      </c>
    </row>
    <row r="2239" spans="1:17" x14ac:dyDescent="0.35">
      <c r="A2239">
        <v>49</v>
      </c>
      <c r="B2239" t="s">
        <v>420</v>
      </c>
      <c r="C2239">
        <v>2020</v>
      </c>
      <c r="D2239">
        <v>6</v>
      </c>
      <c r="E2239" t="s">
        <v>146</v>
      </c>
      <c r="F2239">
        <v>5</v>
      </c>
      <c r="G2239" t="s">
        <v>140</v>
      </c>
      <c r="H2239">
        <v>406</v>
      </c>
      <c r="I2239" t="s">
        <v>503</v>
      </c>
      <c r="J2239">
        <v>2221</v>
      </c>
      <c r="K2239" t="s">
        <v>145</v>
      </c>
      <c r="L2239">
        <v>1670</v>
      </c>
      <c r="M2239" t="s">
        <v>491</v>
      </c>
      <c r="N2239">
        <v>22</v>
      </c>
      <c r="O2239">
        <v>14806.16</v>
      </c>
      <c r="P2239">
        <v>24359.35</v>
      </c>
      <c r="Q2239" t="str">
        <f>VLOOKUP(J2239,S:T,2,FALSE)</f>
        <v>G4 - Medium C&amp;I</v>
      </c>
    </row>
    <row r="2240" spans="1:17" x14ac:dyDescent="0.35">
      <c r="A2240">
        <v>49</v>
      </c>
      <c r="B2240" t="s">
        <v>420</v>
      </c>
      <c r="C2240">
        <v>2020</v>
      </c>
      <c r="D2240">
        <v>6</v>
      </c>
      <c r="E2240" t="s">
        <v>146</v>
      </c>
      <c r="F2240">
        <v>3</v>
      </c>
      <c r="G2240" t="s">
        <v>135</v>
      </c>
      <c r="H2240">
        <v>408</v>
      </c>
      <c r="I2240" t="s">
        <v>478</v>
      </c>
      <c r="J2240">
        <v>2231</v>
      </c>
      <c r="K2240" t="s">
        <v>145</v>
      </c>
      <c r="L2240">
        <v>300</v>
      </c>
      <c r="M2240" t="s">
        <v>136</v>
      </c>
      <c r="N2240">
        <v>11</v>
      </c>
      <c r="O2240">
        <v>12136.6</v>
      </c>
      <c r="P2240">
        <v>11132.1</v>
      </c>
      <c r="Q2240" t="str">
        <f>VLOOKUP(J2240,S:T,2,FALSE)</f>
        <v>G4 - Medium C&amp;I</v>
      </c>
    </row>
    <row r="2241" spans="1:17" x14ac:dyDescent="0.35">
      <c r="A2241">
        <v>49</v>
      </c>
      <c r="B2241" t="s">
        <v>420</v>
      </c>
      <c r="C2241">
        <v>2020</v>
      </c>
      <c r="D2241">
        <v>6</v>
      </c>
      <c r="E2241" t="s">
        <v>146</v>
      </c>
      <c r="F2241">
        <v>1</v>
      </c>
      <c r="G2241" t="s">
        <v>132</v>
      </c>
      <c r="H2241">
        <v>404</v>
      </c>
      <c r="I2241" t="s">
        <v>506</v>
      </c>
      <c r="J2241">
        <v>0</v>
      </c>
      <c r="K2241" t="s">
        <v>145</v>
      </c>
      <c r="L2241">
        <v>0</v>
      </c>
      <c r="M2241" t="s">
        <v>145</v>
      </c>
      <c r="N2241">
        <v>1</v>
      </c>
      <c r="O2241">
        <v>32.81</v>
      </c>
      <c r="P2241">
        <v>6.16</v>
      </c>
      <c r="Q2241" t="str">
        <f>VLOOKUP(J2241,S:T,2,FALSE)</f>
        <v>G6 - OTHER</v>
      </c>
    </row>
    <row r="2242" spans="1:17" x14ac:dyDescent="0.35">
      <c r="A2242">
        <v>49</v>
      </c>
      <c r="B2242" t="s">
        <v>420</v>
      </c>
      <c r="C2242">
        <v>2020</v>
      </c>
      <c r="D2242">
        <v>6</v>
      </c>
      <c r="E2242" t="s">
        <v>146</v>
      </c>
      <c r="F2242">
        <v>1</v>
      </c>
      <c r="G2242" t="s">
        <v>132</v>
      </c>
      <c r="H2242">
        <v>400</v>
      </c>
      <c r="I2242" t="s">
        <v>510</v>
      </c>
      <c r="J2242">
        <v>1247</v>
      </c>
      <c r="K2242" t="s">
        <v>145</v>
      </c>
      <c r="L2242">
        <v>207</v>
      </c>
      <c r="M2242" t="s">
        <v>151</v>
      </c>
      <c r="N2242">
        <v>10</v>
      </c>
      <c r="O2242">
        <v>384.82</v>
      </c>
      <c r="P2242">
        <v>194.07</v>
      </c>
      <c r="Q2242" t="str">
        <f>VLOOKUP(J2242,S:T,2,FALSE)</f>
        <v>G1 - Residential</v>
      </c>
    </row>
    <row r="2243" spans="1:17" x14ac:dyDescent="0.35">
      <c r="A2243">
        <v>49</v>
      </c>
      <c r="B2243" t="s">
        <v>420</v>
      </c>
      <c r="C2243">
        <v>2020</v>
      </c>
      <c r="D2243">
        <v>6</v>
      </c>
      <c r="E2243" t="s">
        <v>146</v>
      </c>
      <c r="F2243">
        <v>10</v>
      </c>
      <c r="G2243" t="s">
        <v>149</v>
      </c>
      <c r="H2243">
        <v>402</v>
      </c>
      <c r="I2243" t="s">
        <v>486</v>
      </c>
      <c r="J2243">
        <v>1301</v>
      </c>
      <c r="K2243" t="s">
        <v>145</v>
      </c>
      <c r="L2243">
        <v>207</v>
      </c>
      <c r="M2243" t="s">
        <v>151</v>
      </c>
      <c r="N2243">
        <v>20411</v>
      </c>
      <c r="O2243">
        <v>770936.92</v>
      </c>
      <c r="P2243">
        <v>613525.78</v>
      </c>
      <c r="Q2243" t="str">
        <f>VLOOKUP(J2243,S:T,2,FALSE)</f>
        <v>G2 - Low Income Residential</v>
      </c>
    </row>
    <row r="2244" spans="1:17" x14ac:dyDescent="0.35">
      <c r="A2244">
        <v>49</v>
      </c>
      <c r="B2244" t="s">
        <v>420</v>
      </c>
      <c r="C2244">
        <v>2020</v>
      </c>
      <c r="D2244">
        <v>6</v>
      </c>
      <c r="E2244" t="s">
        <v>146</v>
      </c>
      <c r="F2244">
        <v>3</v>
      </c>
      <c r="G2244" t="s">
        <v>135</v>
      </c>
      <c r="H2244">
        <v>418</v>
      </c>
      <c r="I2244" t="s">
        <v>528</v>
      </c>
      <c r="J2244">
        <v>2321</v>
      </c>
      <c r="K2244" t="s">
        <v>145</v>
      </c>
      <c r="L2244">
        <v>1671</v>
      </c>
      <c r="M2244" t="s">
        <v>484</v>
      </c>
      <c r="N2244">
        <v>41</v>
      </c>
      <c r="O2244">
        <v>81167.56</v>
      </c>
      <c r="P2244">
        <v>169511.67</v>
      </c>
      <c r="Q2244" t="str">
        <f>VLOOKUP(J2244,S:T,2,FALSE)</f>
        <v>G5 - Large C&amp;I</v>
      </c>
    </row>
    <row r="2245" spans="1:17" x14ac:dyDescent="0.35">
      <c r="A2245">
        <v>49</v>
      </c>
      <c r="B2245" t="s">
        <v>420</v>
      </c>
      <c r="C2245">
        <v>2020</v>
      </c>
      <c r="D2245">
        <v>6</v>
      </c>
      <c r="E2245" t="s">
        <v>146</v>
      </c>
      <c r="F2245">
        <v>3</v>
      </c>
      <c r="G2245" t="s">
        <v>135</v>
      </c>
      <c r="H2245">
        <v>413</v>
      </c>
      <c r="I2245" t="s">
        <v>511</v>
      </c>
      <c r="J2245">
        <v>3496</v>
      </c>
      <c r="K2245" t="s">
        <v>145</v>
      </c>
      <c r="L2245">
        <v>300</v>
      </c>
      <c r="M2245" t="s">
        <v>136</v>
      </c>
      <c r="N2245">
        <v>6</v>
      </c>
      <c r="O2245">
        <v>22438.47</v>
      </c>
      <c r="P2245">
        <v>19383.169999999998</v>
      </c>
      <c r="Q2245" t="str">
        <f>VLOOKUP(J2245,S:T,2,FALSE)</f>
        <v>G5 - Large C&amp;I</v>
      </c>
    </row>
    <row r="2246" spans="1:17" x14ac:dyDescent="0.35">
      <c r="A2246">
        <v>49</v>
      </c>
      <c r="B2246" t="s">
        <v>420</v>
      </c>
      <c r="C2246">
        <v>2020</v>
      </c>
      <c r="D2246">
        <v>6</v>
      </c>
      <c r="E2246" t="s">
        <v>146</v>
      </c>
      <c r="F2246">
        <v>3</v>
      </c>
      <c r="G2246" t="s">
        <v>135</v>
      </c>
      <c r="H2246">
        <v>439</v>
      </c>
      <c r="I2246" t="s">
        <v>487</v>
      </c>
      <c r="J2246" t="s">
        <v>488</v>
      </c>
      <c r="K2246" t="s">
        <v>145</v>
      </c>
      <c r="L2246">
        <v>300</v>
      </c>
      <c r="M2246" t="s">
        <v>136</v>
      </c>
      <c r="N2246">
        <v>1</v>
      </c>
      <c r="O2246">
        <v>50061.75</v>
      </c>
      <c r="P2246">
        <v>143410.28</v>
      </c>
      <c r="Q2246" t="str">
        <f>VLOOKUP(J2246,S:T,2,FALSE)</f>
        <v>G5 - Large C&amp;I</v>
      </c>
    </row>
    <row r="2247" spans="1:17" x14ac:dyDescent="0.35">
      <c r="A2247">
        <v>49</v>
      </c>
      <c r="B2247" t="s">
        <v>420</v>
      </c>
      <c r="C2247">
        <v>2020</v>
      </c>
      <c r="D2247">
        <v>6</v>
      </c>
      <c r="E2247" t="s">
        <v>146</v>
      </c>
      <c r="F2247">
        <v>3</v>
      </c>
      <c r="G2247" t="s">
        <v>135</v>
      </c>
      <c r="H2247">
        <v>441</v>
      </c>
      <c r="I2247" t="s">
        <v>526</v>
      </c>
      <c r="J2247" t="s">
        <v>527</v>
      </c>
      <c r="K2247" t="s">
        <v>145</v>
      </c>
      <c r="L2247">
        <v>300</v>
      </c>
      <c r="M2247" t="s">
        <v>136</v>
      </c>
      <c r="N2247">
        <v>1</v>
      </c>
      <c r="O2247">
        <v>23035.15</v>
      </c>
      <c r="P2247">
        <v>70884.56</v>
      </c>
      <c r="Q2247" t="str">
        <f>VLOOKUP(J2247,S:T,2,FALSE)</f>
        <v>G5 - Large C&amp;I</v>
      </c>
    </row>
    <row r="2248" spans="1:17" x14ac:dyDescent="0.35">
      <c r="A2248">
        <v>49</v>
      </c>
      <c r="B2248" t="s">
        <v>420</v>
      </c>
      <c r="C2248">
        <v>2020</v>
      </c>
      <c r="D2248">
        <v>6</v>
      </c>
      <c r="E2248" t="s">
        <v>146</v>
      </c>
      <c r="F2248">
        <v>3</v>
      </c>
      <c r="G2248" t="s">
        <v>135</v>
      </c>
      <c r="H2248">
        <v>407</v>
      </c>
      <c r="I2248" t="s">
        <v>496</v>
      </c>
      <c r="J2248" t="s">
        <v>497</v>
      </c>
      <c r="K2248" t="s">
        <v>145</v>
      </c>
      <c r="L2248">
        <v>1670</v>
      </c>
      <c r="M2248" t="s">
        <v>491</v>
      </c>
      <c r="N2248">
        <v>325</v>
      </c>
      <c r="O2248">
        <v>168359.02</v>
      </c>
      <c r="P2248">
        <v>255194.15</v>
      </c>
      <c r="Q2248" t="str">
        <f>VLOOKUP(J2248,S:T,2,FALSE)</f>
        <v>G4 - Medium C&amp;I</v>
      </c>
    </row>
    <row r="2249" spans="1:17" x14ac:dyDescent="0.35">
      <c r="A2249">
        <v>49</v>
      </c>
      <c r="B2249" t="s">
        <v>420</v>
      </c>
      <c r="C2249">
        <v>2020</v>
      </c>
      <c r="D2249">
        <v>6</v>
      </c>
      <c r="E2249" t="s">
        <v>146</v>
      </c>
      <c r="F2249">
        <v>1</v>
      </c>
      <c r="G2249" t="s">
        <v>132</v>
      </c>
      <c r="H2249">
        <v>401</v>
      </c>
      <c r="I2249" t="s">
        <v>525</v>
      </c>
      <c r="J2249">
        <v>1012</v>
      </c>
      <c r="K2249" t="s">
        <v>145</v>
      </c>
      <c r="L2249">
        <v>200</v>
      </c>
      <c r="M2249" t="s">
        <v>143</v>
      </c>
      <c r="N2249">
        <v>16481</v>
      </c>
      <c r="O2249">
        <v>503047.55</v>
      </c>
      <c r="P2249">
        <v>193183.86</v>
      </c>
      <c r="Q2249" t="str">
        <f>VLOOKUP(J2249,S:T,2,FALSE)</f>
        <v>G1 - Residential</v>
      </c>
    </row>
    <row r="2250" spans="1:17" x14ac:dyDescent="0.35">
      <c r="A2250">
        <v>49</v>
      </c>
      <c r="B2250" t="s">
        <v>420</v>
      </c>
      <c r="C2250">
        <v>2020</v>
      </c>
      <c r="D2250">
        <v>6</v>
      </c>
      <c r="E2250" t="s">
        <v>146</v>
      </c>
      <c r="F2250">
        <v>5</v>
      </c>
      <c r="G2250" t="s">
        <v>140</v>
      </c>
      <c r="H2250">
        <v>411</v>
      </c>
      <c r="I2250" t="s">
        <v>489</v>
      </c>
      <c r="J2250" t="s">
        <v>490</v>
      </c>
      <c r="K2250" t="s">
        <v>145</v>
      </c>
      <c r="L2250">
        <v>1670</v>
      </c>
      <c r="M2250" t="s">
        <v>491</v>
      </c>
      <c r="N2250">
        <v>9</v>
      </c>
      <c r="O2250">
        <v>22766.36</v>
      </c>
      <c r="P2250">
        <v>38419.019999999997</v>
      </c>
      <c r="Q2250" t="str">
        <f>VLOOKUP(J2250,S:T,2,FALSE)</f>
        <v>G5 - Large C&amp;I</v>
      </c>
    </row>
    <row r="2251" spans="1:17" x14ac:dyDescent="0.35">
      <c r="A2251">
        <v>49</v>
      </c>
      <c r="B2251" t="s">
        <v>420</v>
      </c>
      <c r="C2251">
        <v>2020</v>
      </c>
      <c r="D2251">
        <v>6</v>
      </c>
      <c r="E2251" t="s">
        <v>146</v>
      </c>
      <c r="F2251">
        <v>3</v>
      </c>
      <c r="G2251" t="s">
        <v>135</v>
      </c>
      <c r="H2251">
        <v>409</v>
      </c>
      <c r="I2251" t="s">
        <v>517</v>
      </c>
      <c r="J2251">
        <v>3367</v>
      </c>
      <c r="K2251" t="s">
        <v>145</v>
      </c>
      <c r="L2251">
        <v>300</v>
      </c>
      <c r="M2251" t="s">
        <v>136</v>
      </c>
      <c r="N2251">
        <v>86</v>
      </c>
      <c r="O2251">
        <v>136449.17000000001</v>
      </c>
      <c r="P2251">
        <v>80623.100000000006</v>
      </c>
      <c r="Q2251" t="str">
        <f>VLOOKUP(J2251,S:T,2,FALSE)</f>
        <v>G5 - Large C&amp;I</v>
      </c>
    </row>
    <row r="2252" spans="1:17" x14ac:dyDescent="0.35">
      <c r="A2252">
        <v>49</v>
      </c>
      <c r="B2252" t="s">
        <v>420</v>
      </c>
      <c r="C2252">
        <v>2020</v>
      </c>
      <c r="D2252">
        <v>6</v>
      </c>
      <c r="E2252" t="s">
        <v>146</v>
      </c>
      <c r="F2252">
        <v>10</v>
      </c>
      <c r="G2252" t="s">
        <v>149</v>
      </c>
      <c r="H2252">
        <v>400</v>
      </c>
      <c r="I2252" t="s">
        <v>510</v>
      </c>
      <c r="J2252">
        <v>1247</v>
      </c>
      <c r="K2252" t="s">
        <v>145</v>
      </c>
      <c r="L2252">
        <v>207</v>
      </c>
      <c r="M2252" t="s">
        <v>151</v>
      </c>
      <c r="N2252">
        <v>208353</v>
      </c>
      <c r="O2252">
        <v>10415574.74</v>
      </c>
      <c r="P2252">
        <v>6023314.8200000003</v>
      </c>
      <c r="Q2252" t="str">
        <f>VLOOKUP(J2252,S:T,2,FALSE)</f>
        <v>G1 - Residential</v>
      </c>
    </row>
    <row r="2253" spans="1:17" x14ac:dyDescent="0.35">
      <c r="A2253">
        <v>49</v>
      </c>
      <c r="B2253" t="s">
        <v>420</v>
      </c>
      <c r="C2253">
        <v>2020</v>
      </c>
      <c r="D2253">
        <v>6</v>
      </c>
      <c r="E2253" t="s">
        <v>146</v>
      </c>
      <c r="F2253">
        <v>3</v>
      </c>
      <c r="G2253" t="s">
        <v>135</v>
      </c>
      <c r="H2253">
        <v>410</v>
      </c>
      <c r="I2253" t="s">
        <v>513</v>
      </c>
      <c r="J2253">
        <v>3321</v>
      </c>
      <c r="K2253" t="s">
        <v>145</v>
      </c>
      <c r="L2253">
        <v>1670</v>
      </c>
      <c r="M2253" t="s">
        <v>491</v>
      </c>
      <c r="N2253">
        <v>200</v>
      </c>
      <c r="O2253">
        <v>290169.87</v>
      </c>
      <c r="P2253">
        <v>325899.96000000002</v>
      </c>
      <c r="Q2253" t="str">
        <f>VLOOKUP(J2253,S:T,2,FALSE)</f>
        <v>G5 - Large C&amp;I</v>
      </c>
    </row>
    <row r="2254" spans="1:17" x14ac:dyDescent="0.35">
      <c r="A2254">
        <v>49</v>
      </c>
      <c r="B2254" t="s">
        <v>420</v>
      </c>
      <c r="C2254">
        <v>2020</v>
      </c>
      <c r="D2254">
        <v>6</v>
      </c>
      <c r="E2254" t="s">
        <v>146</v>
      </c>
      <c r="F2254">
        <v>5</v>
      </c>
      <c r="G2254" t="s">
        <v>140</v>
      </c>
      <c r="H2254">
        <v>417</v>
      </c>
      <c r="I2254" t="s">
        <v>499</v>
      </c>
      <c r="J2254">
        <v>2367</v>
      </c>
      <c r="K2254" t="s">
        <v>145</v>
      </c>
      <c r="L2254">
        <v>400</v>
      </c>
      <c r="M2254" t="s">
        <v>140</v>
      </c>
      <c r="N2254">
        <v>26</v>
      </c>
      <c r="O2254">
        <v>93191.54</v>
      </c>
      <c r="P2254">
        <v>96853.97</v>
      </c>
      <c r="Q2254" t="str">
        <f>VLOOKUP(J2254,S:T,2,FALSE)</f>
        <v>G5 - Large C&amp;I</v>
      </c>
    </row>
    <row r="2255" spans="1:17" x14ac:dyDescent="0.35">
      <c r="A2255">
        <v>49</v>
      </c>
      <c r="B2255" t="s">
        <v>420</v>
      </c>
      <c r="C2255">
        <v>2020</v>
      </c>
      <c r="D2255">
        <v>6</v>
      </c>
      <c r="E2255" t="s">
        <v>146</v>
      </c>
      <c r="F2255">
        <v>3</v>
      </c>
      <c r="G2255" t="s">
        <v>135</v>
      </c>
      <c r="H2255">
        <v>444</v>
      </c>
      <c r="I2255" t="s">
        <v>495</v>
      </c>
      <c r="J2255">
        <v>2131</v>
      </c>
      <c r="K2255" t="s">
        <v>145</v>
      </c>
      <c r="L2255">
        <v>300</v>
      </c>
      <c r="M2255" t="s">
        <v>136</v>
      </c>
      <c r="N2255">
        <v>1</v>
      </c>
      <c r="O2255">
        <v>51.46</v>
      </c>
      <c r="P2255">
        <v>22.59</v>
      </c>
      <c r="Q2255" t="str">
        <f>VLOOKUP(J2255,S:T,2,FALSE)</f>
        <v>G3 - Small C&amp;I</v>
      </c>
    </row>
    <row r="2256" spans="1:17" x14ac:dyDescent="0.35">
      <c r="A2256">
        <v>49</v>
      </c>
      <c r="B2256" t="s">
        <v>420</v>
      </c>
      <c r="C2256">
        <v>2020</v>
      </c>
      <c r="D2256">
        <v>6</v>
      </c>
      <c r="E2256" t="s">
        <v>146</v>
      </c>
      <c r="F2256">
        <v>5</v>
      </c>
      <c r="G2256" t="s">
        <v>140</v>
      </c>
      <c r="H2256">
        <v>407</v>
      </c>
      <c r="I2256" t="s">
        <v>496</v>
      </c>
      <c r="J2256" t="s">
        <v>497</v>
      </c>
      <c r="K2256" t="s">
        <v>145</v>
      </c>
      <c r="L2256">
        <v>1670</v>
      </c>
      <c r="M2256" t="s">
        <v>491</v>
      </c>
      <c r="N2256">
        <v>8</v>
      </c>
      <c r="O2256">
        <v>5622.08</v>
      </c>
      <c r="P2256">
        <v>9685.64</v>
      </c>
      <c r="Q2256" t="str">
        <f>VLOOKUP(J2256,S:T,2,FALSE)</f>
        <v>G4 - Medium C&amp;I</v>
      </c>
    </row>
    <row r="2257" spans="1:17" x14ac:dyDescent="0.35">
      <c r="A2257">
        <v>49</v>
      </c>
      <c r="B2257" t="s">
        <v>420</v>
      </c>
      <c r="C2257">
        <v>2020</v>
      </c>
      <c r="D2257">
        <v>6</v>
      </c>
      <c r="E2257" t="s">
        <v>146</v>
      </c>
      <c r="F2257">
        <v>3</v>
      </c>
      <c r="G2257" t="s">
        <v>135</v>
      </c>
      <c r="H2257">
        <v>417</v>
      </c>
      <c r="I2257" t="s">
        <v>499</v>
      </c>
      <c r="J2257">
        <v>2367</v>
      </c>
      <c r="K2257" t="s">
        <v>145</v>
      </c>
      <c r="L2257">
        <v>300</v>
      </c>
      <c r="M2257" t="s">
        <v>136</v>
      </c>
      <c r="N2257">
        <v>24</v>
      </c>
      <c r="O2257">
        <v>60943.44</v>
      </c>
      <c r="P2257">
        <v>57714.41</v>
      </c>
      <c r="Q2257" t="str">
        <f>VLOOKUP(J2257,S:T,2,FALSE)</f>
        <v>G5 - Large C&amp;I</v>
      </c>
    </row>
    <row r="2258" spans="1:17" x14ac:dyDescent="0.35">
      <c r="A2258">
        <v>49</v>
      </c>
      <c r="B2258" t="s">
        <v>420</v>
      </c>
      <c r="C2258">
        <v>2020</v>
      </c>
      <c r="D2258">
        <v>6</v>
      </c>
      <c r="E2258" t="s">
        <v>146</v>
      </c>
      <c r="F2258">
        <v>3</v>
      </c>
      <c r="G2258" t="s">
        <v>135</v>
      </c>
      <c r="H2258">
        <v>442</v>
      </c>
      <c r="I2258" t="s">
        <v>531</v>
      </c>
      <c r="J2258" t="s">
        <v>532</v>
      </c>
      <c r="K2258" t="s">
        <v>145</v>
      </c>
      <c r="L2258">
        <v>1672</v>
      </c>
      <c r="M2258" t="s">
        <v>524</v>
      </c>
      <c r="N2258">
        <v>8</v>
      </c>
      <c r="O2258">
        <v>154115.79999999999</v>
      </c>
      <c r="P2258">
        <v>1010155.11</v>
      </c>
      <c r="Q2258" t="str">
        <f>VLOOKUP(J2258,S:T,2,FALSE)</f>
        <v>G5 - Large C&amp;I</v>
      </c>
    </row>
    <row r="2259" spans="1:17" x14ac:dyDescent="0.35">
      <c r="A2259">
        <v>49</v>
      </c>
      <c r="B2259" t="s">
        <v>420</v>
      </c>
      <c r="C2259">
        <v>2020</v>
      </c>
      <c r="D2259">
        <v>6</v>
      </c>
      <c r="E2259" t="s">
        <v>146</v>
      </c>
      <c r="F2259">
        <v>5</v>
      </c>
      <c r="G2259" t="s">
        <v>140</v>
      </c>
      <c r="H2259">
        <v>409</v>
      </c>
      <c r="I2259" t="s">
        <v>517</v>
      </c>
      <c r="J2259">
        <v>3367</v>
      </c>
      <c r="K2259" t="s">
        <v>145</v>
      </c>
      <c r="L2259">
        <v>400</v>
      </c>
      <c r="M2259" t="s">
        <v>140</v>
      </c>
      <c r="N2259">
        <v>5</v>
      </c>
      <c r="O2259">
        <v>11612.3</v>
      </c>
      <c r="P2259">
        <v>8797.27</v>
      </c>
      <c r="Q2259" t="str">
        <f>VLOOKUP(J2259,S:T,2,FALSE)</f>
        <v>G5 - Large C&amp;I</v>
      </c>
    </row>
    <row r="2260" spans="1:17" x14ac:dyDescent="0.35">
      <c r="A2260">
        <v>49</v>
      </c>
      <c r="B2260" t="s">
        <v>420</v>
      </c>
      <c r="C2260">
        <v>2020</v>
      </c>
      <c r="D2260">
        <v>6</v>
      </c>
      <c r="E2260" t="s">
        <v>146</v>
      </c>
      <c r="F2260">
        <v>3</v>
      </c>
      <c r="G2260" t="s">
        <v>135</v>
      </c>
      <c r="H2260">
        <v>415</v>
      </c>
      <c r="I2260" t="s">
        <v>501</v>
      </c>
      <c r="J2260" t="s">
        <v>502</v>
      </c>
      <c r="K2260" t="s">
        <v>145</v>
      </c>
      <c r="L2260">
        <v>1670</v>
      </c>
      <c r="M2260" t="s">
        <v>491</v>
      </c>
      <c r="N2260">
        <v>23</v>
      </c>
      <c r="O2260">
        <v>158094.92000000001</v>
      </c>
      <c r="P2260">
        <v>440345.72</v>
      </c>
      <c r="Q2260" t="str">
        <f>VLOOKUP(J2260,S:T,2,FALSE)</f>
        <v>G5 - Large C&amp;I</v>
      </c>
    </row>
    <row r="2261" spans="1:17" x14ac:dyDescent="0.35">
      <c r="A2261">
        <v>49</v>
      </c>
      <c r="B2261" t="s">
        <v>420</v>
      </c>
      <c r="C2261">
        <v>2020</v>
      </c>
      <c r="D2261">
        <v>6</v>
      </c>
      <c r="E2261" t="s">
        <v>146</v>
      </c>
      <c r="F2261">
        <v>5</v>
      </c>
      <c r="G2261" t="s">
        <v>140</v>
      </c>
      <c r="H2261">
        <v>414</v>
      </c>
      <c r="I2261" t="s">
        <v>505</v>
      </c>
      <c r="J2261">
        <v>3421</v>
      </c>
      <c r="K2261" t="s">
        <v>145</v>
      </c>
      <c r="L2261">
        <v>1670</v>
      </c>
      <c r="M2261" t="s">
        <v>491</v>
      </c>
      <c r="N2261">
        <v>1</v>
      </c>
      <c r="O2261">
        <v>2356.75</v>
      </c>
      <c r="P2261">
        <v>0</v>
      </c>
      <c r="Q2261" t="str">
        <f>VLOOKUP(J2261,S:T,2,FALSE)</f>
        <v>G5 - Large C&amp;I</v>
      </c>
    </row>
    <row r="2262" spans="1:17" x14ac:dyDescent="0.35">
      <c r="A2262">
        <v>49</v>
      </c>
      <c r="B2262" t="s">
        <v>420</v>
      </c>
      <c r="C2262">
        <v>2020</v>
      </c>
      <c r="D2262">
        <v>6</v>
      </c>
      <c r="E2262" t="s">
        <v>146</v>
      </c>
      <c r="F2262">
        <v>5</v>
      </c>
      <c r="G2262" t="s">
        <v>140</v>
      </c>
      <c r="H2262">
        <v>422</v>
      </c>
      <c r="I2262" t="s">
        <v>500</v>
      </c>
      <c r="J2262">
        <v>2421</v>
      </c>
      <c r="K2262" t="s">
        <v>145</v>
      </c>
      <c r="L2262">
        <v>1671</v>
      </c>
      <c r="M2262" t="s">
        <v>484</v>
      </c>
      <c r="N2262">
        <v>13</v>
      </c>
      <c r="O2262">
        <v>86681.51</v>
      </c>
      <c r="P2262">
        <v>314145.44</v>
      </c>
      <c r="Q2262" t="str">
        <f>VLOOKUP(J2262,S:T,2,FALSE)</f>
        <v>G5 - Large C&amp;I</v>
      </c>
    </row>
    <row r="2263" spans="1:17" x14ac:dyDescent="0.35">
      <c r="A2263">
        <v>49</v>
      </c>
      <c r="B2263" t="s">
        <v>420</v>
      </c>
      <c r="C2263">
        <v>2020</v>
      </c>
      <c r="D2263">
        <v>6</v>
      </c>
      <c r="E2263" t="s">
        <v>146</v>
      </c>
      <c r="F2263">
        <v>3</v>
      </c>
      <c r="G2263" t="s">
        <v>135</v>
      </c>
      <c r="H2263">
        <v>411</v>
      </c>
      <c r="I2263" t="s">
        <v>489</v>
      </c>
      <c r="J2263" t="s">
        <v>490</v>
      </c>
      <c r="K2263" t="s">
        <v>145</v>
      </c>
      <c r="L2263">
        <v>1670</v>
      </c>
      <c r="M2263" t="s">
        <v>491</v>
      </c>
      <c r="N2263">
        <v>107</v>
      </c>
      <c r="O2263">
        <v>225967.71</v>
      </c>
      <c r="P2263">
        <v>343038.8</v>
      </c>
      <c r="Q2263" t="str">
        <f>VLOOKUP(J2263,S:T,2,FALSE)</f>
        <v>G5 - Large C&amp;I</v>
      </c>
    </row>
    <row r="2264" spans="1:17" x14ac:dyDescent="0.35">
      <c r="A2264">
        <v>49</v>
      </c>
      <c r="B2264" t="s">
        <v>420</v>
      </c>
      <c r="C2264">
        <v>2020</v>
      </c>
      <c r="D2264">
        <v>6</v>
      </c>
      <c r="E2264" t="s">
        <v>146</v>
      </c>
      <c r="F2264">
        <v>5</v>
      </c>
      <c r="G2264" t="s">
        <v>140</v>
      </c>
      <c r="H2264">
        <v>405</v>
      </c>
      <c r="I2264" t="s">
        <v>504</v>
      </c>
      <c r="J2264">
        <v>2237</v>
      </c>
      <c r="K2264" t="s">
        <v>145</v>
      </c>
      <c r="L2264">
        <v>400</v>
      </c>
      <c r="M2264" t="s">
        <v>140</v>
      </c>
      <c r="N2264">
        <v>23</v>
      </c>
      <c r="O2264">
        <v>26090.41</v>
      </c>
      <c r="P2264">
        <v>21569.040000000001</v>
      </c>
      <c r="Q2264" t="str">
        <f>VLOOKUP(J2264,S:T,2,FALSE)</f>
        <v>G4 - Medium C&amp;I</v>
      </c>
    </row>
    <row r="2265" spans="1:17" x14ac:dyDescent="0.35">
      <c r="A2265">
        <v>49</v>
      </c>
      <c r="B2265" t="s">
        <v>420</v>
      </c>
      <c r="C2265">
        <v>2020</v>
      </c>
      <c r="D2265">
        <v>6</v>
      </c>
      <c r="E2265" t="s">
        <v>146</v>
      </c>
      <c r="F2265">
        <v>3</v>
      </c>
      <c r="G2265" t="s">
        <v>135</v>
      </c>
      <c r="H2265">
        <v>419</v>
      </c>
      <c r="I2265" t="s">
        <v>519</v>
      </c>
      <c r="J2265" t="s">
        <v>520</v>
      </c>
      <c r="K2265" t="s">
        <v>145</v>
      </c>
      <c r="L2265">
        <v>1671</v>
      </c>
      <c r="M2265" t="s">
        <v>484</v>
      </c>
      <c r="N2265">
        <v>4</v>
      </c>
      <c r="O2265">
        <v>3639.1</v>
      </c>
      <c r="P2265">
        <v>6449.12</v>
      </c>
      <c r="Q2265" t="str">
        <f>VLOOKUP(J2265,S:T,2,FALSE)</f>
        <v>G5 - Large C&amp;I</v>
      </c>
    </row>
    <row r="2266" spans="1:17" x14ac:dyDescent="0.35">
      <c r="A2266">
        <v>49</v>
      </c>
      <c r="B2266" t="s">
        <v>420</v>
      </c>
      <c r="C2266">
        <v>2020</v>
      </c>
      <c r="D2266">
        <v>6</v>
      </c>
      <c r="E2266" t="s">
        <v>146</v>
      </c>
      <c r="F2266">
        <v>5</v>
      </c>
      <c r="G2266" t="s">
        <v>140</v>
      </c>
      <c r="H2266">
        <v>419</v>
      </c>
      <c r="I2266" t="s">
        <v>519</v>
      </c>
      <c r="J2266" t="s">
        <v>520</v>
      </c>
      <c r="K2266" t="s">
        <v>145</v>
      </c>
      <c r="L2266">
        <v>1671</v>
      </c>
      <c r="M2266" t="s">
        <v>484</v>
      </c>
      <c r="N2266">
        <v>47</v>
      </c>
      <c r="O2266">
        <v>109207.66</v>
      </c>
      <c r="P2266">
        <v>238932.48000000001</v>
      </c>
      <c r="Q2266" t="str">
        <f>VLOOKUP(J2266,S:T,2,FALSE)</f>
        <v>G5 - Large C&amp;I</v>
      </c>
    </row>
    <row r="2267" spans="1:17" x14ac:dyDescent="0.35">
      <c r="A2267">
        <v>49</v>
      </c>
      <c r="B2267" t="s">
        <v>420</v>
      </c>
      <c r="C2267">
        <v>2020</v>
      </c>
      <c r="D2267">
        <v>6</v>
      </c>
      <c r="E2267" t="s">
        <v>146</v>
      </c>
      <c r="F2267">
        <v>5</v>
      </c>
      <c r="G2267" t="s">
        <v>140</v>
      </c>
      <c r="H2267">
        <v>423</v>
      </c>
      <c r="I2267" t="s">
        <v>482</v>
      </c>
      <c r="J2267" t="s">
        <v>483</v>
      </c>
      <c r="K2267" t="s">
        <v>145</v>
      </c>
      <c r="L2267">
        <v>1671</v>
      </c>
      <c r="M2267" t="s">
        <v>484</v>
      </c>
      <c r="N2267">
        <v>51</v>
      </c>
      <c r="O2267">
        <v>700154.5</v>
      </c>
      <c r="P2267">
        <v>3061030.94</v>
      </c>
      <c r="Q2267" t="str">
        <f>VLOOKUP(J2267,S:T,2,FALSE)</f>
        <v>G5 - Large C&amp;I</v>
      </c>
    </row>
    <row r="2268" spans="1:17" x14ac:dyDescent="0.35">
      <c r="A2268">
        <v>49</v>
      </c>
      <c r="B2268" t="s">
        <v>420</v>
      </c>
      <c r="C2268">
        <v>2020</v>
      </c>
      <c r="D2268">
        <v>6</v>
      </c>
      <c r="E2268" t="s">
        <v>146</v>
      </c>
      <c r="F2268">
        <v>3</v>
      </c>
      <c r="G2268" t="s">
        <v>135</v>
      </c>
      <c r="H2268">
        <v>422</v>
      </c>
      <c r="I2268" t="s">
        <v>500</v>
      </c>
      <c r="J2268">
        <v>2421</v>
      </c>
      <c r="K2268" t="s">
        <v>145</v>
      </c>
      <c r="L2268">
        <v>1671</v>
      </c>
      <c r="M2268" t="s">
        <v>484</v>
      </c>
      <c r="N2268">
        <v>2</v>
      </c>
      <c r="O2268">
        <v>7684.29</v>
      </c>
      <c r="P2268">
        <v>25158.41</v>
      </c>
      <c r="Q2268" t="str">
        <f>VLOOKUP(J2268,S:T,2,FALSE)</f>
        <v>G5 - Large C&amp;I</v>
      </c>
    </row>
    <row r="2269" spans="1:17" x14ac:dyDescent="0.35">
      <c r="A2269">
        <v>49</v>
      </c>
      <c r="B2269" t="s">
        <v>420</v>
      </c>
      <c r="C2269">
        <v>2020</v>
      </c>
      <c r="D2269">
        <v>7</v>
      </c>
      <c r="E2269" t="s">
        <v>158</v>
      </c>
      <c r="F2269">
        <v>3</v>
      </c>
      <c r="G2269" t="s">
        <v>135</v>
      </c>
      <c r="H2269">
        <v>629</v>
      </c>
      <c r="I2269" t="s">
        <v>469</v>
      </c>
      <c r="J2269" t="s">
        <v>430</v>
      </c>
      <c r="K2269" t="s">
        <v>431</v>
      </c>
      <c r="L2269">
        <v>300</v>
      </c>
      <c r="M2269" t="s">
        <v>136</v>
      </c>
      <c r="N2269">
        <v>8</v>
      </c>
      <c r="O2269">
        <v>241.56</v>
      </c>
      <c r="P2269">
        <v>792</v>
      </c>
      <c r="Q2269" t="str">
        <f>VLOOKUP(J2269,S:T,2,FALSE)</f>
        <v>E6 - OTHER</v>
      </c>
    </row>
    <row r="2270" spans="1:17" x14ac:dyDescent="0.35">
      <c r="A2270">
        <v>49</v>
      </c>
      <c r="B2270" t="s">
        <v>420</v>
      </c>
      <c r="C2270">
        <v>2020</v>
      </c>
      <c r="D2270">
        <v>7</v>
      </c>
      <c r="E2270" t="s">
        <v>158</v>
      </c>
      <c r="F2270">
        <v>1</v>
      </c>
      <c r="G2270" t="s">
        <v>132</v>
      </c>
      <c r="H2270">
        <v>628</v>
      </c>
      <c r="I2270" t="s">
        <v>440</v>
      </c>
      <c r="J2270" t="s">
        <v>441</v>
      </c>
      <c r="K2270" t="s">
        <v>442</v>
      </c>
      <c r="L2270">
        <v>200</v>
      </c>
      <c r="M2270" t="s">
        <v>143</v>
      </c>
      <c r="N2270">
        <v>242</v>
      </c>
      <c r="O2270">
        <v>17365.73</v>
      </c>
      <c r="P2270">
        <v>40159</v>
      </c>
      <c r="Q2270" t="str">
        <f>VLOOKUP(J2270,S:T,2,FALSE)</f>
        <v>E6 - OTHER</v>
      </c>
    </row>
    <row r="2271" spans="1:17" x14ac:dyDescent="0.35">
      <c r="A2271">
        <v>49</v>
      </c>
      <c r="B2271" t="s">
        <v>420</v>
      </c>
      <c r="C2271">
        <v>2020</v>
      </c>
      <c r="D2271">
        <v>7</v>
      </c>
      <c r="E2271" t="s">
        <v>158</v>
      </c>
      <c r="F2271">
        <v>5</v>
      </c>
      <c r="G2271" t="s">
        <v>140</v>
      </c>
      <c r="H2271">
        <v>13</v>
      </c>
      <c r="I2271" t="s">
        <v>432</v>
      </c>
      <c r="J2271" t="s">
        <v>433</v>
      </c>
      <c r="K2271" t="s">
        <v>434</v>
      </c>
      <c r="L2271">
        <v>460</v>
      </c>
      <c r="M2271" t="s">
        <v>141</v>
      </c>
      <c r="N2271">
        <v>254</v>
      </c>
      <c r="O2271">
        <v>563272.03</v>
      </c>
      <c r="P2271">
        <v>3073563</v>
      </c>
      <c r="Q2271" t="str">
        <f>VLOOKUP(J2271,S:T,2,FALSE)</f>
        <v>E4 - Medium C&amp;I</v>
      </c>
    </row>
    <row r="2272" spans="1:17" x14ac:dyDescent="0.35">
      <c r="A2272">
        <v>49</v>
      </c>
      <c r="B2272" t="s">
        <v>420</v>
      </c>
      <c r="C2272">
        <v>2020</v>
      </c>
      <c r="D2272">
        <v>7</v>
      </c>
      <c r="E2272" t="s">
        <v>158</v>
      </c>
      <c r="F2272">
        <v>10</v>
      </c>
      <c r="G2272" t="s">
        <v>149</v>
      </c>
      <c r="H2272">
        <v>903</v>
      </c>
      <c r="I2272" t="s">
        <v>453</v>
      </c>
      <c r="J2272" t="s">
        <v>450</v>
      </c>
      <c r="K2272" t="s">
        <v>451</v>
      </c>
      <c r="L2272">
        <v>4513</v>
      </c>
      <c r="M2272" t="s">
        <v>150</v>
      </c>
      <c r="N2272">
        <v>1571</v>
      </c>
      <c r="O2272">
        <v>146993.26999999999</v>
      </c>
      <c r="P2272">
        <v>1212741</v>
      </c>
      <c r="Q2272" t="str">
        <f>VLOOKUP(J2272,S:T,2,FALSE)</f>
        <v>E1 - Residential</v>
      </c>
    </row>
    <row r="2273" spans="1:17" x14ac:dyDescent="0.35">
      <c r="A2273">
        <v>49</v>
      </c>
      <c r="B2273" t="s">
        <v>420</v>
      </c>
      <c r="C2273">
        <v>2020</v>
      </c>
      <c r="D2273">
        <v>7</v>
      </c>
      <c r="E2273" t="s">
        <v>158</v>
      </c>
      <c r="F2273">
        <v>1</v>
      </c>
      <c r="G2273" t="s">
        <v>132</v>
      </c>
      <c r="H2273">
        <v>6</v>
      </c>
      <c r="I2273" t="s">
        <v>421</v>
      </c>
      <c r="J2273" t="s">
        <v>422</v>
      </c>
      <c r="K2273" t="s">
        <v>423</v>
      </c>
      <c r="L2273">
        <v>200</v>
      </c>
      <c r="M2273" t="s">
        <v>143</v>
      </c>
      <c r="N2273">
        <v>27067</v>
      </c>
      <c r="O2273">
        <v>2998614.31</v>
      </c>
      <c r="P2273">
        <v>19633227</v>
      </c>
      <c r="Q2273" t="str">
        <f>VLOOKUP(J2273,S:T,2,FALSE)</f>
        <v>E2 - Low Income Residential</v>
      </c>
    </row>
    <row r="2274" spans="1:17" x14ac:dyDescent="0.35">
      <c r="A2274">
        <v>49</v>
      </c>
      <c r="B2274" t="s">
        <v>420</v>
      </c>
      <c r="C2274">
        <v>2020</v>
      </c>
      <c r="D2274">
        <v>7</v>
      </c>
      <c r="E2274" t="s">
        <v>158</v>
      </c>
      <c r="F2274">
        <v>10</v>
      </c>
      <c r="G2274" t="s">
        <v>149</v>
      </c>
      <c r="H2274">
        <v>1</v>
      </c>
      <c r="I2274" t="s">
        <v>449</v>
      </c>
      <c r="J2274" t="s">
        <v>450</v>
      </c>
      <c r="K2274" t="s">
        <v>451</v>
      </c>
      <c r="L2274">
        <v>207</v>
      </c>
      <c r="M2274" t="s">
        <v>151</v>
      </c>
      <c r="N2274">
        <v>14608</v>
      </c>
      <c r="O2274">
        <v>2375348.64</v>
      </c>
      <c r="P2274">
        <v>11429784</v>
      </c>
      <c r="Q2274" t="str">
        <f>VLOOKUP(J2274,S:T,2,FALSE)</f>
        <v>E1 - Residential</v>
      </c>
    </row>
    <row r="2275" spans="1:17" x14ac:dyDescent="0.35">
      <c r="A2275">
        <v>49</v>
      </c>
      <c r="B2275" t="s">
        <v>420</v>
      </c>
      <c r="C2275">
        <v>2020</v>
      </c>
      <c r="D2275">
        <v>7</v>
      </c>
      <c r="E2275" t="s">
        <v>158</v>
      </c>
      <c r="F2275">
        <v>3</v>
      </c>
      <c r="G2275" t="s">
        <v>135</v>
      </c>
      <c r="H2275">
        <v>5</v>
      </c>
      <c r="I2275" t="s">
        <v>424</v>
      </c>
      <c r="J2275" t="s">
        <v>425</v>
      </c>
      <c r="K2275" t="s">
        <v>426</v>
      </c>
      <c r="L2275">
        <v>300</v>
      </c>
      <c r="M2275" t="s">
        <v>136</v>
      </c>
      <c r="N2275">
        <v>37891</v>
      </c>
      <c r="O2275">
        <v>4313461.8499999996</v>
      </c>
      <c r="P2275">
        <v>43141643</v>
      </c>
      <c r="Q2275" t="str">
        <f>VLOOKUP(J2275,S:T,2,FALSE)</f>
        <v>E3 - Small C&amp;I</v>
      </c>
    </row>
    <row r="2276" spans="1:17" x14ac:dyDescent="0.35">
      <c r="A2276">
        <v>49</v>
      </c>
      <c r="B2276" t="s">
        <v>420</v>
      </c>
      <c r="C2276">
        <v>2020</v>
      </c>
      <c r="D2276">
        <v>7</v>
      </c>
      <c r="E2276" t="s">
        <v>158</v>
      </c>
      <c r="F2276">
        <v>10</v>
      </c>
      <c r="G2276" t="s">
        <v>149</v>
      </c>
      <c r="H2276">
        <v>905</v>
      </c>
      <c r="I2276" t="s">
        <v>454</v>
      </c>
      <c r="J2276" t="s">
        <v>422</v>
      </c>
      <c r="K2276" t="s">
        <v>423</v>
      </c>
      <c r="L2276">
        <v>4513</v>
      </c>
      <c r="M2276" t="s">
        <v>150</v>
      </c>
      <c r="N2276">
        <v>122</v>
      </c>
      <c r="O2276">
        <v>3969.63</v>
      </c>
      <c r="P2276">
        <v>69400</v>
      </c>
      <c r="Q2276" t="str">
        <f>VLOOKUP(J2276,S:T,2,FALSE)</f>
        <v>E2 - Low Income Residential</v>
      </c>
    </row>
    <row r="2277" spans="1:17" x14ac:dyDescent="0.35">
      <c r="A2277">
        <v>49</v>
      </c>
      <c r="B2277" t="s">
        <v>420</v>
      </c>
      <c r="C2277">
        <v>2020</v>
      </c>
      <c r="D2277">
        <v>7</v>
      </c>
      <c r="E2277" t="s">
        <v>158</v>
      </c>
      <c r="F2277">
        <v>3</v>
      </c>
      <c r="G2277" t="s">
        <v>135</v>
      </c>
      <c r="H2277">
        <v>54</v>
      </c>
      <c r="I2277" t="s">
        <v>476</v>
      </c>
      <c r="J2277" t="s">
        <v>458</v>
      </c>
      <c r="K2277" t="s">
        <v>459</v>
      </c>
      <c r="L2277">
        <v>300</v>
      </c>
      <c r="M2277" t="s">
        <v>136</v>
      </c>
      <c r="N2277">
        <v>3</v>
      </c>
      <c r="O2277">
        <v>1416.02</v>
      </c>
      <c r="P2277">
        <v>7429</v>
      </c>
      <c r="Q2277" t="str">
        <f>VLOOKUP(J2277,S:T,2,FALSE)</f>
        <v>E3 - Small C&amp;I</v>
      </c>
    </row>
    <row r="2278" spans="1:17" x14ac:dyDescent="0.35">
      <c r="A2278">
        <v>49</v>
      </c>
      <c r="B2278" t="s">
        <v>420</v>
      </c>
      <c r="C2278">
        <v>2020</v>
      </c>
      <c r="D2278">
        <v>7</v>
      </c>
      <c r="E2278" t="s">
        <v>158</v>
      </c>
      <c r="F2278">
        <v>1</v>
      </c>
      <c r="G2278" t="s">
        <v>132</v>
      </c>
      <c r="H2278">
        <v>34</v>
      </c>
      <c r="I2278" t="s">
        <v>463</v>
      </c>
      <c r="J2278" t="s">
        <v>458</v>
      </c>
      <c r="K2278" t="s">
        <v>459</v>
      </c>
      <c r="L2278">
        <v>200</v>
      </c>
      <c r="M2278" t="s">
        <v>143</v>
      </c>
      <c r="N2278">
        <v>2</v>
      </c>
      <c r="O2278">
        <v>40.79</v>
      </c>
      <c r="P2278">
        <v>89</v>
      </c>
      <c r="Q2278" t="str">
        <f>VLOOKUP(J2278,S:T,2,FALSE)</f>
        <v>E3 - Small C&amp;I</v>
      </c>
    </row>
    <row r="2279" spans="1:17" x14ac:dyDescent="0.35">
      <c r="A2279">
        <v>49</v>
      </c>
      <c r="B2279" t="s">
        <v>420</v>
      </c>
      <c r="C2279">
        <v>2020</v>
      </c>
      <c r="D2279">
        <v>7</v>
      </c>
      <c r="E2279" t="s">
        <v>158</v>
      </c>
      <c r="F2279">
        <v>6</v>
      </c>
      <c r="G2279" t="s">
        <v>137</v>
      </c>
      <c r="H2279">
        <v>631</v>
      </c>
      <c r="I2279" t="s">
        <v>475</v>
      </c>
      <c r="J2279" t="s">
        <v>157</v>
      </c>
      <c r="K2279" t="s">
        <v>145</v>
      </c>
      <c r="L2279">
        <v>700</v>
      </c>
      <c r="M2279" t="s">
        <v>138</v>
      </c>
      <c r="N2279">
        <v>24</v>
      </c>
      <c r="O2279">
        <v>-79026.789999999994</v>
      </c>
      <c r="P2279">
        <v>-684748</v>
      </c>
      <c r="Q2279" t="str">
        <f>VLOOKUP(J2279,S:T,2,FALSE)</f>
        <v>E6 - OTHER</v>
      </c>
    </row>
    <row r="2280" spans="1:17" x14ac:dyDescent="0.35">
      <c r="A2280">
        <v>49</v>
      </c>
      <c r="B2280" t="s">
        <v>420</v>
      </c>
      <c r="C2280">
        <v>2020</v>
      </c>
      <c r="D2280">
        <v>7</v>
      </c>
      <c r="E2280" t="s">
        <v>158</v>
      </c>
      <c r="F2280">
        <v>6</v>
      </c>
      <c r="G2280" t="s">
        <v>137</v>
      </c>
      <c r="H2280">
        <v>605</v>
      </c>
      <c r="I2280" t="s">
        <v>467</v>
      </c>
      <c r="J2280" t="s">
        <v>441</v>
      </c>
      <c r="K2280" t="s">
        <v>442</v>
      </c>
      <c r="L2280">
        <v>700</v>
      </c>
      <c r="M2280" t="s">
        <v>138</v>
      </c>
      <c r="N2280">
        <v>16</v>
      </c>
      <c r="O2280">
        <v>920.26</v>
      </c>
      <c r="P2280">
        <v>3020</v>
      </c>
      <c r="Q2280" t="str">
        <f>VLOOKUP(J2280,S:T,2,FALSE)</f>
        <v>E6 - OTHER</v>
      </c>
    </row>
    <row r="2281" spans="1:17" x14ac:dyDescent="0.35">
      <c r="A2281">
        <v>49</v>
      </c>
      <c r="B2281" t="s">
        <v>420</v>
      </c>
      <c r="C2281">
        <v>2020</v>
      </c>
      <c r="D2281">
        <v>7</v>
      </c>
      <c r="E2281" t="s">
        <v>158</v>
      </c>
      <c r="F2281">
        <v>5</v>
      </c>
      <c r="G2281" t="s">
        <v>140</v>
      </c>
      <c r="H2281">
        <v>616</v>
      </c>
      <c r="I2281" t="s">
        <v>446</v>
      </c>
      <c r="J2281" t="s">
        <v>441</v>
      </c>
      <c r="K2281" t="s">
        <v>442</v>
      </c>
      <c r="L2281">
        <v>4552</v>
      </c>
      <c r="M2281" t="s">
        <v>156</v>
      </c>
      <c r="N2281">
        <v>21</v>
      </c>
      <c r="O2281">
        <v>2312.12</v>
      </c>
      <c r="P2281">
        <v>10037</v>
      </c>
      <c r="Q2281" t="str">
        <f>VLOOKUP(J2281,S:T,2,FALSE)</f>
        <v>E6 - OTHER</v>
      </c>
    </row>
    <row r="2282" spans="1:17" x14ac:dyDescent="0.35">
      <c r="A2282">
        <v>49</v>
      </c>
      <c r="B2282" t="s">
        <v>420</v>
      </c>
      <c r="C2282">
        <v>2020</v>
      </c>
      <c r="D2282">
        <v>7</v>
      </c>
      <c r="E2282" t="s">
        <v>158</v>
      </c>
      <c r="F2282">
        <v>6</v>
      </c>
      <c r="G2282" t="s">
        <v>137</v>
      </c>
      <c r="H2282">
        <v>616</v>
      </c>
      <c r="I2282" t="s">
        <v>446</v>
      </c>
      <c r="J2282" t="s">
        <v>441</v>
      </c>
      <c r="K2282" t="s">
        <v>442</v>
      </c>
      <c r="L2282">
        <v>4562</v>
      </c>
      <c r="M2282" t="s">
        <v>144</v>
      </c>
      <c r="N2282">
        <v>72</v>
      </c>
      <c r="O2282">
        <v>4318.05</v>
      </c>
      <c r="P2282">
        <v>20854</v>
      </c>
      <c r="Q2282" t="str">
        <f>VLOOKUP(J2282,S:T,2,FALSE)</f>
        <v>E6 - OTHER</v>
      </c>
    </row>
    <row r="2283" spans="1:17" x14ac:dyDescent="0.35">
      <c r="A2283">
        <v>49</v>
      </c>
      <c r="B2283" t="s">
        <v>420</v>
      </c>
      <c r="C2283">
        <v>2020</v>
      </c>
      <c r="D2283">
        <v>7</v>
      </c>
      <c r="E2283" t="s">
        <v>158</v>
      </c>
      <c r="F2283">
        <v>3</v>
      </c>
      <c r="G2283" t="s">
        <v>135</v>
      </c>
      <c r="H2283">
        <v>700</v>
      </c>
      <c r="I2283" t="s">
        <v>447</v>
      </c>
      <c r="J2283" t="s">
        <v>438</v>
      </c>
      <c r="K2283" t="s">
        <v>439</v>
      </c>
      <c r="L2283">
        <v>300</v>
      </c>
      <c r="M2283" t="s">
        <v>136</v>
      </c>
      <c r="N2283">
        <v>55</v>
      </c>
      <c r="O2283">
        <v>836637.03</v>
      </c>
      <c r="P2283">
        <v>5615579</v>
      </c>
      <c r="Q2283" t="str">
        <f>VLOOKUP(J2283,S:T,2,FALSE)</f>
        <v>E5 - Large C&amp;I</v>
      </c>
    </row>
    <row r="2284" spans="1:17" x14ac:dyDescent="0.35">
      <c r="A2284">
        <v>49</v>
      </c>
      <c r="B2284" t="s">
        <v>420</v>
      </c>
      <c r="C2284">
        <v>2020</v>
      </c>
      <c r="D2284">
        <v>7</v>
      </c>
      <c r="E2284" t="s">
        <v>158</v>
      </c>
      <c r="F2284">
        <v>5</v>
      </c>
      <c r="G2284" t="s">
        <v>140</v>
      </c>
      <c r="H2284">
        <v>710</v>
      </c>
      <c r="I2284" t="s">
        <v>448</v>
      </c>
      <c r="J2284" t="s">
        <v>438</v>
      </c>
      <c r="K2284" t="s">
        <v>439</v>
      </c>
      <c r="L2284">
        <v>4552</v>
      </c>
      <c r="M2284" t="s">
        <v>156</v>
      </c>
      <c r="N2284">
        <v>96</v>
      </c>
      <c r="O2284">
        <v>2042069.44</v>
      </c>
      <c r="P2284">
        <v>26174692</v>
      </c>
      <c r="Q2284" t="str">
        <f>VLOOKUP(J2284,S:T,2,FALSE)</f>
        <v>E5 - Large C&amp;I</v>
      </c>
    </row>
    <row r="2285" spans="1:17" x14ac:dyDescent="0.35">
      <c r="A2285">
        <v>49</v>
      </c>
      <c r="B2285" t="s">
        <v>420</v>
      </c>
      <c r="C2285">
        <v>2020</v>
      </c>
      <c r="D2285">
        <v>7</v>
      </c>
      <c r="E2285" t="s">
        <v>158</v>
      </c>
      <c r="F2285">
        <v>3</v>
      </c>
      <c r="G2285" t="s">
        <v>135</v>
      </c>
      <c r="H2285">
        <v>924</v>
      </c>
      <c r="I2285" t="s">
        <v>443</v>
      </c>
      <c r="J2285" t="s">
        <v>444</v>
      </c>
      <c r="K2285" t="s">
        <v>445</v>
      </c>
      <c r="L2285">
        <v>4532</v>
      </c>
      <c r="M2285" t="s">
        <v>142</v>
      </c>
      <c r="N2285">
        <v>1</v>
      </c>
      <c r="O2285">
        <v>123911.12</v>
      </c>
      <c r="P2285">
        <v>909345</v>
      </c>
      <c r="Q2285" t="str">
        <f>VLOOKUP(J2285,S:T,2,FALSE)</f>
        <v>E5 - Large C&amp;I</v>
      </c>
    </row>
    <row r="2286" spans="1:17" x14ac:dyDescent="0.35">
      <c r="A2286">
        <v>49</v>
      </c>
      <c r="B2286" t="s">
        <v>420</v>
      </c>
      <c r="C2286">
        <v>2020</v>
      </c>
      <c r="D2286">
        <v>7</v>
      </c>
      <c r="E2286" t="s">
        <v>158</v>
      </c>
      <c r="F2286">
        <v>3</v>
      </c>
      <c r="G2286" t="s">
        <v>135</v>
      </c>
      <c r="H2286">
        <v>954</v>
      </c>
      <c r="I2286" t="s">
        <v>436</v>
      </c>
      <c r="J2286" t="s">
        <v>433</v>
      </c>
      <c r="K2286" t="s">
        <v>434</v>
      </c>
      <c r="L2286">
        <v>4532</v>
      </c>
      <c r="M2286" t="s">
        <v>142</v>
      </c>
      <c r="N2286">
        <v>3395</v>
      </c>
      <c r="O2286">
        <v>5556237.04</v>
      </c>
      <c r="P2286">
        <v>62245686</v>
      </c>
      <c r="Q2286" t="str">
        <f>VLOOKUP(J2286,S:T,2,FALSE)</f>
        <v>E4 - Medium C&amp;I</v>
      </c>
    </row>
    <row r="2287" spans="1:17" x14ac:dyDescent="0.35">
      <c r="A2287">
        <v>49</v>
      </c>
      <c r="B2287" t="s">
        <v>420</v>
      </c>
      <c r="C2287">
        <v>2020</v>
      </c>
      <c r="D2287">
        <v>7</v>
      </c>
      <c r="E2287" t="s">
        <v>158</v>
      </c>
      <c r="F2287">
        <v>1</v>
      </c>
      <c r="G2287" t="s">
        <v>132</v>
      </c>
      <c r="H2287">
        <v>13</v>
      </c>
      <c r="I2287" t="s">
        <v>432</v>
      </c>
      <c r="J2287" t="s">
        <v>433</v>
      </c>
      <c r="K2287" t="s">
        <v>434</v>
      </c>
      <c r="L2287">
        <v>200</v>
      </c>
      <c r="M2287" t="s">
        <v>143</v>
      </c>
      <c r="N2287">
        <v>9</v>
      </c>
      <c r="O2287">
        <v>7243.27</v>
      </c>
      <c r="P2287">
        <v>36786</v>
      </c>
      <c r="Q2287" t="str">
        <f>VLOOKUP(J2287,S:T,2,FALSE)</f>
        <v>E4 - Medium C&amp;I</v>
      </c>
    </row>
    <row r="2288" spans="1:17" x14ac:dyDescent="0.35">
      <c r="A2288">
        <v>49</v>
      </c>
      <c r="B2288" t="s">
        <v>420</v>
      </c>
      <c r="C2288">
        <v>2020</v>
      </c>
      <c r="D2288">
        <v>7</v>
      </c>
      <c r="E2288" t="s">
        <v>158</v>
      </c>
      <c r="F2288">
        <v>3</v>
      </c>
      <c r="G2288" t="s">
        <v>135</v>
      </c>
      <c r="H2288">
        <v>117</v>
      </c>
      <c r="I2288" t="s">
        <v>477</v>
      </c>
      <c r="J2288" t="s">
        <v>461</v>
      </c>
      <c r="K2288" t="s">
        <v>462</v>
      </c>
      <c r="L2288">
        <v>300</v>
      </c>
      <c r="M2288" t="s">
        <v>136</v>
      </c>
      <c r="N2288">
        <v>3</v>
      </c>
      <c r="O2288">
        <v>25143.200000000001</v>
      </c>
      <c r="P2288">
        <v>152361</v>
      </c>
      <c r="Q2288" t="str">
        <f>VLOOKUP(J2288,S:T,2,FALSE)</f>
        <v>E5 - Large C&amp;I</v>
      </c>
    </row>
    <row r="2289" spans="1:17" x14ac:dyDescent="0.35">
      <c r="A2289">
        <v>49</v>
      </c>
      <c r="B2289" t="s">
        <v>420</v>
      </c>
      <c r="C2289">
        <v>2020</v>
      </c>
      <c r="D2289">
        <v>7</v>
      </c>
      <c r="E2289" t="s">
        <v>158</v>
      </c>
      <c r="F2289">
        <v>3</v>
      </c>
      <c r="G2289" t="s">
        <v>135</v>
      </c>
      <c r="H2289">
        <v>122</v>
      </c>
      <c r="I2289" t="s">
        <v>460</v>
      </c>
      <c r="J2289" t="s">
        <v>461</v>
      </c>
      <c r="K2289" t="s">
        <v>462</v>
      </c>
      <c r="L2289">
        <v>300</v>
      </c>
      <c r="M2289" t="s">
        <v>136</v>
      </c>
      <c r="N2289">
        <v>1</v>
      </c>
      <c r="O2289">
        <v>117703.05</v>
      </c>
      <c r="P2289">
        <v>830937</v>
      </c>
      <c r="Q2289" t="str">
        <f>VLOOKUP(J2289,S:T,2,FALSE)</f>
        <v>E5 - Large C&amp;I</v>
      </c>
    </row>
    <row r="2290" spans="1:17" x14ac:dyDescent="0.35">
      <c r="A2290">
        <v>49</v>
      </c>
      <c r="B2290" t="s">
        <v>420</v>
      </c>
      <c r="C2290">
        <v>2020</v>
      </c>
      <c r="D2290">
        <v>7</v>
      </c>
      <c r="E2290" t="s">
        <v>158</v>
      </c>
      <c r="F2290">
        <v>6</v>
      </c>
      <c r="G2290" t="s">
        <v>137</v>
      </c>
      <c r="H2290">
        <v>951</v>
      </c>
      <c r="I2290" t="s">
        <v>457</v>
      </c>
      <c r="J2290" t="s">
        <v>458</v>
      </c>
      <c r="K2290" t="s">
        <v>459</v>
      </c>
      <c r="L2290">
        <v>4562</v>
      </c>
      <c r="M2290" t="s">
        <v>144</v>
      </c>
      <c r="N2290">
        <v>206</v>
      </c>
      <c r="O2290">
        <v>9055.65</v>
      </c>
      <c r="P2290">
        <v>60016</v>
      </c>
      <c r="Q2290" t="str">
        <f>VLOOKUP(J2290,S:T,2,FALSE)</f>
        <v>E3 - Small C&amp;I</v>
      </c>
    </row>
    <row r="2291" spans="1:17" x14ac:dyDescent="0.35">
      <c r="A2291">
        <v>49</v>
      </c>
      <c r="B2291" t="s">
        <v>420</v>
      </c>
      <c r="C2291">
        <v>2020</v>
      </c>
      <c r="D2291">
        <v>7</v>
      </c>
      <c r="E2291" t="s">
        <v>158</v>
      </c>
      <c r="F2291">
        <v>3</v>
      </c>
      <c r="G2291" t="s">
        <v>135</v>
      </c>
      <c r="H2291">
        <v>631</v>
      </c>
      <c r="I2291" t="s">
        <v>475</v>
      </c>
      <c r="J2291" t="s">
        <v>157</v>
      </c>
      <c r="K2291" t="s">
        <v>145</v>
      </c>
      <c r="L2291">
        <v>300</v>
      </c>
      <c r="M2291" t="s">
        <v>136</v>
      </c>
      <c r="N2291">
        <v>1</v>
      </c>
      <c r="O2291">
        <v>27.1</v>
      </c>
      <c r="P2291">
        <v>154</v>
      </c>
      <c r="Q2291" t="str">
        <f>VLOOKUP(J2291,S:T,2,FALSE)</f>
        <v>E6 - OTHER</v>
      </c>
    </row>
    <row r="2292" spans="1:17" x14ac:dyDescent="0.35">
      <c r="A2292">
        <v>49</v>
      </c>
      <c r="B2292" t="s">
        <v>420</v>
      </c>
      <c r="C2292">
        <v>2020</v>
      </c>
      <c r="D2292">
        <v>7</v>
      </c>
      <c r="E2292" t="s">
        <v>158</v>
      </c>
      <c r="F2292">
        <v>6</v>
      </c>
      <c r="G2292" t="s">
        <v>137</v>
      </c>
      <c r="H2292">
        <v>619</v>
      </c>
      <c r="I2292" t="s">
        <v>474</v>
      </c>
      <c r="J2292" t="s">
        <v>157</v>
      </c>
      <c r="K2292" t="s">
        <v>145</v>
      </c>
      <c r="L2292">
        <v>4562</v>
      </c>
      <c r="M2292" t="s">
        <v>144</v>
      </c>
      <c r="N2292">
        <v>116</v>
      </c>
      <c r="O2292">
        <v>83032.41</v>
      </c>
      <c r="P2292">
        <v>758301</v>
      </c>
      <c r="Q2292" t="str">
        <f>VLOOKUP(J2292,S:T,2,FALSE)</f>
        <v>E6 - OTHER</v>
      </c>
    </row>
    <row r="2293" spans="1:17" x14ac:dyDescent="0.35">
      <c r="A2293">
        <v>49</v>
      </c>
      <c r="B2293" t="s">
        <v>420</v>
      </c>
      <c r="C2293">
        <v>2020</v>
      </c>
      <c r="D2293">
        <v>7</v>
      </c>
      <c r="E2293" t="s">
        <v>158</v>
      </c>
      <c r="F2293">
        <v>6</v>
      </c>
      <c r="G2293" t="s">
        <v>137</v>
      </c>
      <c r="H2293">
        <v>610</v>
      </c>
      <c r="I2293" t="s">
        <v>429</v>
      </c>
      <c r="J2293" t="s">
        <v>430</v>
      </c>
      <c r="K2293" t="s">
        <v>431</v>
      </c>
      <c r="L2293">
        <v>700</v>
      </c>
      <c r="M2293" t="s">
        <v>138</v>
      </c>
      <c r="N2293">
        <v>11</v>
      </c>
      <c r="O2293">
        <v>9977.09</v>
      </c>
      <c r="P2293">
        <v>14202</v>
      </c>
      <c r="Q2293" t="str">
        <f>VLOOKUP(J2293,S:T,2,FALSE)</f>
        <v>E6 - OTHER</v>
      </c>
    </row>
    <row r="2294" spans="1:17" x14ac:dyDescent="0.35">
      <c r="A2294">
        <v>49</v>
      </c>
      <c r="B2294" t="s">
        <v>420</v>
      </c>
      <c r="C2294">
        <v>2020</v>
      </c>
      <c r="D2294">
        <v>7</v>
      </c>
      <c r="E2294" t="s">
        <v>158</v>
      </c>
      <c r="F2294">
        <v>10</v>
      </c>
      <c r="G2294" t="s">
        <v>149</v>
      </c>
      <c r="H2294">
        <v>628</v>
      </c>
      <c r="I2294" t="s">
        <v>440</v>
      </c>
      <c r="J2294" t="s">
        <v>441</v>
      </c>
      <c r="K2294" t="s">
        <v>442</v>
      </c>
      <c r="L2294">
        <v>207</v>
      </c>
      <c r="M2294" t="s">
        <v>151</v>
      </c>
      <c r="N2294">
        <v>7</v>
      </c>
      <c r="O2294">
        <v>145.49</v>
      </c>
      <c r="P2294">
        <v>439</v>
      </c>
      <c r="Q2294" t="str">
        <f>VLOOKUP(J2294,S:T,2,FALSE)</f>
        <v>E6 - OTHER</v>
      </c>
    </row>
    <row r="2295" spans="1:17" x14ac:dyDescent="0.35">
      <c r="A2295">
        <v>49</v>
      </c>
      <c r="B2295" t="s">
        <v>420</v>
      </c>
      <c r="C2295">
        <v>2020</v>
      </c>
      <c r="D2295">
        <v>7</v>
      </c>
      <c r="E2295" t="s">
        <v>158</v>
      </c>
      <c r="F2295">
        <v>3</v>
      </c>
      <c r="G2295" t="s">
        <v>135</v>
      </c>
      <c r="H2295">
        <v>616</v>
      </c>
      <c r="I2295" t="s">
        <v>446</v>
      </c>
      <c r="J2295" t="s">
        <v>441</v>
      </c>
      <c r="K2295" t="s">
        <v>442</v>
      </c>
      <c r="L2295">
        <v>4532</v>
      </c>
      <c r="M2295" t="s">
        <v>142</v>
      </c>
      <c r="N2295">
        <v>315</v>
      </c>
      <c r="O2295">
        <v>16630.27</v>
      </c>
      <c r="P2295">
        <v>75612</v>
      </c>
      <c r="Q2295" t="str">
        <f>VLOOKUP(J2295,S:T,2,FALSE)</f>
        <v>E6 - OTHER</v>
      </c>
    </row>
    <row r="2296" spans="1:17" x14ac:dyDescent="0.35">
      <c r="A2296">
        <v>49</v>
      </c>
      <c r="B2296" t="s">
        <v>420</v>
      </c>
      <c r="C2296">
        <v>2020</v>
      </c>
      <c r="D2296">
        <v>7</v>
      </c>
      <c r="E2296" t="s">
        <v>158</v>
      </c>
      <c r="F2296">
        <v>3</v>
      </c>
      <c r="G2296" t="s">
        <v>135</v>
      </c>
      <c r="H2296">
        <v>710</v>
      </c>
      <c r="I2296" t="s">
        <v>448</v>
      </c>
      <c r="J2296" t="s">
        <v>438</v>
      </c>
      <c r="K2296" t="s">
        <v>439</v>
      </c>
      <c r="L2296">
        <v>4532</v>
      </c>
      <c r="M2296" t="s">
        <v>142</v>
      </c>
      <c r="N2296">
        <v>287</v>
      </c>
      <c r="O2296">
        <v>4579528.18</v>
      </c>
      <c r="P2296">
        <v>62255157</v>
      </c>
      <c r="Q2296" t="str">
        <f>VLOOKUP(J2296,S:T,2,FALSE)</f>
        <v>E5 - Large C&amp;I</v>
      </c>
    </row>
    <row r="2297" spans="1:17" x14ac:dyDescent="0.35">
      <c r="A2297">
        <v>49</v>
      </c>
      <c r="B2297" t="s">
        <v>420</v>
      </c>
      <c r="C2297">
        <v>2020</v>
      </c>
      <c r="D2297">
        <v>7</v>
      </c>
      <c r="E2297" t="s">
        <v>158</v>
      </c>
      <c r="F2297">
        <v>3</v>
      </c>
      <c r="G2297" t="s">
        <v>135</v>
      </c>
      <c r="H2297">
        <v>13</v>
      </c>
      <c r="I2297" t="s">
        <v>432</v>
      </c>
      <c r="J2297" t="s">
        <v>433</v>
      </c>
      <c r="K2297" t="s">
        <v>434</v>
      </c>
      <c r="L2297">
        <v>300</v>
      </c>
      <c r="M2297" t="s">
        <v>136</v>
      </c>
      <c r="N2297">
        <v>3380</v>
      </c>
      <c r="O2297">
        <v>6213549.4500000002</v>
      </c>
      <c r="P2297">
        <v>35561878</v>
      </c>
      <c r="Q2297" t="str">
        <f>VLOOKUP(J2297,S:T,2,FALSE)</f>
        <v>E4 - Medium C&amp;I</v>
      </c>
    </row>
    <row r="2298" spans="1:17" x14ac:dyDescent="0.35">
      <c r="A2298">
        <v>49</v>
      </c>
      <c r="B2298" t="s">
        <v>420</v>
      </c>
      <c r="C2298">
        <v>2020</v>
      </c>
      <c r="D2298">
        <v>7</v>
      </c>
      <c r="E2298" t="s">
        <v>158</v>
      </c>
      <c r="F2298">
        <v>3</v>
      </c>
      <c r="G2298" t="s">
        <v>135</v>
      </c>
      <c r="H2298">
        <v>55</v>
      </c>
      <c r="I2298" t="s">
        <v>427</v>
      </c>
      <c r="J2298" t="s">
        <v>425</v>
      </c>
      <c r="K2298" t="s">
        <v>426</v>
      </c>
      <c r="L2298">
        <v>300</v>
      </c>
      <c r="M2298" t="s">
        <v>136</v>
      </c>
      <c r="N2298">
        <v>55</v>
      </c>
      <c r="O2298">
        <v>-94202.81</v>
      </c>
      <c r="P2298">
        <v>49076</v>
      </c>
      <c r="Q2298" t="str">
        <f>VLOOKUP(J2298,S:T,2,FALSE)</f>
        <v>E3 - Small C&amp;I</v>
      </c>
    </row>
    <row r="2299" spans="1:17" x14ac:dyDescent="0.35">
      <c r="A2299">
        <v>49</v>
      </c>
      <c r="B2299" t="s">
        <v>420</v>
      </c>
      <c r="C2299">
        <v>2020</v>
      </c>
      <c r="D2299">
        <v>7</v>
      </c>
      <c r="E2299" t="s">
        <v>158</v>
      </c>
      <c r="F2299">
        <v>1</v>
      </c>
      <c r="G2299" t="s">
        <v>132</v>
      </c>
      <c r="H2299">
        <v>55</v>
      </c>
      <c r="I2299" t="s">
        <v>427</v>
      </c>
      <c r="J2299" t="s">
        <v>425</v>
      </c>
      <c r="K2299" t="s">
        <v>426</v>
      </c>
      <c r="L2299">
        <v>200</v>
      </c>
      <c r="M2299" t="s">
        <v>143</v>
      </c>
      <c r="N2299">
        <v>2</v>
      </c>
      <c r="O2299">
        <v>1184.44</v>
      </c>
      <c r="P2299">
        <v>6285</v>
      </c>
      <c r="Q2299" t="str">
        <f>VLOOKUP(J2299,S:T,2,FALSE)</f>
        <v>E3 - Small C&amp;I</v>
      </c>
    </row>
    <row r="2300" spans="1:17" x14ac:dyDescent="0.35">
      <c r="A2300">
        <v>49</v>
      </c>
      <c r="B2300" t="s">
        <v>420</v>
      </c>
      <c r="C2300">
        <v>2020</v>
      </c>
      <c r="D2300">
        <v>7</v>
      </c>
      <c r="E2300" t="s">
        <v>158</v>
      </c>
      <c r="F2300">
        <v>3</v>
      </c>
      <c r="G2300" t="s">
        <v>135</v>
      </c>
      <c r="H2300">
        <v>6</v>
      </c>
      <c r="I2300" t="s">
        <v>421</v>
      </c>
      <c r="J2300" t="s">
        <v>422</v>
      </c>
      <c r="K2300" t="s">
        <v>423</v>
      </c>
      <c r="L2300">
        <v>300</v>
      </c>
      <c r="M2300" t="s">
        <v>136</v>
      </c>
      <c r="N2300">
        <v>2</v>
      </c>
      <c r="O2300">
        <v>119.53</v>
      </c>
      <c r="P2300">
        <v>752</v>
      </c>
      <c r="Q2300" t="str">
        <f>VLOOKUP(J2300,S:T,2,FALSE)</f>
        <v>E2 - Low Income Residential</v>
      </c>
    </row>
    <row r="2301" spans="1:17" x14ac:dyDescent="0.35">
      <c r="A2301">
        <v>49</v>
      </c>
      <c r="B2301" t="s">
        <v>420</v>
      </c>
      <c r="C2301">
        <v>2020</v>
      </c>
      <c r="D2301">
        <v>7</v>
      </c>
      <c r="E2301" t="s">
        <v>158</v>
      </c>
      <c r="F2301">
        <v>6</v>
      </c>
      <c r="G2301" t="s">
        <v>137</v>
      </c>
      <c r="H2301">
        <v>629</v>
      </c>
      <c r="I2301" t="s">
        <v>469</v>
      </c>
      <c r="J2301" t="s">
        <v>430</v>
      </c>
      <c r="K2301" t="s">
        <v>431</v>
      </c>
      <c r="L2301">
        <v>700</v>
      </c>
      <c r="M2301" t="s">
        <v>138</v>
      </c>
      <c r="N2301">
        <v>124</v>
      </c>
      <c r="O2301">
        <v>134892.74</v>
      </c>
      <c r="P2301">
        <v>241991</v>
      </c>
      <c r="Q2301" t="str">
        <f>VLOOKUP(J2301,S:T,2,FALSE)</f>
        <v>E6 - OTHER</v>
      </c>
    </row>
    <row r="2302" spans="1:17" x14ac:dyDescent="0.35">
      <c r="A2302">
        <v>49</v>
      </c>
      <c r="B2302" t="s">
        <v>420</v>
      </c>
      <c r="C2302">
        <v>2020</v>
      </c>
      <c r="D2302">
        <v>7</v>
      </c>
      <c r="E2302" t="s">
        <v>158</v>
      </c>
      <c r="F2302">
        <v>3</v>
      </c>
      <c r="G2302" t="s">
        <v>135</v>
      </c>
      <c r="H2302">
        <v>711</v>
      </c>
      <c r="I2302" t="s">
        <v>452</v>
      </c>
      <c r="J2302" t="s">
        <v>438</v>
      </c>
      <c r="K2302" t="s">
        <v>439</v>
      </c>
      <c r="L2302">
        <v>4532</v>
      </c>
      <c r="M2302" t="s">
        <v>142</v>
      </c>
      <c r="N2302">
        <v>312</v>
      </c>
      <c r="O2302">
        <v>5300507.3899999997</v>
      </c>
      <c r="P2302">
        <v>71731443</v>
      </c>
      <c r="Q2302" t="str">
        <f>VLOOKUP(J2302,S:T,2,FALSE)</f>
        <v>E5 - Large C&amp;I</v>
      </c>
    </row>
    <row r="2303" spans="1:17" x14ac:dyDescent="0.35">
      <c r="A2303">
        <v>49</v>
      </c>
      <c r="B2303" t="s">
        <v>420</v>
      </c>
      <c r="C2303">
        <v>2020</v>
      </c>
      <c r="D2303">
        <v>7</v>
      </c>
      <c r="E2303" t="s">
        <v>158</v>
      </c>
      <c r="F2303">
        <v>5</v>
      </c>
      <c r="G2303" t="s">
        <v>140</v>
      </c>
      <c r="H2303">
        <v>711</v>
      </c>
      <c r="I2303" t="s">
        <v>452</v>
      </c>
      <c r="J2303" t="s">
        <v>438</v>
      </c>
      <c r="K2303" t="s">
        <v>439</v>
      </c>
      <c r="L2303">
        <v>4552</v>
      </c>
      <c r="M2303" t="s">
        <v>156</v>
      </c>
      <c r="N2303">
        <v>71</v>
      </c>
      <c r="O2303">
        <v>1134491.3799999999</v>
      </c>
      <c r="P2303">
        <v>14817994</v>
      </c>
      <c r="Q2303" t="str">
        <f>VLOOKUP(J2303,S:T,2,FALSE)</f>
        <v>E5 - Large C&amp;I</v>
      </c>
    </row>
    <row r="2304" spans="1:17" x14ac:dyDescent="0.35">
      <c r="A2304">
        <v>49</v>
      </c>
      <c r="B2304" t="s">
        <v>420</v>
      </c>
      <c r="C2304">
        <v>2020</v>
      </c>
      <c r="D2304">
        <v>7</v>
      </c>
      <c r="E2304" t="s">
        <v>158</v>
      </c>
      <c r="F2304">
        <v>5</v>
      </c>
      <c r="G2304" t="s">
        <v>140</v>
      </c>
      <c r="H2304">
        <v>122</v>
      </c>
      <c r="I2304" t="s">
        <v>460</v>
      </c>
      <c r="J2304" t="s">
        <v>461</v>
      </c>
      <c r="K2304" t="s">
        <v>462</v>
      </c>
      <c r="L2304">
        <v>460</v>
      </c>
      <c r="M2304" t="s">
        <v>141</v>
      </c>
      <c r="N2304">
        <v>1</v>
      </c>
      <c r="O2304">
        <v>36271.01</v>
      </c>
      <c r="P2304">
        <v>522250</v>
      </c>
      <c r="Q2304" t="str">
        <f>VLOOKUP(J2304,S:T,2,FALSE)</f>
        <v>E5 - Large C&amp;I</v>
      </c>
    </row>
    <row r="2305" spans="1:17" x14ac:dyDescent="0.35">
      <c r="A2305">
        <v>49</v>
      </c>
      <c r="B2305" t="s">
        <v>420</v>
      </c>
      <c r="C2305">
        <v>2020</v>
      </c>
      <c r="D2305">
        <v>7</v>
      </c>
      <c r="E2305" t="s">
        <v>158</v>
      </c>
      <c r="F2305">
        <v>3</v>
      </c>
      <c r="G2305" t="s">
        <v>135</v>
      </c>
      <c r="H2305">
        <v>34</v>
      </c>
      <c r="I2305" t="s">
        <v>463</v>
      </c>
      <c r="J2305" t="s">
        <v>458</v>
      </c>
      <c r="K2305" t="s">
        <v>459</v>
      </c>
      <c r="L2305">
        <v>300</v>
      </c>
      <c r="M2305" t="s">
        <v>136</v>
      </c>
      <c r="N2305">
        <v>132</v>
      </c>
      <c r="O2305">
        <v>14382.28</v>
      </c>
      <c r="P2305">
        <v>67751</v>
      </c>
      <c r="Q2305" t="str">
        <f>VLOOKUP(J2305,S:T,2,FALSE)</f>
        <v>E3 - Small C&amp;I</v>
      </c>
    </row>
    <row r="2306" spans="1:17" x14ac:dyDescent="0.35">
      <c r="A2306">
        <v>49</v>
      </c>
      <c r="B2306" t="s">
        <v>420</v>
      </c>
      <c r="C2306">
        <v>2020</v>
      </c>
      <c r="D2306">
        <v>7</v>
      </c>
      <c r="E2306" t="s">
        <v>158</v>
      </c>
      <c r="F2306">
        <v>3</v>
      </c>
      <c r="G2306" t="s">
        <v>135</v>
      </c>
      <c r="H2306">
        <v>951</v>
      </c>
      <c r="I2306" t="s">
        <v>457</v>
      </c>
      <c r="J2306" t="s">
        <v>458</v>
      </c>
      <c r="K2306" t="s">
        <v>459</v>
      </c>
      <c r="L2306">
        <v>4532</v>
      </c>
      <c r="M2306" t="s">
        <v>142</v>
      </c>
      <c r="N2306">
        <v>115</v>
      </c>
      <c r="O2306">
        <v>9031.0499999999993</v>
      </c>
      <c r="P2306">
        <v>67035</v>
      </c>
      <c r="Q2306" t="str">
        <f>VLOOKUP(J2306,S:T,2,FALSE)</f>
        <v>E3 - Small C&amp;I</v>
      </c>
    </row>
    <row r="2307" spans="1:17" x14ac:dyDescent="0.35">
      <c r="A2307">
        <v>49</v>
      </c>
      <c r="B2307" t="s">
        <v>420</v>
      </c>
      <c r="C2307">
        <v>2020</v>
      </c>
      <c r="D2307">
        <v>7</v>
      </c>
      <c r="E2307" t="s">
        <v>158</v>
      </c>
      <c r="F2307">
        <v>3</v>
      </c>
      <c r="G2307" t="s">
        <v>135</v>
      </c>
      <c r="H2307">
        <v>617</v>
      </c>
      <c r="I2307" t="s">
        <v>470</v>
      </c>
      <c r="J2307" t="s">
        <v>430</v>
      </c>
      <c r="K2307" t="s">
        <v>431</v>
      </c>
      <c r="L2307">
        <v>4532</v>
      </c>
      <c r="M2307" t="s">
        <v>142</v>
      </c>
      <c r="N2307">
        <v>1</v>
      </c>
      <c r="O2307">
        <v>794.63</v>
      </c>
      <c r="P2307">
        <v>3405</v>
      </c>
      <c r="Q2307" t="str">
        <f>VLOOKUP(J2307,S:T,2,FALSE)</f>
        <v>E6 - OTHER</v>
      </c>
    </row>
    <row r="2308" spans="1:17" x14ac:dyDescent="0.35">
      <c r="A2308">
        <v>49</v>
      </c>
      <c r="B2308" t="s">
        <v>420</v>
      </c>
      <c r="C2308">
        <v>2020</v>
      </c>
      <c r="D2308">
        <v>7</v>
      </c>
      <c r="E2308" t="s">
        <v>158</v>
      </c>
      <c r="F2308">
        <v>6</v>
      </c>
      <c r="G2308" t="s">
        <v>137</v>
      </c>
      <c r="H2308">
        <v>617</v>
      </c>
      <c r="I2308" t="s">
        <v>470</v>
      </c>
      <c r="J2308" t="s">
        <v>430</v>
      </c>
      <c r="K2308" t="s">
        <v>431</v>
      </c>
      <c r="L2308">
        <v>4562</v>
      </c>
      <c r="M2308" t="s">
        <v>144</v>
      </c>
      <c r="N2308">
        <v>108</v>
      </c>
      <c r="O2308">
        <v>362368.53</v>
      </c>
      <c r="P2308">
        <v>797597</v>
      </c>
      <c r="Q2308" t="str">
        <f>VLOOKUP(J2308,S:T,2,FALSE)</f>
        <v>E6 - OTHER</v>
      </c>
    </row>
    <row r="2309" spans="1:17" x14ac:dyDescent="0.35">
      <c r="A2309">
        <v>49</v>
      </c>
      <c r="B2309" t="s">
        <v>420</v>
      </c>
      <c r="C2309">
        <v>2020</v>
      </c>
      <c r="D2309">
        <v>7</v>
      </c>
      <c r="E2309" t="s">
        <v>158</v>
      </c>
      <c r="F2309">
        <v>6</v>
      </c>
      <c r="G2309" t="s">
        <v>137</v>
      </c>
      <c r="H2309">
        <v>628</v>
      </c>
      <c r="I2309" t="s">
        <v>440</v>
      </c>
      <c r="J2309" t="s">
        <v>441</v>
      </c>
      <c r="K2309" t="s">
        <v>442</v>
      </c>
      <c r="L2309">
        <v>700</v>
      </c>
      <c r="M2309" t="s">
        <v>138</v>
      </c>
      <c r="N2309">
        <v>205</v>
      </c>
      <c r="O2309">
        <v>12415.07</v>
      </c>
      <c r="P2309">
        <v>41327</v>
      </c>
      <c r="Q2309" t="str">
        <f>VLOOKUP(J2309,S:T,2,FALSE)</f>
        <v>E6 - OTHER</v>
      </c>
    </row>
    <row r="2310" spans="1:17" x14ac:dyDescent="0.35">
      <c r="A2310">
        <v>49</v>
      </c>
      <c r="B2310" t="s">
        <v>420</v>
      </c>
      <c r="C2310">
        <v>2020</v>
      </c>
      <c r="D2310">
        <v>7</v>
      </c>
      <c r="E2310" t="s">
        <v>158</v>
      </c>
      <c r="F2310">
        <v>5</v>
      </c>
      <c r="G2310" t="s">
        <v>140</v>
      </c>
      <c r="H2310">
        <v>943</v>
      </c>
      <c r="I2310" t="s">
        <v>464</v>
      </c>
      <c r="J2310" t="s">
        <v>465</v>
      </c>
      <c r="K2310" t="s">
        <v>466</v>
      </c>
      <c r="L2310">
        <v>4552</v>
      </c>
      <c r="M2310" t="s">
        <v>156</v>
      </c>
      <c r="N2310">
        <v>1</v>
      </c>
      <c r="O2310">
        <v>8786.49</v>
      </c>
      <c r="P2310">
        <v>0</v>
      </c>
      <c r="Q2310" t="str">
        <f>VLOOKUP(J2310,S:T,2,FALSE)</f>
        <v>E6 - OTHER</v>
      </c>
    </row>
    <row r="2311" spans="1:17" x14ac:dyDescent="0.35">
      <c r="A2311">
        <v>49</v>
      </c>
      <c r="B2311" t="s">
        <v>420</v>
      </c>
      <c r="C2311">
        <v>2020</v>
      </c>
      <c r="D2311">
        <v>7</v>
      </c>
      <c r="E2311" t="s">
        <v>158</v>
      </c>
      <c r="F2311">
        <v>1</v>
      </c>
      <c r="G2311" t="s">
        <v>132</v>
      </c>
      <c r="H2311">
        <v>954</v>
      </c>
      <c r="I2311" t="s">
        <v>436</v>
      </c>
      <c r="J2311" t="s">
        <v>433</v>
      </c>
      <c r="K2311" t="s">
        <v>434</v>
      </c>
      <c r="L2311">
        <v>4512</v>
      </c>
      <c r="M2311" t="s">
        <v>133</v>
      </c>
      <c r="N2311">
        <v>1</v>
      </c>
      <c r="O2311">
        <v>1519.7</v>
      </c>
      <c r="P2311">
        <v>17512</v>
      </c>
      <c r="Q2311" t="str">
        <f>VLOOKUP(J2311,S:T,2,FALSE)</f>
        <v>E4 - Medium C&amp;I</v>
      </c>
    </row>
    <row r="2312" spans="1:17" x14ac:dyDescent="0.35">
      <c r="A2312">
        <v>49</v>
      </c>
      <c r="B2312" t="s">
        <v>420</v>
      </c>
      <c r="C2312">
        <v>2020</v>
      </c>
      <c r="D2312">
        <v>7</v>
      </c>
      <c r="E2312" t="s">
        <v>158</v>
      </c>
      <c r="F2312">
        <v>3</v>
      </c>
      <c r="G2312" t="s">
        <v>135</v>
      </c>
      <c r="H2312">
        <v>950</v>
      </c>
      <c r="I2312" t="s">
        <v>428</v>
      </c>
      <c r="J2312" t="s">
        <v>425</v>
      </c>
      <c r="K2312" t="s">
        <v>426</v>
      </c>
      <c r="L2312">
        <v>4532</v>
      </c>
      <c r="M2312" t="s">
        <v>142</v>
      </c>
      <c r="N2312">
        <v>10021</v>
      </c>
      <c r="O2312">
        <v>1603071.27</v>
      </c>
      <c r="P2312">
        <v>13497864</v>
      </c>
      <c r="Q2312" t="str">
        <f>VLOOKUP(J2312,S:T,2,FALSE)</f>
        <v>E3 - Small C&amp;I</v>
      </c>
    </row>
    <row r="2313" spans="1:17" x14ac:dyDescent="0.35">
      <c r="A2313">
        <v>49</v>
      </c>
      <c r="B2313" t="s">
        <v>420</v>
      </c>
      <c r="C2313">
        <v>2020</v>
      </c>
      <c r="D2313">
        <v>7</v>
      </c>
      <c r="E2313" t="s">
        <v>158</v>
      </c>
      <c r="F2313">
        <v>6</v>
      </c>
      <c r="G2313" t="s">
        <v>137</v>
      </c>
      <c r="H2313">
        <v>630</v>
      </c>
      <c r="I2313" t="s">
        <v>455</v>
      </c>
      <c r="J2313" t="s">
        <v>157</v>
      </c>
      <c r="K2313" t="s">
        <v>145</v>
      </c>
      <c r="L2313">
        <v>700</v>
      </c>
      <c r="M2313" t="s">
        <v>138</v>
      </c>
      <c r="N2313">
        <v>1</v>
      </c>
      <c r="O2313">
        <v>493.14</v>
      </c>
      <c r="P2313">
        <v>2611</v>
      </c>
      <c r="Q2313" t="str">
        <f>VLOOKUP(J2313,S:T,2,FALSE)</f>
        <v>E6 - OTHER</v>
      </c>
    </row>
    <row r="2314" spans="1:17" x14ac:dyDescent="0.35">
      <c r="A2314">
        <v>49</v>
      </c>
      <c r="B2314" t="s">
        <v>420</v>
      </c>
      <c r="C2314">
        <v>2020</v>
      </c>
      <c r="D2314">
        <v>7</v>
      </c>
      <c r="E2314" t="s">
        <v>158</v>
      </c>
      <c r="F2314">
        <v>1</v>
      </c>
      <c r="G2314" t="s">
        <v>132</v>
      </c>
      <c r="H2314">
        <v>616</v>
      </c>
      <c r="I2314" t="s">
        <v>446</v>
      </c>
      <c r="J2314" t="s">
        <v>441</v>
      </c>
      <c r="K2314" t="s">
        <v>442</v>
      </c>
      <c r="L2314">
        <v>4512</v>
      </c>
      <c r="M2314" t="s">
        <v>133</v>
      </c>
      <c r="N2314">
        <v>44</v>
      </c>
      <c r="O2314">
        <v>3884.91</v>
      </c>
      <c r="P2314">
        <v>10955</v>
      </c>
      <c r="Q2314" t="str">
        <f>VLOOKUP(J2314,S:T,2,FALSE)</f>
        <v>E6 - OTHER</v>
      </c>
    </row>
    <row r="2315" spans="1:17" x14ac:dyDescent="0.35">
      <c r="A2315">
        <v>49</v>
      </c>
      <c r="B2315" t="s">
        <v>420</v>
      </c>
      <c r="C2315">
        <v>2020</v>
      </c>
      <c r="D2315">
        <v>7</v>
      </c>
      <c r="E2315" t="s">
        <v>158</v>
      </c>
      <c r="F2315">
        <v>5</v>
      </c>
      <c r="G2315" t="s">
        <v>140</v>
      </c>
      <c r="H2315">
        <v>944</v>
      </c>
      <c r="I2315" t="s">
        <v>471</v>
      </c>
      <c r="J2315" t="s">
        <v>472</v>
      </c>
      <c r="K2315" t="s">
        <v>473</v>
      </c>
      <c r="L2315">
        <v>4552</v>
      </c>
      <c r="M2315" t="s">
        <v>156</v>
      </c>
      <c r="N2315">
        <v>1</v>
      </c>
      <c r="O2315">
        <v>4749.3999999999996</v>
      </c>
      <c r="P2315">
        <v>48710</v>
      </c>
      <c r="Q2315" t="str">
        <f>VLOOKUP(J2315,S:T,2,FALSE)</f>
        <v>E6 - OTHER</v>
      </c>
    </row>
    <row r="2316" spans="1:17" x14ac:dyDescent="0.35">
      <c r="A2316">
        <v>49</v>
      </c>
      <c r="B2316" t="s">
        <v>420</v>
      </c>
      <c r="C2316">
        <v>2020</v>
      </c>
      <c r="D2316">
        <v>7</v>
      </c>
      <c r="E2316" t="s">
        <v>158</v>
      </c>
      <c r="F2316">
        <v>5</v>
      </c>
      <c r="G2316" t="s">
        <v>140</v>
      </c>
      <c r="H2316">
        <v>954</v>
      </c>
      <c r="I2316" t="s">
        <v>436</v>
      </c>
      <c r="J2316" t="s">
        <v>433</v>
      </c>
      <c r="K2316" t="s">
        <v>434</v>
      </c>
      <c r="L2316">
        <v>4552</v>
      </c>
      <c r="M2316" t="s">
        <v>156</v>
      </c>
      <c r="N2316">
        <v>171</v>
      </c>
      <c r="O2316">
        <v>380673.65</v>
      </c>
      <c r="P2316">
        <v>4037857</v>
      </c>
      <c r="Q2316" t="str">
        <f>VLOOKUP(J2316,S:T,2,FALSE)</f>
        <v>E4 - Medium C&amp;I</v>
      </c>
    </row>
    <row r="2317" spans="1:17" x14ac:dyDescent="0.35">
      <c r="A2317">
        <v>49</v>
      </c>
      <c r="B2317" t="s">
        <v>420</v>
      </c>
      <c r="C2317">
        <v>2020</v>
      </c>
      <c r="D2317">
        <v>7</v>
      </c>
      <c r="E2317" t="s">
        <v>158</v>
      </c>
      <c r="F2317">
        <v>3</v>
      </c>
      <c r="G2317" t="s">
        <v>135</v>
      </c>
      <c r="H2317">
        <v>1</v>
      </c>
      <c r="I2317" t="s">
        <v>449</v>
      </c>
      <c r="J2317" t="s">
        <v>450</v>
      </c>
      <c r="K2317" t="s">
        <v>451</v>
      </c>
      <c r="L2317">
        <v>300</v>
      </c>
      <c r="M2317" t="s">
        <v>136</v>
      </c>
      <c r="N2317">
        <v>782</v>
      </c>
      <c r="O2317">
        <v>207972.29</v>
      </c>
      <c r="P2317">
        <v>1013098</v>
      </c>
      <c r="Q2317" t="str">
        <f>VLOOKUP(J2317,S:T,2,FALSE)</f>
        <v>E1 - Residential</v>
      </c>
    </row>
    <row r="2318" spans="1:17" x14ac:dyDescent="0.35">
      <c r="A2318">
        <v>49</v>
      </c>
      <c r="B2318" t="s">
        <v>420</v>
      </c>
      <c r="C2318">
        <v>2020</v>
      </c>
      <c r="D2318">
        <v>7</v>
      </c>
      <c r="E2318" t="s">
        <v>158</v>
      </c>
      <c r="F2318">
        <v>5</v>
      </c>
      <c r="G2318" t="s">
        <v>140</v>
      </c>
      <c r="H2318">
        <v>1</v>
      </c>
      <c r="I2318" t="s">
        <v>449</v>
      </c>
      <c r="J2318" t="s">
        <v>450</v>
      </c>
      <c r="K2318" t="s">
        <v>451</v>
      </c>
      <c r="L2318">
        <v>460</v>
      </c>
      <c r="M2318" t="s">
        <v>141</v>
      </c>
      <c r="N2318">
        <v>5</v>
      </c>
      <c r="O2318">
        <v>561.37</v>
      </c>
      <c r="P2318">
        <v>2603</v>
      </c>
      <c r="Q2318" t="str">
        <f>VLOOKUP(J2318,S:T,2,FALSE)</f>
        <v>E1 - Residential</v>
      </c>
    </row>
    <row r="2319" spans="1:17" x14ac:dyDescent="0.35">
      <c r="A2319">
        <v>49</v>
      </c>
      <c r="B2319" t="s">
        <v>420</v>
      </c>
      <c r="C2319">
        <v>2020</v>
      </c>
      <c r="D2319">
        <v>7</v>
      </c>
      <c r="E2319" t="s">
        <v>158</v>
      </c>
      <c r="F2319">
        <v>5</v>
      </c>
      <c r="G2319" t="s">
        <v>140</v>
      </c>
      <c r="H2319">
        <v>5</v>
      </c>
      <c r="I2319" t="s">
        <v>424</v>
      </c>
      <c r="J2319" t="s">
        <v>425</v>
      </c>
      <c r="K2319" t="s">
        <v>426</v>
      </c>
      <c r="L2319">
        <v>460</v>
      </c>
      <c r="M2319" t="s">
        <v>141</v>
      </c>
      <c r="N2319">
        <v>760</v>
      </c>
      <c r="O2319">
        <v>247757.44</v>
      </c>
      <c r="P2319">
        <v>1268036</v>
      </c>
      <c r="Q2319" t="str">
        <f>VLOOKUP(J2319,S:T,2,FALSE)</f>
        <v>E3 - Small C&amp;I</v>
      </c>
    </row>
    <row r="2320" spans="1:17" x14ac:dyDescent="0.35">
      <c r="A2320">
        <v>49</v>
      </c>
      <c r="B2320" t="s">
        <v>420</v>
      </c>
      <c r="C2320">
        <v>2020</v>
      </c>
      <c r="D2320">
        <v>7</v>
      </c>
      <c r="E2320" t="s">
        <v>158</v>
      </c>
      <c r="F2320">
        <v>1</v>
      </c>
      <c r="G2320" t="s">
        <v>132</v>
      </c>
      <c r="H2320">
        <v>950</v>
      </c>
      <c r="I2320" t="s">
        <v>428</v>
      </c>
      <c r="J2320" t="s">
        <v>425</v>
      </c>
      <c r="K2320" t="s">
        <v>426</v>
      </c>
      <c r="L2320">
        <v>4512</v>
      </c>
      <c r="M2320" t="s">
        <v>133</v>
      </c>
      <c r="N2320">
        <v>76</v>
      </c>
      <c r="O2320">
        <v>10586.36</v>
      </c>
      <c r="P2320">
        <v>88354</v>
      </c>
      <c r="Q2320" t="str">
        <f>VLOOKUP(J2320,S:T,2,FALSE)</f>
        <v>E3 - Small C&amp;I</v>
      </c>
    </row>
    <row r="2321" spans="1:17" x14ac:dyDescent="0.35">
      <c r="A2321">
        <v>49</v>
      </c>
      <c r="B2321" t="s">
        <v>420</v>
      </c>
      <c r="C2321">
        <v>2020</v>
      </c>
      <c r="D2321">
        <v>7</v>
      </c>
      <c r="E2321" t="s">
        <v>158</v>
      </c>
      <c r="F2321">
        <v>10</v>
      </c>
      <c r="G2321" t="s">
        <v>149</v>
      </c>
      <c r="H2321">
        <v>6</v>
      </c>
      <c r="I2321" t="s">
        <v>421</v>
      </c>
      <c r="J2321" t="s">
        <v>422</v>
      </c>
      <c r="K2321" t="s">
        <v>423</v>
      </c>
      <c r="L2321">
        <v>207</v>
      </c>
      <c r="M2321" t="s">
        <v>151</v>
      </c>
      <c r="N2321">
        <v>1060</v>
      </c>
      <c r="O2321">
        <v>118440.27</v>
      </c>
      <c r="P2321">
        <v>775510</v>
      </c>
      <c r="Q2321" t="str">
        <f>VLOOKUP(J2321,S:T,2,FALSE)</f>
        <v>E2 - Low Income Residential</v>
      </c>
    </row>
    <row r="2322" spans="1:17" x14ac:dyDescent="0.35">
      <c r="A2322">
        <v>49</v>
      </c>
      <c r="B2322" t="s">
        <v>420</v>
      </c>
      <c r="C2322">
        <v>2020</v>
      </c>
      <c r="D2322">
        <v>7</v>
      </c>
      <c r="E2322" t="s">
        <v>158</v>
      </c>
      <c r="F2322">
        <v>6</v>
      </c>
      <c r="G2322" t="s">
        <v>137</v>
      </c>
      <c r="H2322">
        <v>34</v>
      </c>
      <c r="I2322" t="s">
        <v>463</v>
      </c>
      <c r="J2322" t="s">
        <v>458</v>
      </c>
      <c r="K2322" t="s">
        <v>459</v>
      </c>
      <c r="L2322">
        <v>700</v>
      </c>
      <c r="M2322" t="s">
        <v>138</v>
      </c>
      <c r="N2322">
        <v>161</v>
      </c>
      <c r="O2322">
        <v>20574.59</v>
      </c>
      <c r="P2322">
        <v>99047</v>
      </c>
      <c r="Q2322" t="str">
        <f>VLOOKUP(J2322,S:T,2,FALSE)</f>
        <v>E3 - Small C&amp;I</v>
      </c>
    </row>
    <row r="2323" spans="1:17" x14ac:dyDescent="0.35">
      <c r="A2323">
        <v>49</v>
      </c>
      <c r="B2323" t="s">
        <v>420</v>
      </c>
      <c r="C2323">
        <v>2020</v>
      </c>
      <c r="D2323">
        <v>7</v>
      </c>
      <c r="E2323" t="s">
        <v>158</v>
      </c>
      <c r="F2323">
        <v>5</v>
      </c>
      <c r="G2323" t="s">
        <v>140</v>
      </c>
      <c r="H2323">
        <v>950</v>
      </c>
      <c r="I2323" t="s">
        <v>428</v>
      </c>
      <c r="J2323" t="s">
        <v>425</v>
      </c>
      <c r="K2323" t="s">
        <v>426</v>
      </c>
      <c r="L2323">
        <v>4552</v>
      </c>
      <c r="M2323" t="s">
        <v>156</v>
      </c>
      <c r="N2323">
        <v>141</v>
      </c>
      <c r="O2323">
        <v>44779.81</v>
      </c>
      <c r="P2323">
        <v>398499</v>
      </c>
      <c r="Q2323" t="str">
        <f>VLOOKUP(J2323,S:T,2,FALSE)</f>
        <v>E3 - Small C&amp;I</v>
      </c>
    </row>
    <row r="2324" spans="1:17" x14ac:dyDescent="0.35">
      <c r="A2324">
        <v>49</v>
      </c>
      <c r="B2324" t="s">
        <v>420</v>
      </c>
      <c r="C2324">
        <v>2020</v>
      </c>
      <c r="D2324">
        <v>7</v>
      </c>
      <c r="E2324" t="s">
        <v>158</v>
      </c>
      <c r="F2324">
        <v>3</v>
      </c>
      <c r="G2324" t="s">
        <v>135</v>
      </c>
      <c r="H2324">
        <v>605</v>
      </c>
      <c r="I2324" t="s">
        <v>467</v>
      </c>
      <c r="J2324" t="s">
        <v>441</v>
      </c>
      <c r="K2324" t="s">
        <v>442</v>
      </c>
      <c r="L2324">
        <v>300</v>
      </c>
      <c r="M2324" t="s">
        <v>136</v>
      </c>
      <c r="N2324">
        <v>15</v>
      </c>
      <c r="O2324">
        <v>657.13</v>
      </c>
      <c r="P2324">
        <v>2174</v>
      </c>
      <c r="Q2324" t="str">
        <f>VLOOKUP(J2324,S:T,2,FALSE)</f>
        <v>E6 - OTHER</v>
      </c>
    </row>
    <row r="2325" spans="1:17" x14ac:dyDescent="0.35">
      <c r="A2325">
        <v>49</v>
      </c>
      <c r="B2325" t="s">
        <v>420</v>
      </c>
      <c r="C2325">
        <v>2020</v>
      </c>
      <c r="D2325">
        <v>7</v>
      </c>
      <c r="E2325" t="s">
        <v>158</v>
      </c>
      <c r="F2325">
        <v>5</v>
      </c>
      <c r="G2325" t="s">
        <v>140</v>
      </c>
      <c r="H2325">
        <v>628</v>
      </c>
      <c r="I2325" t="s">
        <v>440</v>
      </c>
      <c r="J2325" t="s">
        <v>441</v>
      </c>
      <c r="K2325" t="s">
        <v>442</v>
      </c>
      <c r="L2325">
        <v>460</v>
      </c>
      <c r="M2325" t="s">
        <v>141</v>
      </c>
      <c r="N2325">
        <v>54</v>
      </c>
      <c r="O2325">
        <v>6999.98</v>
      </c>
      <c r="P2325">
        <v>23844</v>
      </c>
      <c r="Q2325" t="str">
        <f>VLOOKUP(J2325,S:T,2,FALSE)</f>
        <v>E6 - OTHER</v>
      </c>
    </row>
    <row r="2326" spans="1:17" x14ac:dyDescent="0.35">
      <c r="A2326">
        <v>49</v>
      </c>
      <c r="B2326" t="s">
        <v>420</v>
      </c>
      <c r="C2326">
        <v>2020</v>
      </c>
      <c r="D2326">
        <v>7</v>
      </c>
      <c r="E2326" t="s">
        <v>158</v>
      </c>
      <c r="F2326">
        <v>5</v>
      </c>
      <c r="G2326" t="s">
        <v>140</v>
      </c>
      <c r="H2326">
        <v>700</v>
      </c>
      <c r="I2326" t="s">
        <v>447</v>
      </c>
      <c r="J2326" t="s">
        <v>438</v>
      </c>
      <c r="K2326" t="s">
        <v>439</v>
      </c>
      <c r="L2326">
        <v>460</v>
      </c>
      <c r="M2326" t="s">
        <v>141</v>
      </c>
      <c r="N2326">
        <v>39</v>
      </c>
      <c r="O2326">
        <v>419199.72</v>
      </c>
      <c r="P2326">
        <v>2544120</v>
      </c>
      <c r="Q2326" t="str">
        <f>VLOOKUP(J2326,S:T,2,FALSE)</f>
        <v>E5 - Large C&amp;I</v>
      </c>
    </row>
    <row r="2327" spans="1:17" x14ac:dyDescent="0.35">
      <c r="A2327">
        <v>49</v>
      </c>
      <c r="B2327" t="s">
        <v>420</v>
      </c>
      <c r="C2327">
        <v>2020</v>
      </c>
      <c r="D2327">
        <v>7</v>
      </c>
      <c r="E2327" t="s">
        <v>158</v>
      </c>
      <c r="F2327">
        <v>5</v>
      </c>
      <c r="G2327" t="s">
        <v>140</v>
      </c>
      <c r="H2327">
        <v>705</v>
      </c>
      <c r="I2327" t="s">
        <v>437</v>
      </c>
      <c r="J2327" t="s">
        <v>438</v>
      </c>
      <c r="K2327" t="s">
        <v>439</v>
      </c>
      <c r="L2327">
        <v>460</v>
      </c>
      <c r="M2327" t="s">
        <v>141</v>
      </c>
      <c r="N2327">
        <v>24</v>
      </c>
      <c r="O2327">
        <v>317194.44</v>
      </c>
      <c r="P2327">
        <v>1855886</v>
      </c>
      <c r="Q2327" t="str">
        <f>VLOOKUP(J2327,S:T,2,FALSE)</f>
        <v>E5 - Large C&amp;I</v>
      </c>
    </row>
    <row r="2328" spans="1:17" x14ac:dyDescent="0.35">
      <c r="A2328">
        <v>49</v>
      </c>
      <c r="B2328" t="s">
        <v>420</v>
      </c>
      <c r="C2328">
        <v>2020</v>
      </c>
      <c r="D2328">
        <v>7</v>
      </c>
      <c r="E2328" t="s">
        <v>158</v>
      </c>
      <c r="F2328">
        <v>3</v>
      </c>
      <c r="G2328" t="s">
        <v>135</v>
      </c>
      <c r="H2328">
        <v>53</v>
      </c>
      <c r="I2328" t="s">
        <v>435</v>
      </c>
      <c r="J2328" t="s">
        <v>433</v>
      </c>
      <c r="K2328" t="s">
        <v>434</v>
      </c>
      <c r="L2328">
        <v>300</v>
      </c>
      <c r="M2328" t="s">
        <v>136</v>
      </c>
      <c r="N2328">
        <v>155</v>
      </c>
      <c r="O2328">
        <v>368066.67</v>
      </c>
      <c r="P2328">
        <v>2047651</v>
      </c>
      <c r="Q2328" t="str">
        <f>VLOOKUP(J2328,S:T,2,FALSE)</f>
        <v>E4 - Medium C&amp;I</v>
      </c>
    </row>
    <row r="2329" spans="1:17" x14ac:dyDescent="0.35">
      <c r="A2329">
        <v>49</v>
      </c>
      <c r="B2329" t="s">
        <v>420</v>
      </c>
      <c r="C2329">
        <v>2020</v>
      </c>
      <c r="D2329">
        <v>7</v>
      </c>
      <c r="E2329" t="s">
        <v>158</v>
      </c>
      <c r="F2329">
        <v>5</v>
      </c>
      <c r="G2329" t="s">
        <v>140</v>
      </c>
      <c r="H2329">
        <v>53</v>
      </c>
      <c r="I2329" t="s">
        <v>435</v>
      </c>
      <c r="J2329" t="s">
        <v>433</v>
      </c>
      <c r="K2329" t="s">
        <v>434</v>
      </c>
      <c r="L2329">
        <v>460</v>
      </c>
      <c r="M2329" t="s">
        <v>141</v>
      </c>
      <c r="N2329">
        <v>9</v>
      </c>
      <c r="O2329">
        <v>18980.93</v>
      </c>
      <c r="P2329">
        <v>93581</v>
      </c>
      <c r="Q2329" t="str">
        <f>VLOOKUP(J2329,S:T,2,FALSE)</f>
        <v>E4 - Medium C&amp;I</v>
      </c>
    </row>
    <row r="2330" spans="1:17" x14ac:dyDescent="0.35">
      <c r="A2330">
        <v>49</v>
      </c>
      <c r="B2330" t="s">
        <v>420</v>
      </c>
      <c r="C2330">
        <v>2020</v>
      </c>
      <c r="D2330">
        <v>7</v>
      </c>
      <c r="E2330" t="s">
        <v>158</v>
      </c>
      <c r="F2330">
        <v>3</v>
      </c>
      <c r="G2330" t="s">
        <v>135</v>
      </c>
      <c r="H2330">
        <v>903</v>
      </c>
      <c r="I2330" t="s">
        <v>453</v>
      </c>
      <c r="J2330" t="s">
        <v>450</v>
      </c>
      <c r="K2330" t="s">
        <v>451</v>
      </c>
      <c r="L2330">
        <v>4532</v>
      </c>
      <c r="M2330" t="s">
        <v>142</v>
      </c>
      <c r="N2330">
        <v>99</v>
      </c>
      <c r="O2330">
        <v>26392.68</v>
      </c>
      <c r="P2330">
        <v>226815</v>
      </c>
      <c r="Q2330" t="str">
        <f>VLOOKUP(J2330,S:T,2,FALSE)</f>
        <v>E1 - Residential</v>
      </c>
    </row>
    <row r="2331" spans="1:17" x14ac:dyDescent="0.35">
      <c r="A2331">
        <v>49</v>
      </c>
      <c r="B2331" t="s">
        <v>420</v>
      </c>
      <c r="C2331">
        <v>2020</v>
      </c>
      <c r="D2331">
        <v>7</v>
      </c>
      <c r="E2331" t="s">
        <v>158</v>
      </c>
      <c r="F2331">
        <v>1</v>
      </c>
      <c r="G2331" t="s">
        <v>132</v>
      </c>
      <c r="H2331">
        <v>903</v>
      </c>
      <c r="I2331" t="s">
        <v>453</v>
      </c>
      <c r="J2331" t="s">
        <v>450</v>
      </c>
      <c r="K2331" t="s">
        <v>451</v>
      </c>
      <c r="L2331">
        <v>4512</v>
      </c>
      <c r="M2331" t="s">
        <v>133</v>
      </c>
      <c r="N2331">
        <v>36069</v>
      </c>
      <c r="O2331">
        <v>3229419.68</v>
      </c>
      <c r="P2331">
        <v>26487885</v>
      </c>
      <c r="Q2331" t="str">
        <f>VLOOKUP(J2331,S:T,2,FALSE)</f>
        <v>E1 - Residential</v>
      </c>
    </row>
    <row r="2332" spans="1:17" x14ac:dyDescent="0.35">
      <c r="A2332">
        <v>49</v>
      </c>
      <c r="B2332" t="s">
        <v>420</v>
      </c>
      <c r="C2332">
        <v>2020</v>
      </c>
      <c r="D2332">
        <v>7</v>
      </c>
      <c r="E2332" t="s">
        <v>158</v>
      </c>
      <c r="F2332">
        <v>1</v>
      </c>
      <c r="G2332" t="s">
        <v>132</v>
      </c>
      <c r="H2332">
        <v>1</v>
      </c>
      <c r="I2332" t="s">
        <v>449</v>
      </c>
      <c r="J2332" t="s">
        <v>450</v>
      </c>
      <c r="K2332" t="s">
        <v>451</v>
      </c>
      <c r="L2332">
        <v>200</v>
      </c>
      <c r="M2332" t="s">
        <v>143</v>
      </c>
      <c r="N2332">
        <v>340384</v>
      </c>
      <c r="O2332">
        <v>57479195.93</v>
      </c>
      <c r="P2332">
        <v>275882803</v>
      </c>
      <c r="Q2332" t="str">
        <f>VLOOKUP(J2332,S:T,2,FALSE)</f>
        <v>E1 - Residential</v>
      </c>
    </row>
    <row r="2333" spans="1:17" x14ac:dyDescent="0.35">
      <c r="A2333">
        <v>49</v>
      </c>
      <c r="B2333" t="s">
        <v>420</v>
      </c>
      <c r="C2333">
        <v>2020</v>
      </c>
      <c r="D2333">
        <v>7</v>
      </c>
      <c r="E2333" t="s">
        <v>158</v>
      </c>
      <c r="F2333">
        <v>10</v>
      </c>
      <c r="G2333" t="s">
        <v>149</v>
      </c>
      <c r="H2333">
        <v>5</v>
      </c>
      <c r="I2333" t="s">
        <v>536</v>
      </c>
      <c r="J2333" t="s">
        <v>425</v>
      </c>
      <c r="K2333" t="s">
        <v>426</v>
      </c>
      <c r="L2333">
        <v>207</v>
      </c>
      <c r="M2333" t="s">
        <v>151</v>
      </c>
      <c r="N2333">
        <v>1</v>
      </c>
      <c r="O2333">
        <v>19.21</v>
      </c>
      <c r="P2333">
        <v>30</v>
      </c>
      <c r="Q2333" t="str">
        <f>VLOOKUP(J2333,S:T,2,FALSE)</f>
        <v>E3 - Small C&amp;I</v>
      </c>
    </row>
    <row r="2334" spans="1:17" x14ac:dyDescent="0.35">
      <c r="A2334">
        <v>49</v>
      </c>
      <c r="B2334" t="s">
        <v>420</v>
      </c>
      <c r="C2334">
        <v>2020</v>
      </c>
      <c r="D2334">
        <v>7</v>
      </c>
      <c r="E2334" t="s">
        <v>158</v>
      </c>
      <c r="F2334">
        <v>1</v>
      </c>
      <c r="G2334" t="s">
        <v>132</v>
      </c>
      <c r="H2334">
        <v>905</v>
      </c>
      <c r="I2334" t="s">
        <v>454</v>
      </c>
      <c r="J2334" t="s">
        <v>422</v>
      </c>
      <c r="K2334" t="s">
        <v>423</v>
      </c>
      <c r="L2334">
        <v>4512</v>
      </c>
      <c r="M2334" t="s">
        <v>133</v>
      </c>
      <c r="N2334">
        <v>4609</v>
      </c>
      <c r="O2334">
        <v>150147.25</v>
      </c>
      <c r="P2334">
        <v>2618141</v>
      </c>
      <c r="Q2334" t="str">
        <f>VLOOKUP(J2334,S:T,2,FALSE)</f>
        <v>E2 - Low Income Residential</v>
      </c>
    </row>
    <row r="2335" spans="1:17" x14ac:dyDescent="0.35">
      <c r="A2335">
        <v>49</v>
      </c>
      <c r="B2335" t="s">
        <v>420</v>
      </c>
      <c r="C2335">
        <v>2020</v>
      </c>
      <c r="D2335">
        <v>7</v>
      </c>
      <c r="E2335" t="s">
        <v>158</v>
      </c>
      <c r="F2335">
        <v>3</v>
      </c>
      <c r="G2335" t="s">
        <v>135</v>
      </c>
      <c r="H2335">
        <v>628</v>
      </c>
      <c r="I2335" t="s">
        <v>440</v>
      </c>
      <c r="J2335" t="s">
        <v>441</v>
      </c>
      <c r="K2335" t="s">
        <v>442</v>
      </c>
      <c r="L2335">
        <v>300</v>
      </c>
      <c r="M2335" t="s">
        <v>136</v>
      </c>
      <c r="N2335">
        <v>1104</v>
      </c>
      <c r="O2335">
        <v>68154.02</v>
      </c>
      <c r="P2335">
        <v>221694</v>
      </c>
      <c r="Q2335" t="str">
        <f>VLOOKUP(J2335,S:T,2,FALSE)</f>
        <v>E6 - OTHER</v>
      </c>
    </row>
    <row r="2336" spans="1:17" x14ac:dyDescent="0.35">
      <c r="A2336">
        <v>49</v>
      </c>
      <c r="B2336" t="s">
        <v>420</v>
      </c>
      <c r="C2336">
        <v>2020</v>
      </c>
      <c r="D2336">
        <v>7</v>
      </c>
      <c r="E2336" t="s">
        <v>158</v>
      </c>
      <c r="F2336">
        <v>3</v>
      </c>
      <c r="G2336" t="s">
        <v>135</v>
      </c>
      <c r="H2336">
        <v>705</v>
      </c>
      <c r="I2336" t="s">
        <v>437</v>
      </c>
      <c r="J2336" t="s">
        <v>438</v>
      </c>
      <c r="K2336" t="s">
        <v>439</v>
      </c>
      <c r="L2336">
        <v>300</v>
      </c>
      <c r="M2336" t="s">
        <v>136</v>
      </c>
      <c r="N2336">
        <v>84</v>
      </c>
      <c r="O2336">
        <v>1399661.42</v>
      </c>
      <c r="P2336">
        <v>8768091</v>
      </c>
      <c r="Q2336" t="str">
        <f>VLOOKUP(J2336,S:T,2,FALSE)</f>
        <v>E5 - Large C&amp;I</v>
      </c>
    </row>
    <row r="2337" spans="1:17" x14ac:dyDescent="0.35">
      <c r="A2337">
        <v>49</v>
      </c>
      <c r="B2337" t="s">
        <v>420</v>
      </c>
      <c r="C2337">
        <v>2020</v>
      </c>
      <c r="D2337">
        <v>7</v>
      </c>
      <c r="E2337" t="s">
        <v>158</v>
      </c>
      <c r="F2337">
        <v>1</v>
      </c>
      <c r="G2337" t="s">
        <v>132</v>
      </c>
      <c r="H2337">
        <v>5</v>
      </c>
      <c r="I2337" t="s">
        <v>424</v>
      </c>
      <c r="J2337" t="s">
        <v>425</v>
      </c>
      <c r="K2337" t="s">
        <v>426</v>
      </c>
      <c r="L2337">
        <v>200</v>
      </c>
      <c r="M2337" t="s">
        <v>143</v>
      </c>
      <c r="N2337">
        <v>825</v>
      </c>
      <c r="O2337">
        <v>93829.4</v>
      </c>
      <c r="P2337">
        <v>438054</v>
      </c>
      <c r="Q2337" t="str">
        <f>VLOOKUP(J2337,S:T,2,FALSE)</f>
        <v>E3 - Small C&amp;I</v>
      </c>
    </row>
    <row r="2338" spans="1:17" x14ac:dyDescent="0.35">
      <c r="A2338">
        <v>49</v>
      </c>
      <c r="B2338" t="s">
        <v>420</v>
      </c>
      <c r="C2338">
        <v>2020</v>
      </c>
      <c r="D2338">
        <v>7</v>
      </c>
      <c r="E2338" t="s">
        <v>158</v>
      </c>
      <c r="F2338">
        <v>5</v>
      </c>
      <c r="G2338" t="s">
        <v>140</v>
      </c>
      <c r="H2338">
        <v>6</v>
      </c>
      <c r="I2338" t="s">
        <v>421</v>
      </c>
      <c r="J2338" t="s">
        <v>422</v>
      </c>
      <c r="K2338" t="s">
        <v>423</v>
      </c>
      <c r="L2338">
        <v>460</v>
      </c>
      <c r="M2338" t="s">
        <v>141</v>
      </c>
      <c r="N2338">
        <v>1</v>
      </c>
      <c r="O2338">
        <v>76.94</v>
      </c>
      <c r="P2338">
        <v>488</v>
      </c>
      <c r="Q2338" t="str">
        <f>VLOOKUP(J2338,S:T,2,FALSE)</f>
        <v>E2 - Low Income Residential</v>
      </c>
    </row>
    <row r="2339" spans="1:17" x14ac:dyDescent="0.35">
      <c r="A2339">
        <v>49</v>
      </c>
      <c r="B2339" t="s">
        <v>420</v>
      </c>
      <c r="C2339">
        <v>2020</v>
      </c>
      <c r="D2339">
        <v>7</v>
      </c>
      <c r="E2339" t="s">
        <v>158</v>
      </c>
      <c r="F2339">
        <v>6</v>
      </c>
      <c r="G2339" t="s">
        <v>137</v>
      </c>
      <c r="H2339">
        <v>627</v>
      </c>
      <c r="I2339" t="s">
        <v>468</v>
      </c>
      <c r="J2339" t="s">
        <v>84</v>
      </c>
      <c r="K2339" t="s">
        <v>145</v>
      </c>
      <c r="L2339">
        <v>700</v>
      </c>
      <c r="M2339" t="s">
        <v>138</v>
      </c>
      <c r="N2339">
        <v>2</v>
      </c>
      <c r="O2339">
        <v>758.82</v>
      </c>
      <c r="P2339">
        <v>290</v>
      </c>
      <c r="Q2339" t="str">
        <f>VLOOKUP(J2339,S:T,2,FALSE)</f>
        <v>E6 - OTHER</v>
      </c>
    </row>
    <row r="2340" spans="1:17" x14ac:dyDescent="0.35">
      <c r="A2340">
        <v>49</v>
      </c>
      <c r="B2340" t="s">
        <v>420</v>
      </c>
      <c r="C2340">
        <v>2020</v>
      </c>
      <c r="D2340">
        <v>7</v>
      </c>
      <c r="E2340" t="s">
        <v>158</v>
      </c>
      <c r="F2340">
        <v>5</v>
      </c>
      <c r="G2340" t="s">
        <v>140</v>
      </c>
      <c r="H2340">
        <v>404</v>
      </c>
      <c r="I2340" t="s">
        <v>506</v>
      </c>
      <c r="J2340">
        <v>2107</v>
      </c>
      <c r="K2340" t="s">
        <v>145</v>
      </c>
      <c r="L2340">
        <v>400</v>
      </c>
      <c r="M2340" t="s">
        <v>140</v>
      </c>
      <c r="N2340">
        <v>8</v>
      </c>
      <c r="O2340">
        <v>2085.41</v>
      </c>
      <c r="P2340">
        <v>1632.92</v>
      </c>
      <c r="Q2340" t="str">
        <f>VLOOKUP(J2340,S:T,2,FALSE)</f>
        <v>G3 - Small C&amp;I</v>
      </c>
    </row>
    <row r="2341" spans="1:17" x14ac:dyDescent="0.35">
      <c r="A2341">
        <v>49</v>
      </c>
      <c r="B2341" t="s">
        <v>420</v>
      </c>
      <c r="C2341">
        <v>2020</v>
      </c>
      <c r="D2341">
        <v>7</v>
      </c>
      <c r="E2341" t="s">
        <v>158</v>
      </c>
      <c r="F2341">
        <v>5</v>
      </c>
      <c r="G2341" t="s">
        <v>140</v>
      </c>
      <c r="H2341">
        <v>406</v>
      </c>
      <c r="I2341" t="s">
        <v>503</v>
      </c>
      <c r="J2341">
        <v>2221</v>
      </c>
      <c r="K2341" t="s">
        <v>145</v>
      </c>
      <c r="L2341">
        <v>1670</v>
      </c>
      <c r="M2341" t="s">
        <v>491</v>
      </c>
      <c r="N2341">
        <v>23</v>
      </c>
      <c r="O2341">
        <v>16078.92</v>
      </c>
      <c r="P2341">
        <v>26558.38</v>
      </c>
      <c r="Q2341" t="str">
        <f>VLOOKUP(J2341,S:T,2,FALSE)</f>
        <v>G4 - Medium C&amp;I</v>
      </c>
    </row>
    <row r="2342" spans="1:17" x14ac:dyDescent="0.35">
      <c r="A2342">
        <v>49</v>
      </c>
      <c r="B2342" t="s">
        <v>420</v>
      </c>
      <c r="C2342">
        <v>2020</v>
      </c>
      <c r="D2342">
        <v>7</v>
      </c>
      <c r="E2342" t="s">
        <v>158</v>
      </c>
      <c r="F2342">
        <v>10</v>
      </c>
      <c r="G2342" t="s">
        <v>149</v>
      </c>
      <c r="H2342">
        <v>401</v>
      </c>
      <c r="I2342" t="s">
        <v>525</v>
      </c>
      <c r="J2342">
        <v>1012</v>
      </c>
      <c r="K2342" t="s">
        <v>145</v>
      </c>
      <c r="L2342">
        <v>200</v>
      </c>
      <c r="M2342" t="s">
        <v>143</v>
      </c>
      <c r="N2342">
        <v>7</v>
      </c>
      <c r="O2342">
        <v>405.06</v>
      </c>
      <c r="P2342">
        <v>218.73</v>
      </c>
      <c r="Q2342" t="str">
        <f>VLOOKUP(J2342,S:T,2,FALSE)</f>
        <v>G1 - Residential</v>
      </c>
    </row>
    <row r="2343" spans="1:17" x14ac:dyDescent="0.35">
      <c r="A2343">
        <v>49</v>
      </c>
      <c r="B2343" t="s">
        <v>420</v>
      </c>
      <c r="C2343">
        <v>2020</v>
      </c>
      <c r="D2343">
        <v>7</v>
      </c>
      <c r="E2343" t="s">
        <v>158</v>
      </c>
      <c r="F2343">
        <v>3</v>
      </c>
      <c r="G2343" t="s">
        <v>135</v>
      </c>
      <c r="H2343">
        <v>413</v>
      </c>
      <c r="I2343" t="s">
        <v>511</v>
      </c>
      <c r="J2343">
        <v>3496</v>
      </c>
      <c r="K2343" t="s">
        <v>145</v>
      </c>
      <c r="L2343">
        <v>300</v>
      </c>
      <c r="M2343" t="s">
        <v>136</v>
      </c>
      <c r="N2343">
        <v>6</v>
      </c>
      <c r="O2343">
        <v>12415.36</v>
      </c>
      <c r="P2343">
        <v>4983.71</v>
      </c>
      <c r="Q2343" t="str">
        <f>VLOOKUP(J2343,S:T,2,FALSE)</f>
        <v>G5 - Large C&amp;I</v>
      </c>
    </row>
    <row r="2344" spans="1:17" x14ac:dyDescent="0.35">
      <c r="A2344">
        <v>49</v>
      </c>
      <c r="B2344" t="s">
        <v>420</v>
      </c>
      <c r="C2344">
        <v>2020</v>
      </c>
      <c r="D2344">
        <v>7</v>
      </c>
      <c r="E2344" t="s">
        <v>158</v>
      </c>
      <c r="F2344">
        <v>5</v>
      </c>
      <c r="G2344" t="s">
        <v>140</v>
      </c>
      <c r="H2344">
        <v>411</v>
      </c>
      <c r="I2344" t="s">
        <v>489</v>
      </c>
      <c r="J2344" t="s">
        <v>490</v>
      </c>
      <c r="K2344" t="s">
        <v>145</v>
      </c>
      <c r="L2344">
        <v>1670</v>
      </c>
      <c r="M2344" t="s">
        <v>491</v>
      </c>
      <c r="N2344">
        <v>9</v>
      </c>
      <c r="O2344">
        <v>13761.64</v>
      </c>
      <c r="P2344">
        <v>15430.63</v>
      </c>
      <c r="Q2344" t="str">
        <f>VLOOKUP(J2344,S:T,2,FALSE)</f>
        <v>G5 - Large C&amp;I</v>
      </c>
    </row>
    <row r="2345" spans="1:17" x14ac:dyDescent="0.35">
      <c r="A2345">
        <v>49</v>
      </c>
      <c r="B2345" t="s">
        <v>420</v>
      </c>
      <c r="C2345">
        <v>2020</v>
      </c>
      <c r="D2345">
        <v>7</v>
      </c>
      <c r="E2345" t="s">
        <v>158</v>
      </c>
      <c r="F2345">
        <v>5</v>
      </c>
      <c r="G2345" t="s">
        <v>140</v>
      </c>
      <c r="H2345">
        <v>418</v>
      </c>
      <c r="I2345" t="s">
        <v>528</v>
      </c>
      <c r="J2345">
        <v>2321</v>
      </c>
      <c r="K2345" t="s">
        <v>145</v>
      </c>
      <c r="L2345">
        <v>1671</v>
      </c>
      <c r="M2345" t="s">
        <v>484</v>
      </c>
      <c r="N2345">
        <v>50</v>
      </c>
      <c r="O2345">
        <v>108363.98</v>
      </c>
      <c r="P2345">
        <v>230576.59</v>
      </c>
      <c r="Q2345" t="str">
        <f>VLOOKUP(J2345,S:T,2,FALSE)</f>
        <v>G5 - Large C&amp;I</v>
      </c>
    </row>
    <row r="2346" spans="1:17" x14ac:dyDescent="0.35">
      <c r="A2346">
        <v>49</v>
      </c>
      <c r="B2346" t="s">
        <v>420</v>
      </c>
      <c r="C2346">
        <v>2020</v>
      </c>
      <c r="D2346">
        <v>7</v>
      </c>
      <c r="E2346" t="s">
        <v>158</v>
      </c>
      <c r="F2346">
        <v>3</v>
      </c>
      <c r="G2346" t="s">
        <v>135</v>
      </c>
      <c r="H2346">
        <v>417</v>
      </c>
      <c r="I2346" t="s">
        <v>499</v>
      </c>
      <c r="J2346">
        <v>2367</v>
      </c>
      <c r="K2346" t="s">
        <v>145</v>
      </c>
      <c r="L2346">
        <v>300</v>
      </c>
      <c r="M2346" t="s">
        <v>136</v>
      </c>
      <c r="N2346">
        <v>22</v>
      </c>
      <c r="O2346">
        <v>57766.33</v>
      </c>
      <c r="P2346">
        <v>56289.21</v>
      </c>
      <c r="Q2346" t="str">
        <f>VLOOKUP(J2346,S:T,2,FALSE)</f>
        <v>G5 - Large C&amp;I</v>
      </c>
    </row>
    <row r="2347" spans="1:17" x14ac:dyDescent="0.35">
      <c r="A2347">
        <v>49</v>
      </c>
      <c r="B2347" t="s">
        <v>420</v>
      </c>
      <c r="C2347">
        <v>2020</v>
      </c>
      <c r="D2347">
        <v>7</v>
      </c>
      <c r="E2347" t="s">
        <v>158</v>
      </c>
      <c r="F2347">
        <v>3</v>
      </c>
      <c r="G2347" t="s">
        <v>135</v>
      </c>
      <c r="H2347">
        <v>446</v>
      </c>
      <c r="I2347" t="s">
        <v>521</v>
      </c>
      <c r="J2347">
        <v>8011</v>
      </c>
      <c r="K2347" t="s">
        <v>145</v>
      </c>
      <c r="L2347">
        <v>300</v>
      </c>
      <c r="M2347" t="s">
        <v>136</v>
      </c>
      <c r="N2347">
        <v>23</v>
      </c>
      <c r="O2347">
        <v>1845.69</v>
      </c>
      <c r="P2347">
        <v>0</v>
      </c>
      <c r="Q2347" t="str">
        <f>VLOOKUP(J2347,S:T,2,FALSE)</f>
        <v>G6 - OTHER</v>
      </c>
    </row>
    <row r="2348" spans="1:17" x14ac:dyDescent="0.35">
      <c r="A2348">
        <v>49</v>
      </c>
      <c r="B2348" t="s">
        <v>420</v>
      </c>
      <c r="C2348">
        <v>2020</v>
      </c>
      <c r="D2348">
        <v>7</v>
      </c>
      <c r="E2348" t="s">
        <v>158</v>
      </c>
      <c r="F2348">
        <v>5</v>
      </c>
      <c r="G2348" t="s">
        <v>140</v>
      </c>
      <c r="H2348">
        <v>405</v>
      </c>
      <c r="I2348" t="s">
        <v>504</v>
      </c>
      <c r="J2348">
        <v>2237</v>
      </c>
      <c r="K2348" t="s">
        <v>145</v>
      </c>
      <c r="L2348">
        <v>400</v>
      </c>
      <c r="M2348" t="s">
        <v>140</v>
      </c>
      <c r="N2348">
        <v>23</v>
      </c>
      <c r="O2348">
        <v>24680.81</v>
      </c>
      <c r="P2348">
        <v>19696.990000000002</v>
      </c>
      <c r="Q2348" t="str">
        <f>VLOOKUP(J2348,S:T,2,FALSE)</f>
        <v>G4 - Medium C&amp;I</v>
      </c>
    </row>
    <row r="2349" spans="1:17" x14ac:dyDescent="0.35">
      <c r="A2349">
        <v>49</v>
      </c>
      <c r="B2349" t="s">
        <v>420</v>
      </c>
      <c r="C2349">
        <v>2020</v>
      </c>
      <c r="D2349">
        <v>7</v>
      </c>
      <c r="E2349" t="s">
        <v>158</v>
      </c>
      <c r="F2349">
        <v>1</v>
      </c>
      <c r="G2349" t="s">
        <v>132</v>
      </c>
      <c r="H2349">
        <v>400</v>
      </c>
      <c r="I2349" t="s">
        <v>510</v>
      </c>
      <c r="J2349">
        <v>1247</v>
      </c>
      <c r="K2349" t="s">
        <v>145</v>
      </c>
      <c r="L2349">
        <v>207</v>
      </c>
      <c r="M2349" t="s">
        <v>151</v>
      </c>
      <c r="N2349">
        <v>12</v>
      </c>
      <c r="O2349">
        <v>299.14</v>
      </c>
      <c r="P2349">
        <v>111.91</v>
      </c>
      <c r="Q2349" t="str">
        <f>VLOOKUP(J2349,S:T,2,FALSE)</f>
        <v>G1 - Residential</v>
      </c>
    </row>
    <row r="2350" spans="1:17" x14ac:dyDescent="0.35">
      <c r="A2350">
        <v>49</v>
      </c>
      <c r="B2350" t="s">
        <v>420</v>
      </c>
      <c r="C2350">
        <v>2020</v>
      </c>
      <c r="D2350">
        <v>7</v>
      </c>
      <c r="E2350" t="s">
        <v>158</v>
      </c>
      <c r="F2350">
        <v>3</v>
      </c>
      <c r="G2350" t="s">
        <v>135</v>
      </c>
      <c r="H2350">
        <v>400</v>
      </c>
      <c r="I2350" t="s">
        <v>510</v>
      </c>
      <c r="J2350">
        <v>0</v>
      </c>
      <c r="K2350" t="s">
        <v>145</v>
      </c>
      <c r="L2350">
        <v>0</v>
      </c>
      <c r="M2350" t="s">
        <v>145</v>
      </c>
      <c r="N2350">
        <v>1</v>
      </c>
      <c r="O2350">
        <v>622.54999999999995</v>
      </c>
      <c r="P2350">
        <v>489.87</v>
      </c>
      <c r="Q2350" t="str">
        <f>VLOOKUP(J2350,S:T,2,FALSE)</f>
        <v>G6 - OTHER</v>
      </c>
    </row>
    <row r="2351" spans="1:17" x14ac:dyDescent="0.35">
      <c r="A2351">
        <v>49</v>
      </c>
      <c r="B2351" t="s">
        <v>420</v>
      </c>
      <c r="C2351">
        <v>2020</v>
      </c>
      <c r="D2351">
        <v>7</v>
      </c>
      <c r="E2351" t="s">
        <v>158</v>
      </c>
      <c r="F2351">
        <v>5</v>
      </c>
      <c r="G2351" t="s">
        <v>140</v>
      </c>
      <c r="H2351">
        <v>409</v>
      </c>
      <c r="I2351" t="s">
        <v>517</v>
      </c>
      <c r="J2351">
        <v>3367</v>
      </c>
      <c r="K2351" t="s">
        <v>145</v>
      </c>
      <c r="L2351">
        <v>400</v>
      </c>
      <c r="M2351" t="s">
        <v>140</v>
      </c>
      <c r="N2351">
        <v>6</v>
      </c>
      <c r="O2351">
        <v>13884.54</v>
      </c>
      <c r="P2351">
        <v>9849.94</v>
      </c>
      <c r="Q2351" t="str">
        <f>VLOOKUP(J2351,S:T,2,FALSE)</f>
        <v>G5 - Large C&amp;I</v>
      </c>
    </row>
    <row r="2352" spans="1:17" x14ac:dyDescent="0.35">
      <c r="A2352">
        <v>49</v>
      </c>
      <c r="B2352" t="s">
        <v>420</v>
      </c>
      <c r="C2352">
        <v>2020</v>
      </c>
      <c r="D2352">
        <v>7</v>
      </c>
      <c r="E2352" t="s">
        <v>158</v>
      </c>
      <c r="F2352">
        <v>5</v>
      </c>
      <c r="G2352" t="s">
        <v>140</v>
      </c>
      <c r="H2352">
        <v>417</v>
      </c>
      <c r="I2352" t="s">
        <v>499</v>
      </c>
      <c r="J2352">
        <v>2367</v>
      </c>
      <c r="K2352" t="s">
        <v>145</v>
      </c>
      <c r="L2352">
        <v>400</v>
      </c>
      <c r="M2352" t="s">
        <v>140</v>
      </c>
      <c r="N2352">
        <v>25</v>
      </c>
      <c r="O2352">
        <v>75793.08</v>
      </c>
      <c r="P2352">
        <v>76621.7</v>
      </c>
      <c r="Q2352" t="str">
        <f>VLOOKUP(J2352,S:T,2,FALSE)</f>
        <v>G5 - Large C&amp;I</v>
      </c>
    </row>
    <row r="2353" spans="1:17" x14ac:dyDescent="0.35">
      <c r="A2353">
        <v>49</v>
      </c>
      <c r="B2353" t="s">
        <v>420</v>
      </c>
      <c r="C2353">
        <v>2020</v>
      </c>
      <c r="D2353">
        <v>7</v>
      </c>
      <c r="E2353" t="s">
        <v>158</v>
      </c>
      <c r="F2353">
        <v>3</v>
      </c>
      <c r="G2353" t="s">
        <v>135</v>
      </c>
      <c r="H2353">
        <v>425</v>
      </c>
      <c r="I2353" t="s">
        <v>479</v>
      </c>
      <c r="J2353" t="s">
        <v>480</v>
      </c>
      <c r="K2353" t="s">
        <v>145</v>
      </c>
      <c r="L2353">
        <v>1675</v>
      </c>
      <c r="M2353" t="s">
        <v>481</v>
      </c>
      <c r="N2353">
        <v>4</v>
      </c>
      <c r="O2353">
        <v>4700.1899999999996</v>
      </c>
      <c r="P2353">
        <v>1396.72</v>
      </c>
      <c r="Q2353" t="str">
        <f>VLOOKUP(J2353,S:T,2,FALSE)</f>
        <v>G5 - Large C&amp;I</v>
      </c>
    </row>
    <row r="2354" spans="1:17" x14ac:dyDescent="0.35">
      <c r="A2354">
        <v>49</v>
      </c>
      <c r="B2354" t="s">
        <v>420</v>
      </c>
      <c r="C2354">
        <v>2020</v>
      </c>
      <c r="D2354">
        <v>7</v>
      </c>
      <c r="E2354" t="s">
        <v>158</v>
      </c>
      <c r="F2354">
        <v>3</v>
      </c>
      <c r="G2354" t="s">
        <v>135</v>
      </c>
      <c r="H2354">
        <v>428</v>
      </c>
      <c r="I2354" t="s">
        <v>529</v>
      </c>
      <c r="J2354" t="s">
        <v>530</v>
      </c>
      <c r="K2354" t="s">
        <v>145</v>
      </c>
      <c r="L2354">
        <v>1675</v>
      </c>
      <c r="M2354" t="s">
        <v>481</v>
      </c>
      <c r="N2354">
        <v>1</v>
      </c>
      <c r="O2354">
        <v>14145.87</v>
      </c>
      <c r="P2354">
        <v>15491.26</v>
      </c>
      <c r="Q2354" t="str">
        <f>VLOOKUP(J2354,S:T,2,FALSE)</f>
        <v>G5 - Large C&amp;I</v>
      </c>
    </row>
    <row r="2355" spans="1:17" x14ac:dyDescent="0.35">
      <c r="A2355">
        <v>49</v>
      </c>
      <c r="B2355" t="s">
        <v>420</v>
      </c>
      <c r="C2355">
        <v>2020</v>
      </c>
      <c r="D2355">
        <v>7</v>
      </c>
      <c r="E2355" t="s">
        <v>158</v>
      </c>
      <c r="F2355">
        <v>3</v>
      </c>
      <c r="G2355" t="s">
        <v>135</v>
      </c>
      <c r="H2355">
        <v>430</v>
      </c>
      <c r="I2355" t="s">
        <v>492</v>
      </c>
      <c r="J2355" t="s">
        <v>493</v>
      </c>
      <c r="K2355" t="s">
        <v>145</v>
      </c>
      <c r="L2355">
        <v>300</v>
      </c>
      <c r="M2355" t="s">
        <v>136</v>
      </c>
      <c r="N2355">
        <v>1</v>
      </c>
      <c r="O2355">
        <v>18749.63</v>
      </c>
      <c r="P2355">
        <v>1</v>
      </c>
      <c r="Q2355" t="str">
        <f>VLOOKUP(J2355,S:T,2,FALSE)</f>
        <v>E6 - OTHER</v>
      </c>
    </row>
    <row r="2356" spans="1:17" x14ac:dyDescent="0.35">
      <c r="A2356">
        <v>49</v>
      </c>
      <c r="B2356" t="s">
        <v>420</v>
      </c>
      <c r="C2356">
        <v>2020</v>
      </c>
      <c r="D2356">
        <v>7</v>
      </c>
      <c r="E2356" t="s">
        <v>158</v>
      </c>
      <c r="F2356">
        <v>3</v>
      </c>
      <c r="G2356" t="s">
        <v>135</v>
      </c>
      <c r="H2356">
        <v>432</v>
      </c>
      <c r="I2356" t="s">
        <v>507</v>
      </c>
      <c r="J2356" t="s">
        <v>508</v>
      </c>
      <c r="K2356" t="s">
        <v>145</v>
      </c>
      <c r="L2356">
        <v>1674</v>
      </c>
      <c r="M2356" t="s">
        <v>509</v>
      </c>
      <c r="N2356">
        <v>3</v>
      </c>
      <c r="O2356">
        <v>288759.17</v>
      </c>
      <c r="P2356">
        <v>0</v>
      </c>
      <c r="Q2356" t="str">
        <f>VLOOKUP(J2356,S:T,2,FALSE)</f>
        <v>G6 - OTHER</v>
      </c>
    </row>
    <row r="2357" spans="1:17" x14ac:dyDescent="0.35">
      <c r="A2357">
        <v>49</v>
      </c>
      <c r="B2357" t="s">
        <v>420</v>
      </c>
      <c r="C2357">
        <v>2020</v>
      </c>
      <c r="D2357">
        <v>7</v>
      </c>
      <c r="E2357" t="s">
        <v>158</v>
      </c>
      <c r="F2357">
        <v>3</v>
      </c>
      <c r="G2357" t="s">
        <v>135</v>
      </c>
      <c r="H2357">
        <v>404</v>
      </c>
      <c r="I2357" t="s">
        <v>506</v>
      </c>
      <c r="J2357">
        <v>2107</v>
      </c>
      <c r="K2357" t="s">
        <v>145</v>
      </c>
      <c r="L2357">
        <v>300</v>
      </c>
      <c r="M2357" t="s">
        <v>136</v>
      </c>
      <c r="N2357">
        <v>17680</v>
      </c>
      <c r="O2357">
        <v>851969.52</v>
      </c>
      <c r="P2357">
        <v>343007.8</v>
      </c>
      <c r="Q2357" t="str">
        <f>VLOOKUP(J2357,S:T,2,FALSE)</f>
        <v>G3 - Small C&amp;I</v>
      </c>
    </row>
    <row r="2358" spans="1:17" x14ac:dyDescent="0.35">
      <c r="A2358">
        <v>49</v>
      </c>
      <c r="B2358" t="s">
        <v>420</v>
      </c>
      <c r="C2358">
        <v>2020</v>
      </c>
      <c r="D2358">
        <v>7</v>
      </c>
      <c r="E2358" t="s">
        <v>158</v>
      </c>
      <c r="F2358">
        <v>3</v>
      </c>
      <c r="G2358" t="s">
        <v>135</v>
      </c>
      <c r="H2358">
        <v>407</v>
      </c>
      <c r="I2358" t="s">
        <v>496</v>
      </c>
      <c r="J2358" t="s">
        <v>497</v>
      </c>
      <c r="K2358" t="s">
        <v>145</v>
      </c>
      <c r="L2358">
        <v>1670</v>
      </c>
      <c r="M2358" t="s">
        <v>491</v>
      </c>
      <c r="N2358">
        <v>325</v>
      </c>
      <c r="O2358">
        <v>136474.99</v>
      </c>
      <c r="P2358">
        <v>166725.14000000001</v>
      </c>
      <c r="Q2358" t="str">
        <f>VLOOKUP(J2358,S:T,2,FALSE)</f>
        <v>G4 - Medium C&amp;I</v>
      </c>
    </row>
    <row r="2359" spans="1:17" x14ac:dyDescent="0.35">
      <c r="A2359">
        <v>49</v>
      </c>
      <c r="B2359" t="s">
        <v>420</v>
      </c>
      <c r="C2359">
        <v>2020</v>
      </c>
      <c r="D2359">
        <v>7</v>
      </c>
      <c r="E2359" t="s">
        <v>158</v>
      </c>
      <c r="F2359">
        <v>3</v>
      </c>
      <c r="G2359" t="s">
        <v>135</v>
      </c>
      <c r="H2359">
        <v>406</v>
      </c>
      <c r="I2359" t="s">
        <v>503</v>
      </c>
      <c r="J2359">
        <v>2221</v>
      </c>
      <c r="K2359" t="s">
        <v>145</v>
      </c>
      <c r="L2359">
        <v>1670</v>
      </c>
      <c r="M2359" t="s">
        <v>491</v>
      </c>
      <c r="N2359">
        <v>1405</v>
      </c>
      <c r="O2359">
        <v>449171.87</v>
      </c>
      <c r="P2359">
        <v>442169.97</v>
      </c>
      <c r="Q2359" t="str">
        <f>VLOOKUP(J2359,S:T,2,FALSE)</f>
        <v>G4 - Medium C&amp;I</v>
      </c>
    </row>
    <row r="2360" spans="1:17" x14ac:dyDescent="0.35">
      <c r="A2360">
        <v>49</v>
      </c>
      <c r="B2360" t="s">
        <v>420</v>
      </c>
      <c r="C2360">
        <v>2020</v>
      </c>
      <c r="D2360">
        <v>7</v>
      </c>
      <c r="E2360" t="s">
        <v>158</v>
      </c>
      <c r="F2360">
        <v>10</v>
      </c>
      <c r="G2360" t="s">
        <v>149</v>
      </c>
      <c r="H2360">
        <v>402</v>
      </c>
      <c r="I2360" t="s">
        <v>486</v>
      </c>
      <c r="J2360">
        <v>1301</v>
      </c>
      <c r="K2360" t="s">
        <v>145</v>
      </c>
      <c r="L2360">
        <v>207</v>
      </c>
      <c r="M2360" t="s">
        <v>151</v>
      </c>
      <c r="N2360">
        <v>19815</v>
      </c>
      <c r="O2360">
        <v>590973.39</v>
      </c>
      <c r="P2360">
        <v>420381.38</v>
      </c>
      <c r="Q2360" t="str">
        <f>VLOOKUP(J2360,S:T,2,FALSE)</f>
        <v>G2 - Low Income Residential</v>
      </c>
    </row>
    <row r="2361" spans="1:17" x14ac:dyDescent="0.35">
      <c r="A2361">
        <v>49</v>
      </c>
      <c r="B2361" t="s">
        <v>420</v>
      </c>
      <c r="C2361">
        <v>2020</v>
      </c>
      <c r="D2361">
        <v>7</v>
      </c>
      <c r="E2361" t="s">
        <v>158</v>
      </c>
      <c r="F2361">
        <v>1</v>
      </c>
      <c r="G2361" t="s">
        <v>132</v>
      </c>
      <c r="H2361">
        <v>403</v>
      </c>
      <c r="I2361" t="s">
        <v>512</v>
      </c>
      <c r="J2361">
        <v>1101</v>
      </c>
      <c r="K2361" t="s">
        <v>145</v>
      </c>
      <c r="L2361">
        <v>200</v>
      </c>
      <c r="M2361" t="s">
        <v>143</v>
      </c>
      <c r="N2361">
        <v>572</v>
      </c>
      <c r="O2361">
        <v>13214.51</v>
      </c>
      <c r="P2361">
        <v>7128.43</v>
      </c>
      <c r="Q2361" t="str">
        <f>VLOOKUP(J2361,S:T,2,FALSE)</f>
        <v>G2 - Low Income Residential</v>
      </c>
    </row>
    <row r="2362" spans="1:17" x14ac:dyDescent="0.35">
      <c r="A2362">
        <v>49</v>
      </c>
      <c r="B2362" t="s">
        <v>420</v>
      </c>
      <c r="C2362">
        <v>2020</v>
      </c>
      <c r="D2362">
        <v>7</v>
      </c>
      <c r="E2362" t="s">
        <v>158</v>
      </c>
      <c r="F2362">
        <v>5</v>
      </c>
      <c r="G2362" t="s">
        <v>140</v>
      </c>
      <c r="H2362">
        <v>415</v>
      </c>
      <c r="I2362" t="s">
        <v>501</v>
      </c>
      <c r="J2362" t="s">
        <v>502</v>
      </c>
      <c r="K2362" t="s">
        <v>145</v>
      </c>
      <c r="L2362">
        <v>1670</v>
      </c>
      <c r="M2362" t="s">
        <v>491</v>
      </c>
      <c r="N2362">
        <v>3</v>
      </c>
      <c r="O2362">
        <v>9707.82</v>
      </c>
      <c r="P2362">
        <v>17947.84</v>
      </c>
      <c r="Q2362" t="str">
        <f>VLOOKUP(J2362,S:T,2,FALSE)</f>
        <v>G5 - Large C&amp;I</v>
      </c>
    </row>
    <row r="2363" spans="1:17" x14ac:dyDescent="0.35">
      <c r="A2363">
        <v>49</v>
      </c>
      <c r="B2363" t="s">
        <v>420</v>
      </c>
      <c r="C2363">
        <v>2020</v>
      </c>
      <c r="D2363">
        <v>7</v>
      </c>
      <c r="E2363" t="s">
        <v>158</v>
      </c>
      <c r="F2363">
        <v>5</v>
      </c>
      <c r="G2363" t="s">
        <v>140</v>
      </c>
      <c r="H2363">
        <v>414</v>
      </c>
      <c r="I2363" t="s">
        <v>505</v>
      </c>
      <c r="J2363">
        <v>3421</v>
      </c>
      <c r="K2363" t="s">
        <v>145</v>
      </c>
      <c r="L2363">
        <v>1670</v>
      </c>
      <c r="M2363" t="s">
        <v>491</v>
      </c>
      <c r="N2363">
        <v>1</v>
      </c>
      <c r="O2363">
        <v>2356.75</v>
      </c>
      <c r="P2363">
        <v>0</v>
      </c>
      <c r="Q2363" t="str">
        <f>VLOOKUP(J2363,S:T,2,FALSE)</f>
        <v>G5 - Large C&amp;I</v>
      </c>
    </row>
    <row r="2364" spans="1:17" x14ac:dyDescent="0.35">
      <c r="A2364">
        <v>49</v>
      </c>
      <c r="B2364" t="s">
        <v>420</v>
      </c>
      <c r="C2364">
        <v>2020</v>
      </c>
      <c r="D2364">
        <v>7</v>
      </c>
      <c r="E2364" t="s">
        <v>158</v>
      </c>
      <c r="F2364">
        <v>3</v>
      </c>
      <c r="G2364" t="s">
        <v>135</v>
      </c>
      <c r="H2364">
        <v>410</v>
      </c>
      <c r="I2364" t="s">
        <v>513</v>
      </c>
      <c r="J2364">
        <v>3321</v>
      </c>
      <c r="K2364" t="s">
        <v>145</v>
      </c>
      <c r="L2364">
        <v>1670</v>
      </c>
      <c r="M2364" t="s">
        <v>491</v>
      </c>
      <c r="N2364">
        <v>200</v>
      </c>
      <c r="O2364">
        <v>237152.34</v>
      </c>
      <c r="P2364">
        <v>160102.54999999999</v>
      </c>
      <c r="Q2364" t="str">
        <f>VLOOKUP(J2364,S:T,2,FALSE)</f>
        <v>G5 - Large C&amp;I</v>
      </c>
    </row>
    <row r="2365" spans="1:17" x14ac:dyDescent="0.35">
      <c r="A2365">
        <v>49</v>
      </c>
      <c r="B2365" t="s">
        <v>420</v>
      </c>
      <c r="C2365">
        <v>2020</v>
      </c>
      <c r="D2365">
        <v>7</v>
      </c>
      <c r="E2365" t="s">
        <v>158</v>
      </c>
      <c r="F2365">
        <v>3</v>
      </c>
      <c r="G2365" t="s">
        <v>135</v>
      </c>
      <c r="H2365">
        <v>412</v>
      </c>
      <c r="I2365" t="s">
        <v>533</v>
      </c>
      <c r="J2365">
        <v>3331</v>
      </c>
      <c r="K2365" t="s">
        <v>145</v>
      </c>
      <c r="L2365">
        <v>300</v>
      </c>
      <c r="M2365" t="s">
        <v>136</v>
      </c>
      <c r="N2365">
        <v>3</v>
      </c>
      <c r="O2365">
        <v>4718.62</v>
      </c>
      <c r="P2365">
        <v>1167.69</v>
      </c>
      <c r="Q2365" t="str">
        <f>VLOOKUP(J2365,S:T,2,FALSE)</f>
        <v>G5 - Large C&amp;I</v>
      </c>
    </row>
    <row r="2366" spans="1:17" x14ac:dyDescent="0.35">
      <c r="A2366">
        <v>49</v>
      </c>
      <c r="B2366" t="s">
        <v>420</v>
      </c>
      <c r="C2366">
        <v>2020</v>
      </c>
      <c r="D2366">
        <v>7</v>
      </c>
      <c r="E2366" t="s">
        <v>158</v>
      </c>
      <c r="F2366">
        <v>3</v>
      </c>
      <c r="G2366" t="s">
        <v>135</v>
      </c>
      <c r="H2366">
        <v>423</v>
      </c>
      <c r="I2366" t="s">
        <v>482</v>
      </c>
      <c r="J2366" t="s">
        <v>483</v>
      </c>
      <c r="K2366" t="s">
        <v>145</v>
      </c>
      <c r="L2366">
        <v>1671</v>
      </c>
      <c r="M2366" t="s">
        <v>484</v>
      </c>
      <c r="N2366">
        <v>13</v>
      </c>
      <c r="O2366">
        <v>172658.14</v>
      </c>
      <c r="P2366">
        <v>985644.72</v>
      </c>
      <c r="Q2366" t="str">
        <f>VLOOKUP(J2366,S:T,2,FALSE)</f>
        <v>G5 - Large C&amp;I</v>
      </c>
    </row>
    <row r="2367" spans="1:17" x14ac:dyDescent="0.35">
      <c r="A2367">
        <v>49</v>
      </c>
      <c r="B2367" t="s">
        <v>420</v>
      </c>
      <c r="C2367">
        <v>2020</v>
      </c>
      <c r="D2367">
        <v>7</v>
      </c>
      <c r="E2367" t="s">
        <v>158</v>
      </c>
      <c r="F2367">
        <v>5</v>
      </c>
      <c r="G2367" t="s">
        <v>140</v>
      </c>
      <c r="H2367">
        <v>422</v>
      </c>
      <c r="I2367" t="s">
        <v>500</v>
      </c>
      <c r="J2367">
        <v>2421</v>
      </c>
      <c r="K2367" t="s">
        <v>145</v>
      </c>
      <c r="L2367">
        <v>1671</v>
      </c>
      <c r="M2367" t="s">
        <v>484</v>
      </c>
      <c r="N2367">
        <v>13</v>
      </c>
      <c r="O2367">
        <v>87443.1</v>
      </c>
      <c r="P2367">
        <v>319912.07</v>
      </c>
      <c r="Q2367" t="str">
        <f>VLOOKUP(J2367,S:T,2,FALSE)</f>
        <v>G5 - Large C&amp;I</v>
      </c>
    </row>
    <row r="2368" spans="1:17" x14ac:dyDescent="0.35">
      <c r="A2368">
        <v>49</v>
      </c>
      <c r="B2368" t="s">
        <v>420</v>
      </c>
      <c r="C2368">
        <v>2020</v>
      </c>
      <c r="D2368">
        <v>7</v>
      </c>
      <c r="E2368" t="s">
        <v>158</v>
      </c>
      <c r="F2368">
        <v>3</v>
      </c>
      <c r="G2368" t="s">
        <v>135</v>
      </c>
      <c r="H2368">
        <v>418</v>
      </c>
      <c r="I2368" t="s">
        <v>528</v>
      </c>
      <c r="J2368">
        <v>2321</v>
      </c>
      <c r="K2368" t="s">
        <v>145</v>
      </c>
      <c r="L2368">
        <v>1671</v>
      </c>
      <c r="M2368" t="s">
        <v>484</v>
      </c>
      <c r="N2368">
        <v>40</v>
      </c>
      <c r="O2368">
        <v>78530.460000000006</v>
      </c>
      <c r="P2368">
        <v>159170.51999999999</v>
      </c>
      <c r="Q2368" t="str">
        <f>VLOOKUP(J2368,S:T,2,FALSE)</f>
        <v>G5 - Large C&amp;I</v>
      </c>
    </row>
    <row r="2369" spans="1:17" x14ac:dyDescent="0.35">
      <c r="A2369">
        <v>49</v>
      </c>
      <c r="B2369" t="s">
        <v>420</v>
      </c>
      <c r="C2369">
        <v>2020</v>
      </c>
      <c r="D2369">
        <v>7</v>
      </c>
      <c r="E2369" t="s">
        <v>158</v>
      </c>
      <c r="F2369">
        <v>3</v>
      </c>
      <c r="G2369" t="s">
        <v>135</v>
      </c>
      <c r="H2369">
        <v>422</v>
      </c>
      <c r="I2369" t="s">
        <v>500</v>
      </c>
      <c r="J2369">
        <v>2421</v>
      </c>
      <c r="K2369" t="s">
        <v>145</v>
      </c>
      <c r="L2369">
        <v>1671</v>
      </c>
      <c r="M2369" t="s">
        <v>484</v>
      </c>
      <c r="N2369">
        <v>2</v>
      </c>
      <c r="O2369">
        <v>5785.32</v>
      </c>
      <c r="P2369">
        <v>19073.439999999999</v>
      </c>
      <c r="Q2369" t="str">
        <f>VLOOKUP(J2369,S:T,2,FALSE)</f>
        <v>G5 - Large C&amp;I</v>
      </c>
    </row>
    <row r="2370" spans="1:17" x14ac:dyDescent="0.35">
      <c r="A2370">
        <v>49</v>
      </c>
      <c r="B2370" t="s">
        <v>420</v>
      </c>
      <c r="C2370">
        <v>2020</v>
      </c>
      <c r="D2370">
        <v>7</v>
      </c>
      <c r="E2370" t="s">
        <v>158</v>
      </c>
      <c r="F2370">
        <v>3</v>
      </c>
      <c r="G2370" t="s">
        <v>135</v>
      </c>
      <c r="H2370">
        <v>421</v>
      </c>
      <c r="I2370" t="s">
        <v>485</v>
      </c>
      <c r="J2370">
        <v>2496</v>
      </c>
      <c r="K2370" t="s">
        <v>145</v>
      </c>
      <c r="L2370">
        <v>300</v>
      </c>
      <c r="M2370" t="s">
        <v>136</v>
      </c>
      <c r="N2370">
        <v>1</v>
      </c>
      <c r="O2370">
        <v>45905.46</v>
      </c>
      <c r="P2370">
        <v>64515.11</v>
      </c>
      <c r="Q2370" t="str">
        <f>VLOOKUP(J2370,S:T,2,FALSE)</f>
        <v>G5 - Large C&amp;I</v>
      </c>
    </row>
    <row r="2371" spans="1:17" x14ac:dyDescent="0.35">
      <c r="A2371">
        <v>49</v>
      </c>
      <c r="B2371" t="s">
        <v>420</v>
      </c>
      <c r="C2371">
        <v>2020</v>
      </c>
      <c r="D2371">
        <v>7</v>
      </c>
      <c r="E2371" t="s">
        <v>158</v>
      </c>
      <c r="F2371">
        <v>5</v>
      </c>
      <c r="G2371" t="s">
        <v>140</v>
      </c>
      <c r="H2371">
        <v>421</v>
      </c>
      <c r="I2371" t="s">
        <v>485</v>
      </c>
      <c r="J2371">
        <v>2496</v>
      </c>
      <c r="K2371" t="s">
        <v>145</v>
      </c>
      <c r="L2371">
        <v>400</v>
      </c>
      <c r="M2371" t="s">
        <v>140</v>
      </c>
      <c r="N2371">
        <v>2</v>
      </c>
      <c r="O2371">
        <v>26652.39</v>
      </c>
      <c r="P2371">
        <v>32816.75</v>
      </c>
      <c r="Q2371" t="str">
        <f>VLOOKUP(J2371,S:T,2,FALSE)</f>
        <v>G5 - Large C&amp;I</v>
      </c>
    </row>
    <row r="2372" spans="1:17" x14ac:dyDescent="0.35">
      <c r="A2372">
        <v>49</v>
      </c>
      <c r="B2372" t="s">
        <v>420</v>
      </c>
      <c r="C2372">
        <v>2020</v>
      </c>
      <c r="D2372">
        <v>7</v>
      </c>
      <c r="E2372" t="s">
        <v>158</v>
      </c>
      <c r="F2372">
        <v>5</v>
      </c>
      <c r="G2372" t="s">
        <v>140</v>
      </c>
      <c r="H2372">
        <v>407</v>
      </c>
      <c r="I2372" t="s">
        <v>496</v>
      </c>
      <c r="J2372" t="s">
        <v>497</v>
      </c>
      <c r="K2372" t="s">
        <v>145</v>
      </c>
      <c r="L2372">
        <v>1670</v>
      </c>
      <c r="M2372" t="s">
        <v>491</v>
      </c>
      <c r="N2372">
        <v>8</v>
      </c>
      <c r="O2372">
        <v>5236.6499999999996</v>
      </c>
      <c r="P2372">
        <v>8617.5499999999993</v>
      </c>
      <c r="Q2372" t="str">
        <f>VLOOKUP(J2372,S:T,2,FALSE)</f>
        <v>G4 - Medium C&amp;I</v>
      </c>
    </row>
    <row r="2373" spans="1:17" x14ac:dyDescent="0.35">
      <c r="A2373">
        <v>49</v>
      </c>
      <c r="B2373" t="s">
        <v>420</v>
      </c>
      <c r="C2373">
        <v>2020</v>
      </c>
      <c r="D2373">
        <v>7</v>
      </c>
      <c r="E2373" t="s">
        <v>158</v>
      </c>
      <c r="F2373">
        <v>3</v>
      </c>
      <c r="G2373" t="s">
        <v>135</v>
      </c>
      <c r="H2373">
        <v>408</v>
      </c>
      <c r="I2373" t="s">
        <v>478</v>
      </c>
      <c r="J2373">
        <v>2231</v>
      </c>
      <c r="K2373" t="s">
        <v>145</v>
      </c>
      <c r="L2373">
        <v>300</v>
      </c>
      <c r="M2373" t="s">
        <v>136</v>
      </c>
      <c r="N2373">
        <v>39</v>
      </c>
      <c r="O2373">
        <v>7199.09</v>
      </c>
      <c r="P2373">
        <v>582.72</v>
      </c>
      <c r="Q2373" t="str">
        <f>VLOOKUP(J2373,S:T,2,FALSE)</f>
        <v>G4 - Medium C&amp;I</v>
      </c>
    </row>
    <row r="2374" spans="1:17" x14ac:dyDescent="0.35">
      <c r="A2374">
        <v>49</v>
      </c>
      <c r="B2374" t="s">
        <v>420</v>
      </c>
      <c r="C2374">
        <v>2020</v>
      </c>
      <c r="D2374">
        <v>7</v>
      </c>
      <c r="E2374" t="s">
        <v>158</v>
      </c>
      <c r="F2374">
        <v>3</v>
      </c>
      <c r="G2374" t="s">
        <v>135</v>
      </c>
      <c r="H2374">
        <v>405</v>
      </c>
      <c r="I2374" t="s">
        <v>504</v>
      </c>
      <c r="J2374">
        <v>2237</v>
      </c>
      <c r="K2374" t="s">
        <v>145</v>
      </c>
      <c r="L2374">
        <v>300</v>
      </c>
      <c r="M2374" t="s">
        <v>136</v>
      </c>
      <c r="N2374">
        <v>3218</v>
      </c>
      <c r="O2374">
        <v>1342402.88</v>
      </c>
      <c r="P2374">
        <v>831298.98</v>
      </c>
      <c r="Q2374" t="str">
        <f>VLOOKUP(J2374,S:T,2,FALSE)</f>
        <v>G4 - Medium C&amp;I</v>
      </c>
    </row>
    <row r="2375" spans="1:17" x14ac:dyDescent="0.35">
      <c r="A2375">
        <v>49</v>
      </c>
      <c r="B2375" t="s">
        <v>420</v>
      </c>
      <c r="C2375">
        <v>2020</v>
      </c>
      <c r="D2375">
        <v>7</v>
      </c>
      <c r="E2375" t="s">
        <v>158</v>
      </c>
      <c r="F2375">
        <v>5</v>
      </c>
      <c r="G2375" t="s">
        <v>140</v>
      </c>
      <c r="H2375">
        <v>419</v>
      </c>
      <c r="I2375" t="s">
        <v>519</v>
      </c>
      <c r="J2375" t="s">
        <v>520</v>
      </c>
      <c r="K2375" t="s">
        <v>145</v>
      </c>
      <c r="L2375">
        <v>1671</v>
      </c>
      <c r="M2375" t="s">
        <v>484</v>
      </c>
      <c r="N2375">
        <v>47</v>
      </c>
      <c r="O2375">
        <v>104793.41</v>
      </c>
      <c r="P2375">
        <v>220682.68</v>
      </c>
      <c r="Q2375" t="str">
        <f>VLOOKUP(J2375,S:T,2,FALSE)</f>
        <v>G5 - Large C&amp;I</v>
      </c>
    </row>
    <row r="2376" spans="1:17" x14ac:dyDescent="0.35">
      <c r="A2376">
        <v>49</v>
      </c>
      <c r="B2376" t="s">
        <v>420</v>
      </c>
      <c r="C2376">
        <v>2020</v>
      </c>
      <c r="D2376">
        <v>7</v>
      </c>
      <c r="E2376" t="s">
        <v>158</v>
      </c>
      <c r="F2376">
        <v>3</v>
      </c>
      <c r="G2376" t="s">
        <v>135</v>
      </c>
      <c r="H2376">
        <v>442</v>
      </c>
      <c r="I2376" t="s">
        <v>531</v>
      </c>
      <c r="J2376" t="s">
        <v>532</v>
      </c>
      <c r="K2376" t="s">
        <v>145</v>
      </c>
      <c r="L2376">
        <v>1672</v>
      </c>
      <c r="M2376" t="s">
        <v>524</v>
      </c>
      <c r="N2376">
        <v>8</v>
      </c>
      <c r="O2376">
        <v>199335.73</v>
      </c>
      <c r="P2376">
        <v>1314476.79</v>
      </c>
      <c r="Q2376" t="str">
        <f>VLOOKUP(J2376,S:T,2,FALSE)</f>
        <v>G5 - Large C&amp;I</v>
      </c>
    </row>
    <row r="2377" spans="1:17" x14ac:dyDescent="0.35">
      <c r="A2377">
        <v>49</v>
      </c>
      <c r="B2377" t="s">
        <v>420</v>
      </c>
      <c r="C2377">
        <v>2020</v>
      </c>
      <c r="D2377">
        <v>7</v>
      </c>
      <c r="E2377" t="s">
        <v>158</v>
      </c>
      <c r="F2377">
        <v>3</v>
      </c>
      <c r="G2377" t="s">
        <v>135</v>
      </c>
      <c r="H2377">
        <v>439</v>
      </c>
      <c r="I2377" t="s">
        <v>487</v>
      </c>
      <c r="J2377" t="s">
        <v>488</v>
      </c>
      <c r="K2377" t="s">
        <v>145</v>
      </c>
      <c r="L2377">
        <v>300</v>
      </c>
      <c r="M2377" t="s">
        <v>136</v>
      </c>
      <c r="N2377">
        <v>1</v>
      </c>
      <c r="O2377">
        <v>644.35</v>
      </c>
      <c r="P2377">
        <v>0</v>
      </c>
      <c r="Q2377" t="str">
        <f>VLOOKUP(J2377,S:T,2,FALSE)</f>
        <v>G5 - Large C&amp;I</v>
      </c>
    </row>
    <row r="2378" spans="1:17" x14ac:dyDescent="0.35">
      <c r="A2378">
        <v>49</v>
      </c>
      <c r="B2378" t="s">
        <v>420</v>
      </c>
      <c r="C2378">
        <v>2020</v>
      </c>
      <c r="D2378">
        <v>7</v>
      </c>
      <c r="E2378" t="s">
        <v>158</v>
      </c>
      <c r="F2378">
        <v>3</v>
      </c>
      <c r="G2378" t="s">
        <v>135</v>
      </c>
      <c r="H2378">
        <v>441</v>
      </c>
      <c r="I2378" t="s">
        <v>526</v>
      </c>
      <c r="J2378" t="s">
        <v>527</v>
      </c>
      <c r="K2378" t="s">
        <v>145</v>
      </c>
      <c r="L2378">
        <v>300</v>
      </c>
      <c r="M2378" t="s">
        <v>136</v>
      </c>
      <c r="N2378">
        <v>1</v>
      </c>
      <c r="O2378">
        <v>24923.7</v>
      </c>
      <c r="P2378">
        <v>83739.520000000004</v>
      </c>
      <c r="Q2378" t="str">
        <f>VLOOKUP(J2378,S:T,2,FALSE)</f>
        <v>G5 - Large C&amp;I</v>
      </c>
    </row>
    <row r="2379" spans="1:17" x14ac:dyDescent="0.35">
      <c r="A2379">
        <v>49</v>
      </c>
      <c r="B2379" t="s">
        <v>420</v>
      </c>
      <c r="C2379">
        <v>2020</v>
      </c>
      <c r="D2379">
        <v>7</v>
      </c>
      <c r="E2379" t="s">
        <v>158</v>
      </c>
      <c r="F2379">
        <v>3</v>
      </c>
      <c r="G2379" t="s">
        <v>135</v>
      </c>
      <c r="H2379">
        <v>443</v>
      </c>
      <c r="I2379" t="s">
        <v>494</v>
      </c>
      <c r="J2379">
        <v>2121</v>
      </c>
      <c r="K2379" t="s">
        <v>145</v>
      </c>
      <c r="L2379">
        <v>1670</v>
      </c>
      <c r="M2379" t="s">
        <v>491</v>
      </c>
      <c r="N2379">
        <v>798</v>
      </c>
      <c r="O2379">
        <v>36263.370000000003</v>
      </c>
      <c r="P2379">
        <v>40092.26</v>
      </c>
      <c r="Q2379" t="str">
        <f>VLOOKUP(J2379,S:T,2,FALSE)</f>
        <v>G3 - Small C&amp;I</v>
      </c>
    </row>
    <row r="2380" spans="1:17" x14ac:dyDescent="0.35">
      <c r="A2380">
        <v>49</v>
      </c>
      <c r="B2380" t="s">
        <v>420</v>
      </c>
      <c r="C2380">
        <v>2020</v>
      </c>
      <c r="D2380">
        <v>7</v>
      </c>
      <c r="E2380" t="s">
        <v>158</v>
      </c>
      <c r="F2380">
        <v>3</v>
      </c>
      <c r="G2380" t="s">
        <v>135</v>
      </c>
      <c r="H2380">
        <v>440</v>
      </c>
      <c r="I2380" t="s">
        <v>522</v>
      </c>
      <c r="J2380" t="s">
        <v>523</v>
      </c>
      <c r="K2380" t="s">
        <v>145</v>
      </c>
      <c r="L2380">
        <v>1672</v>
      </c>
      <c r="M2380" t="s">
        <v>524</v>
      </c>
      <c r="N2380">
        <v>1</v>
      </c>
      <c r="O2380">
        <v>25680.11</v>
      </c>
      <c r="P2380">
        <v>154377.60999999999</v>
      </c>
      <c r="Q2380" t="str">
        <f>VLOOKUP(J2380,S:T,2,FALSE)</f>
        <v>G5 - Large C&amp;I</v>
      </c>
    </row>
    <row r="2381" spans="1:17" x14ac:dyDescent="0.35">
      <c r="A2381">
        <v>49</v>
      </c>
      <c r="B2381" t="s">
        <v>420</v>
      </c>
      <c r="C2381">
        <v>2020</v>
      </c>
      <c r="D2381">
        <v>7</v>
      </c>
      <c r="E2381" t="s">
        <v>158</v>
      </c>
      <c r="F2381">
        <v>10</v>
      </c>
      <c r="G2381" t="s">
        <v>149</v>
      </c>
      <c r="H2381">
        <v>400</v>
      </c>
      <c r="I2381" t="s">
        <v>510</v>
      </c>
      <c r="J2381">
        <v>1247</v>
      </c>
      <c r="K2381" t="s">
        <v>145</v>
      </c>
      <c r="L2381">
        <v>207</v>
      </c>
      <c r="M2381" t="s">
        <v>151</v>
      </c>
      <c r="N2381">
        <v>200695</v>
      </c>
      <c r="O2381">
        <v>7877015.7800000003</v>
      </c>
      <c r="P2381">
        <v>4026609.67</v>
      </c>
      <c r="Q2381" t="str">
        <f>VLOOKUP(J2381,S:T,2,FALSE)</f>
        <v>G1 - Residential</v>
      </c>
    </row>
    <row r="2382" spans="1:17" x14ac:dyDescent="0.35">
      <c r="A2382">
        <v>49</v>
      </c>
      <c r="B2382" t="s">
        <v>420</v>
      </c>
      <c r="C2382">
        <v>2020</v>
      </c>
      <c r="D2382">
        <v>7</v>
      </c>
      <c r="E2382" t="s">
        <v>158</v>
      </c>
      <c r="F2382">
        <v>1</v>
      </c>
      <c r="G2382" t="s">
        <v>132</v>
      </c>
      <c r="H2382">
        <v>401</v>
      </c>
      <c r="I2382" t="s">
        <v>525</v>
      </c>
      <c r="J2382">
        <v>1012</v>
      </c>
      <c r="K2382" t="s">
        <v>145</v>
      </c>
      <c r="L2382">
        <v>200</v>
      </c>
      <c r="M2382" t="s">
        <v>143</v>
      </c>
      <c r="N2382">
        <v>15679</v>
      </c>
      <c r="O2382">
        <v>432196.4</v>
      </c>
      <c r="P2382">
        <v>150045.6</v>
      </c>
      <c r="Q2382" t="str">
        <f>VLOOKUP(J2382,S:T,2,FALSE)</f>
        <v>G1 - Residential</v>
      </c>
    </row>
    <row r="2383" spans="1:17" x14ac:dyDescent="0.35">
      <c r="A2383">
        <v>49</v>
      </c>
      <c r="B2383" t="s">
        <v>420</v>
      </c>
      <c r="C2383">
        <v>2020</v>
      </c>
      <c r="D2383">
        <v>7</v>
      </c>
      <c r="E2383" t="s">
        <v>158</v>
      </c>
      <c r="F2383">
        <v>3</v>
      </c>
      <c r="G2383" t="s">
        <v>135</v>
      </c>
      <c r="H2383">
        <v>415</v>
      </c>
      <c r="I2383" t="s">
        <v>501</v>
      </c>
      <c r="J2383" t="s">
        <v>502</v>
      </c>
      <c r="K2383" t="s">
        <v>145</v>
      </c>
      <c r="L2383">
        <v>1670</v>
      </c>
      <c r="M2383" t="s">
        <v>491</v>
      </c>
      <c r="N2383">
        <v>23</v>
      </c>
      <c r="O2383">
        <v>118833.23</v>
      </c>
      <c r="P2383">
        <v>177009.57</v>
      </c>
      <c r="Q2383" t="str">
        <f>VLOOKUP(J2383,S:T,2,FALSE)</f>
        <v>G5 - Large C&amp;I</v>
      </c>
    </row>
    <row r="2384" spans="1:17" x14ac:dyDescent="0.35">
      <c r="A2384">
        <v>49</v>
      </c>
      <c r="B2384" t="s">
        <v>420</v>
      </c>
      <c r="C2384">
        <v>2020</v>
      </c>
      <c r="D2384">
        <v>7</v>
      </c>
      <c r="E2384" t="s">
        <v>158</v>
      </c>
      <c r="F2384">
        <v>5</v>
      </c>
      <c r="G2384" t="s">
        <v>140</v>
      </c>
      <c r="H2384">
        <v>410</v>
      </c>
      <c r="I2384" t="s">
        <v>513</v>
      </c>
      <c r="J2384">
        <v>3321</v>
      </c>
      <c r="K2384" t="s">
        <v>145</v>
      </c>
      <c r="L2384">
        <v>1670</v>
      </c>
      <c r="M2384" t="s">
        <v>491</v>
      </c>
      <c r="N2384">
        <v>22</v>
      </c>
      <c r="O2384">
        <v>27343.71</v>
      </c>
      <c r="P2384">
        <v>23422.1</v>
      </c>
      <c r="Q2384" t="str">
        <f>VLOOKUP(J2384,S:T,2,FALSE)</f>
        <v>G5 - Large C&amp;I</v>
      </c>
    </row>
    <row r="2385" spans="1:17" x14ac:dyDescent="0.35">
      <c r="A2385">
        <v>49</v>
      </c>
      <c r="B2385" t="s">
        <v>420</v>
      </c>
      <c r="C2385">
        <v>2020</v>
      </c>
      <c r="D2385">
        <v>7</v>
      </c>
      <c r="E2385" t="s">
        <v>158</v>
      </c>
      <c r="F2385">
        <v>3</v>
      </c>
      <c r="G2385" t="s">
        <v>135</v>
      </c>
      <c r="H2385">
        <v>409</v>
      </c>
      <c r="I2385" t="s">
        <v>517</v>
      </c>
      <c r="J2385">
        <v>3367</v>
      </c>
      <c r="K2385" t="s">
        <v>145</v>
      </c>
      <c r="L2385">
        <v>300</v>
      </c>
      <c r="M2385" t="s">
        <v>136</v>
      </c>
      <c r="N2385">
        <v>87</v>
      </c>
      <c r="O2385">
        <v>148705.69</v>
      </c>
      <c r="P2385">
        <v>83141.53</v>
      </c>
      <c r="Q2385" t="str">
        <f>VLOOKUP(J2385,S:T,2,FALSE)</f>
        <v>G5 - Large C&amp;I</v>
      </c>
    </row>
    <row r="2386" spans="1:17" x14ac:dyDescent="0.35">
      <c r="A2386">
        <v>49</v>
      </c>
      <c r="B2386" t="s">
        <v>420</v>
      </c>
      <c r="C2386">
        <v>2020</v>
      </c>
      <c r="D2386">
        <v>7</v>
      </c>
      <c r="E2386" t="s">
        <v>158</v>
      </c>
      <c r="F2386">
        <v>5</v>
      </c>
      <c r="G2386" t="s">
        <v>140</v>
      </c>
      <c r="H2386">
        <v>443</v>
      </c>
      <c r="I2386" t="s">
        <v>494</v>
      </c>
      <c r="J2386">
        <v>2121</v>
      </c>
      <c r="K2386" t="s">
        <v>145</v>
      </c>
      <c r="L2386">
        <v>1670</v>
      </c>
      <c r="M2386" t="s">
        <v>491</v>
      </c>
      <c r="N2386">
        <v>2</v>
      </c>
      <c r="O2386">
        <v>57.03</v>
      </c>
      <c r="P2386">
        <v>9.24</v>
      </c>
      <c r="Q2386" t="str">
        <f>VLOOKUP(J2386,S:T,2,FALSE)</f>
        <v>G3 - Small C&amp;I</v>
      </c>
    </row>
    <row r="2387" spans="1:17" x14ac:dyDescent="0.35">
      <c r="A2387">
        <v>49</v>
      </c>
      <c r="B2387" t="s">
        <v>420</v>
      </c>
      <c r="C2387">
        <v>2020</v>
      </c>
      <c r="D2387">
        <v>7</v>
      </c>
      <c r="E2387" t="s">
        <v>158</v>
      </c>
      <c r="F2387">
        <v>3</v>
      </c>
      <c r="G2387" t="s">
        <v>135</v>
      </c>
      <c r="H2387">
        <v>444</v>
      </c>
      <c r="I2387" t="s">
        <v>495</v>
      </c>
      <c r="J2387">
        <v>2131</v>
      </c>
      <c r="K2387" t="s">
        <v>145</v>
      </c>
      <c r="L2387">
        <v>300</v>
      </c>
      <c r="M2387" t="s">
        <v>136</v>
      </c>
      <c r="N2387">
        <v>10</v>
      </c>
      <c r="O2387">
        <v>617.05999999999995</v>
      </c>
      <c r="P2387">
        <v>270.08</v>
      </c>
      <c r="Q2387" t="str">
        <f>VLOOKUP(J2387,S:T,2,FALSE)</f>
        <v>G3 - Small C&amp;I</v>
      </c>
    </row>
    <row r="2388" spans="1:17" x14ac:dyDescent="0.35">
      <c r="A2388">
        <v>49</v>
      </c>
      <c r="B2388" t="s">
        <v>420</v>
      </c>
      <c r="C2388">
        <v>2020</v>
      </c>
      <c r="D2388">
        <v>7</v>
      </c>
      <c r="E2388" t="s">
        <v>158</v>
      </c>
      <c r="F2388">
        <v>3</v>
      </c>
      <c r="G2388" t="s">
        <v>135</v>
      </c>
      <c r="H2388">
        <v>419</v>
      </c>
      <c r="I2388" t="s">
        <v>519</v>
      </c>
      <c r="J2388" t="s">
        <v>520</v>
      </c>
      <c r="K2388" t="s">
        <v>145</v>
      </c>
      <c r="L2388">
        <v>1671</v>
      </c>
      <c r="M2388" t="s">
        <v>484</v>
      </c>
      <c r="N2388">
        <v>4</v>
      </c>
      <c r="O2388">
        <v>14090.86</v>
      </c>
      <c r="P2388">
        <v>34134.81</v>
      </c>
      <c r="Q2388" t="str">
        <f>VLOOKUP(J2388,S:T,2,FALSE)</f>
        <v>G5 - Large C&amp;I</v>
      </c>
    </row>
    <row r="2389" spans="1:17" x14ac:dyDescent="0.35">
      <c r="A2389">
        <v>49</v>
      </c>
      <c r="B2389" t="s">
        <v>420</v>
      </c>
      <c r="C2389">
        <v>2020</v>
      </c>
      <c r="D2389">
        <v>7</v>
      </c>
      <c r="E2389" t="s">
        <v>158</v>
      </c>
      <c r="F2389">
        <v>1</v>
      </c>
      <c r="G2389" t="s">
        <v>132</v>
      </c>
      <c r="H2389">
        <v>404</v>
      </c>
      <c r="I2389" t="s">
        <v>506</v>
      </c>
      <c r="J2389">
        <v>0</v>
      </c>
      <c r="K2389" t="s">
        <v>145</v>
      </c>
      <c r="L2389">
        <v>0</v>
      </c>
      <c r="M2389" t="s">
        <v>145</v>
      </c>
      <c r="N2389">
        <v>1</v>
      </c>
      <c r="O2389">
        <v>33.979999999999997</v>
      </c>
      <c r="P2389">
        <v>7.18</v>
      </c>
      <c r="Q2389" t="str">
        <f>VLOOKUP(J2389,S:T,2,FALSE)</f>
        <v>G6 - OTHER</v>
      </c>
    </row>
    <row r="2390" spans="1:17" x14ac:dyDescent="0.35">
      <c r="A2390">
        <v>49</v>
      </c>
      <c r="B2390" t="s">
        <v>420</v>
      </c>
      <c r="C2390">
        <v>2020</v>
      </c>
      <c r="D2390">
        <v>7</v>
      </c>
      <c r="E2390" t="s">
        <v>158</v>
      </c>
      <c r="F2390">
        <v>3</v>
      </c>
      <c r="G2390" t="s">
        <v>135</v>
      </c>
      <c r="H2390">
        <v>431</v>
      </c>
      <c r="I2390" t="s">
        <v>514</v>
      </c>
      <c r="J2390" t="s">
        <v>515</v>
      </c>
      <c r="K2390" t="s">
        <v>145</v>
      </c>
      <c r="L2390">
        <v>1673</v>
      </c>
      <c r="M2390" t="s">
        <v>516</v>
      </c>
      <c r="N2390">
        <v>3</v>
      </c>
      <c r="O2390">
        <v>86259.839999999997</v>
      </c>
      <c r="P2390">
        <v>0</v>
      </c>
      <c r="Q2390" t="str">
        <f>VLOOKUP(J2390,S:T,2,FALSE)</f>
        <v>G6 - OTHER</v>
      </c>
    </row>
    <row r="2391" spans="1:17" x14ac:dyDescent="0.35">
      <c r="A2391">
        <v>49</v>
      </c>
      <c r="B2391" t="s">
        <v>420</v>
      </c>
      <c r="C2391">
        <v>2020</v>
      </c>
      <c r="D2391">
        <v>7</v>
      </c>
      <c r="E2391" t="s">
        <v>158</v>
      </c>
      <c r="F2391">
        <v>3</v>
      </c>
      <c r="G2391" t="s">
        <v>135</v>
      </c>
      <c r="H2391">
        <v>414</v>
      </c>
      <c r="I2391" t="s">
        <v>505</v>
      </c>
      <c r="J2391">
        <v>3421</v>
      </c>
      <c r="K2391" t="s">
        <v>145</v>
      </c>
      <c r="L2391">
        <v>1670</v>
      </c>
      <c r="M2391" t="s">
        <v>491</v>
      </c>
      <c r="N2391">
        <v>3</v>
      </c>
      <c r="O2391">
        <v>7657.24</v>
      </c>
      <c r="P2391">
        <v>5029.53</v>
      </c>
      <c r="Q2391" t="str">
        <f>VLOOKUP(J2391,S:T,2,FALSE)</f>
        <v>G5 - Large C&amp;I</v>
      </c>
    </row>
    <row r="2392" spans="1:17" x14ac:dyDescent="0.35">
      <c r="A2392">
        <v>49</v>
      </c>
      <c r="B2392" t="s">
        <v>420</v>
      </c>
      <c r="C2392">
        <v>2020</v>
      </c>
      <c r="D2392">
        <v>7</v>
      </c>
      <c r="E2392" t="s">
        <v>158</v>
      </c>
      <c r="F2392">
        <v>3</v>
      </c>
      <c r="G2392" t="s">
        <v>135</v>
      </c>
      <c r="H2392">
        <v>411</v>
      </c>
      <c r="I2392" t="s">
        <v>489</v>
      </c>
      <c r="J2392" t="s">
        <v>490</v>
      </c>
      <c r="K2392" t="s">
        <v>145</v>
      </c>
      <c r="L2392">
        <v>1670</v>
      </c>
      <c r="M2392" t="s">
        <v>491</v>
      </c>
      <c r="N2392">
        <v>107</v>
      </c>
      <c r="O2392">
        <v>145126.71</v>
      </c>
      <c r="P2392">
        <v>136086.79</v>
      </c>
      <c r="Q2392" t="str">
        <f>VLOOKUP(J2392,S:T,2,FALSE)</f>
        <v>G5 - Large C&amp;I</v>
      </c>
    </row>
    <row r="2393" spans="1:17" x14ac:dyDescent="0.35">
      <c r="A2393">
        <v>49</v>
      </c>
      <c r="B2393" t="s">
        <v>420</v>
      </c>
      <c r="C2393">
        <v>2020</v>
      </c>
      <c r="D2393">
        <v>7</v>
      </c>
      <c r="E2393" t="s">
        <v>158</v>
      </c>
      <c r="F2393">
        <v>5</v>
      </c>
      <c r="G2393" t="s">
        <v>140</v>
      </c>
      <c r="H2393">
        <v>423</v>
      </c>
      <c r="I2393" t="s">
        <v>482</v>
      </c>
      <c r="J2393" t="s">
        <v>483</v>
      </c>
      <c r="K2393" t="s">
        <v>145</v>
      </c>
      <c r="L2393">
        <v>1671</v>
      </c>
      <c r="M2393" t="s">
        <v>484</v>
      </c>
      <c r="N2393">
        <v>50</v>
      </c>
      <c r="O2393">
        <v>683894.04</v>
      </c>
      <c r="P2393">
        <v>2873694.83</v>
      </c>
      <c r="Q2393" t="str">
        <f>VLOOKUP(J2393,S:T,2,FALSE)</f>
        <v>G5 - Large C&amp;I</v>
      </c>
    </row>
    <row r="2394" spans="1:17" x14ac:dyDescent="0.35">
      <c r="A2394">
        <v>49</v>
      </c>
      <c r="B2394" t="s">
        <v>420</v>
      </c>
      <c r="C2394">
        <v>2020</v>
      </c>
      <c r="D2394">
        <v>8</v>
      </c>
      <c r="E2394" t="s">
        <v>139</v>
      </c>
      <c r="F2394">
        <v>6</v>
      </c>
      <c r="G2394" t="s">
        <v>137</v>
      </c>
      <c r="H2394">
        <v>610</v>
      </c>
      <c r="I2394" t="s">
        <v>429</v>
      </c>
      <c r="J2394" t="s">
        <v>430</v>
      </c>
      <c r="K2394" t="s">
        <v>431</v>
      </c>
      <c r="L2394">
        <v>700</v>
      </c>
      <c r="M2394" t="s">
        <v>138</v>
      </c>
      <c r="N2394">
        <v>11</v>
      </c>
      <c r="O2394">
        <v>9505.2999999999993</v>
      </c>
      <c r="P2394">
        <v>14581</v>
      </c>
      <c r="Q2394" t="str">
        <f>VLOOKUP(J2394,S:T,2,FALSE)</f>
        <v>E6 - OTHER</v>
      </c>
    </row>
    <row r="2395" spans="1:17" x14ac:dyDescent="0.35">
      <c r="A2395">
        <v>49</v>
      </c>
      <c r="B2395" t="s">
        <v>420</v>
      </c>
      <c r="C2395">
        <v>2020</v>
      </c>
      <c r="D2395">
        <v>8</v>
      </c>
      <c r="E2395" t="s">
        <v>139</v>
      </c>
      <c r="F2395">
        <v>5</v>
      </c>
      <c r="G2395" t="s">
        <v>140</v>
      </c>
      <c r="H2395">
        <v>943</v>
      </c>
      <c r="I2395" t="s">
        <v>464</v>
      </c>
      <c r="J2395" t="s">
        <v>465</v>
      </c>
      <c r="K2395" t="s">
        <v>466</v>
      </c>
      <c r="L2395">
        <v>4552</v>
      </c>
      <c r="M2395" t="s">
        <v>156</v>
      </c>
      <c r="N2395">
        <v>1</v>
      </c>
      <c r="O2395">
        <v>8786.49</v>
      </c>
      <c r="P2395">
        <v>0</v>
      </c>
      <c r="Q2395" t="str">
        <f>VLOOKUP(J2395,S:T,2,FALSE)</f>
        <v>E6 - OTHER</v>
      </c>
    </row>
    <row r="2396" spans="1:17" x14ac:dyDescent="0.35">
      <c r="A2396">
        <v>49</v>
      </c>
      <c r="B2396" t="s">
        <v>420</v>
      </c>
      <c r="C2396">
        <v>2020</v>
      </c>
      <c r="D2396">
        <v>8</v>
      </c>
      <c r="E2396" t="s">
        <v>139</v>
      </c>
      <c r="F2396">
        <v>3</v>
      </c>
      <c r="G2396" t="s">
        <v>135</v>
      </c>
      <c r="H2396">
        <v>705</v>
      </c>
      <c r="I2396" t="s">
        <v>437</v>
      </c>
      <c r="J2396" t="s">
        <v>438</v>
      </c>
      <c r="K2396" t="s">
        <v>439</v>
      </c>
      <c r="L2396">
        <v>300</v>
      </c>
      <c r="M2396" t="s">
        <v>136</v>
      </c>
      <c r="N2396">
        <v>83</v>
      </c>
      <c r="O2396">
        <v>1544776.55</v>
      </c>
      <c r="P2396">
        <v>9112420</v>
      </c>
      <c r="Q2396" t="str">
        <f>VLOOKUP(J2396,S:T,2,FALSE)</f>
        <v>E5 - Large C&amp;I</v>
      </c>
    </row>
    <row r="2397" spans="1:17" x14ac:dyDescent="0.35">
      <c r="A2397">
        <v>49</v>
      </c>
      <c r="B2397" t="s">
        <v>420</v>
      </c>
      <c r="C2397">
        <v>2020</v>
      </c>
      <c r="D2397">
        <v>8</v>
      </c>
      <c r="E2397" t="s">
        <v>139</v>
      </c>
      <c r="F2397">
        <v>5</v>
      </c>
      <c r="G2397" t="s">
        <v>140</v>
      </c>
      <c r="H2397">
        <v>700</v>
      </c>
      <c r="I2397" t="s">
        <v>447</v>
      </c>
      <c r="J2397" t="s">
        <v>438</v>
      </c>
      <c r="K2397" t="s">
        <v>439</v>
      </c>
      <c r="L2397">
        <v>460</v>
      </c>
      <c r="M2397" t="s">
        <v>141</v>
      </c>
      <c r="N2397">
        <v>37</v>
      </c>
      <c r="O2397">
        <v>361003.56</v>
      </c>
      <c r="P2397">
        <v>2160688</v>
      </c>
      <c r="Q2397" t="str">
        <f>VLOOKUP(J2397,S:T,2,FALSE)</f>
        <v>E5 - Large C&amp;I</v>
      </c>
    </row>
    <row r="2398" spans="1:17" x14ac:dyDescent="0.35">
      <c r="A2398">
        <v>49</v>
      </c>
      <c r="B2398" t="s">
        <v>420</v>
      </c>
      <c r="C2398">
        <v>2020</v>
      </c>
      <c r="D2398">
        <v>8</v>
      </c>
      <c r="E2398" t="s">
        <v>139</v>
      </c>
      <c r="F2398">
        <v>3</v>
      </c>
      <c r="G2398" t="s">
        <v>135</v>
      </c>
      <c r="H2398">
        <v>616</v>
      </c>
      <c r="I2398" t="s">
        <v>446</v>
      </c>
      <c r="J2398" t="s">
        <v>441</v>
      </c>
      <c r="K2398" t="s">
        <v>442</v>
      </c>
      <c r="L2398">
        <v>4532</v>
      </c>
      <c r="M2398" t="s">
        <v>142</v>
      </c>
      <c r="N2398">
        <v>321</v>
      </c>
      <c r="O2398">
        <v>16330.41</v>
      </c>
      <c r="P2398">
        <v>79906</v>
      </c>
      <c r="Q2398" t="str">
        <f>VLOOKUP(J2398,S:T,2,FALSE)</f>
        <v>E6 - OTHER</v>
      </c>
    </row>
    <row r="2399" spans="1:17" x14ac:dyDescent="0.35">
      <c r="A2399">
        <v>49</v>
      </c>
      <c r="B2399" t="s">
        <v>420</v>
      </c>
      <c r="C2399">
        <v>2020</v>
      </c>
      <c r="D2399">
        <v>8</v>
      </c>
      <c r="E2399" t="s">
        <v>139</v>
      </c>
      <c r="F2399">
        <v>1</v>
      </c>
      <c r="G2399" t="s">
        <v>132</v>
      </c>
      <c r="H2399">
        <v>13</v>
      </c>
      <c r="I2399" t="s">
        <v>432</v>
      </c>
      <c r="J2399" t="s">
        <v>433</v>
      </c>
      <c r="K2399" t="s">
        <v>434</v>
      </c>
      <c r="L2399">
        <v>200</v>
      </c>
      <c r="M2399" t="s">
        <v>143</v>
      </c>
      <c r="N2399">
        <v>8</v>
      </c>
      <c r="O2399">
        <v>7387.96</v>
      </c>
      <c r="P2399">
        <v>37524</v>
      </c>
      <c r="Q2399" t="str">
        <f>VLOOKUP(J2399,S:T,2,FALSE)</f>
        <v>E4 - Medium C&amp;I</v>
      </c>
    </row>
    <row r="2400" spans="1:17" x14ac:dyDescent="0.35">
      <c r="A2400">
        <v>49</v>
      </c>
      <c r="B2400" t="s">
        <v>420</v>
      </c>
      <c r="C2400">
        <v>2020</v>
      </c>
      <c r="D2400">
        <v>8</v>
      </c>
      <c r="E2400" t="s">
        <v>139</v>
      </c>
      <c r="F2400">
        <v>5</v>
      </c>
      <c r="G2400" t="s">
        <v>140</v>
      </c>
      <c r="H2400">
        <v>13</v>
      </c>
      <c r="I2400" t="s">
        <v>432</v>
      </c>
      <c r="J2400" t="s">
        <v>433</v>
      </c>
      <c r="K2400" t="s">
        <v>434</v>
      </c>
      <c r="L2400">
        <v>460</v>
      </c>
      <c r="M2400" t="s">
        <v>141</v>
      </c>
      <c r="N2400">
        <v>281</v>
      </c>
      <c r="O2400">
        <v>701806.77</v>
      </c>
      <c r="P2400">
        <v>3695414</v>
      </c>
      <c r="Q2400" t="str">
        <f>VLOOKUP(J2400,S:T,2,FALSE)</f>
        <v>E4 - Medium C&amp;I</v>
      </c>
    </row>
    <row r="2401" spans="1:17" x14ac:dyDescent="0.35">
      <c r="A2401">
        <v>49</v>
      </c>
      <c r="B2401" t="s">
        <v>420</v>
      </c>
      <c r="C2401">
        <v>2020</v>
      </c>
      <c r="D2401">
        <v>8</v>
      </c>
      <c r="E2401" t="s">
        <v>139</v>
      </c>
      <c r="F2401">
        <v>1</v>
      </c>
      <c r="G2401" t="s">
        <v>132</v>
      </c>
      <c r="H2401">
        <v>5</v>
      </c>
      <c r="I2401" t="s">
        <v>424</v>
      </c>
      <c r="J2401" t="s">
        <v>425</v>
      </c>
      <c r="K2401" t="s">
        <v>426</v>
      </c>
      <c r="L2401">
        <v>200</v>
      </c>
      <c r="M2401" t="s">
        <v>143</v>
      </c>
      <c r="N2401">
        <v>908</v>
      </c>
      <c r="O2401">
        <v>111867.58</v>
      </c>
      <c r="P2401">
        <v>516562</v>
      </c>
      <c r="Q2401" t="str">
        <f>VLOOKUP(J2401,S:T,2,FALSE)</f>
        <v>E3 - Small C&amp;I</v>
      </c>
    </row>
    <row r="2402" spans="1:17" x14ac:dyDescent="0.35">
      <c r="A2402">
        <v>49</v>
      </c>
      <c r="B2402" t="s">
        <v>420</v>
      </c>
      <c r="C2402">
        <v>2020</v>
      </c>
      <c r="D2402">
        <v>8</v>
      </c>
      <c r="E2402" t="s">
        <v>139</v>
      </c>
      <c r="F2402">
        <v>1</v>
      </c>
      <c r="G2402" t="s">
        <v>132</v>
      </c>
      <c r="H2402">
        <v>34</v>
      </c>
      <c r="I2402" t="s">
        <v>463</v>
      </c>
      <c r="J2402" t="s">
        <v>458</v>
      </c>
      <c r="K2402" t="s">
        <v>459</v>
      </c>
      <c r="L2402">
        <v>200</v>
      </c>
      <c r="M2402" t="s">
        <v>143</v>
      </c>
      <c r="N2402">
        <v>2</v>
      </c>
      <c r="O2402">
        <v>70.56</v>
      </c>
      <c r="P2402">
        <v>180</v>
      </c>
      <c r="Q2402" t="str">
        <f>VLOOKUP(J2402,S:T,2,FALSE)</f>
        <v>E3 - Small C&amp;I</v>
      </c>
    </row>
    <row r="2403" spans="1:17" x14ac:dyDescent="0.35">
      <c r="A2403">
        <v>49</v>
      </c>
      <c r="B2403" t="s">
        <v>420</v>
      </c>
      <c r="C2403">
        <v>2020</v>
      </c>
      <c r="D2403">
        <v>8</v>
      </c>
      <c r="E2403" t="s">
        <v>139</v>
      </c>
      <c r="F2403">
        <v>5</v>
      </c>
      <c r="G2403" t="s">
        <v>140</v>
      </c>
      <c r="H2403">
        <v>5</v>
      </c>
      <c r="I2403" t="s">
        <v>424</v>
      </c>
      <c r="J2403" t="s">
        <v>425</v>
      </c>
      <c r="K2403" t="s">
        <v>426</v>
      </c>
      <c r="L2403">
        <v>460</v>
      </c>
      <c r="M2403" t="s">
        <v>141</v>
      </c>
      <c r="N2403">
        <v>781</v>
      </c>
      <c r="O2403">
        <v>286792.34999999998</v>
      </c>
      <c r="P2403">
        <v>1447773</v>
      </c>
      <c r="Q2403" t="str">
        <f>VLOOKUP(J2403,S:T,2,FALSE)</f>
        <v>E3 - Small C&amp;I</v>
      </c>
    </row>
    <row r="2404" spans="1:17" x14ac:dyDescent="0.35">
      <c r="A2404">
        <v>49</v>
      </c>
      <c r="B2404" t="s">
        <v>420</v>
      </c>
      <c r="C2404">
        <v>2020</v>
      </c>
      <c r="D2404">
        <v>8</v>
      </c>
      <c r="E2404" t="s">
        <v>139</v>
      </c>
      <c r="F2404">
        <v>1</v>
      </c>
      <c r="G2404" t="s">
        <v>132</v>
      </c>
      <c r="H2404">
        <v>1</v>
      </c>
      <c r="I2404" t="s">
        <v>449</v>
      </c>
      <c r="J2404" t="s">
        <v>450</v>
      </c>
      <c r="K2404" t="s">
        <v>451</v>
      </c>
      <c r="L2404">
        <v>200</v>
      </c>
      <c r="M2404" t="s">
        <v>143</v>
      </c>
      <c r="N2404">
        <v>356323</v>
      </c>
      <c r="O2404">
        <v>70229845.969999999</v>
      </c>
      <c r="P2404">
        <v>333835722</v>
      </c>
      <c r="Q2404" t="str">
        <f>VLOOKUP(J2404,S:T,2,FALSE)</f>
        <v>E1 - Residential</v>
      </c>
    </row>
    <row r="2405" spans="1:17" x14ac:dyDescent="0.35">
      <c r="A2405">
        <v>49</v>
      </c>
      <c r="B2405" t="s">
        <v>420</v>
      </c>
      <c r="C2405">
        <v>2020</v>
      </c>
      <c r="D2405">
        <v>8</v>
      </c>
      <c r="E2405" t="s">
        <v>139</v>
      </c>
      <c r="F2405">
        <v>3</v>
      </c>
      <c r="G2405" t="s">
        <v>135</v>
      </c>
      <c r="H2405">
        <v>628</v>
      </c>
      <c r="I2405" t="s">
        <v>440</v>
      </c>
      <c r="J2405" t="s">
        <v>441</v>
      </c>
      <c r="K2405" t="s">
        <v>442</v>
      </c>
      <c r="L2405">
        <v>300</v>
      </c>
      <c r="M2405" t="s">
        <v>136</v>
      </c>
      <c r="N2405">
        <v>1089</v>
      </c>
      <c r="O2405">
        <v>66276.800000000003</v>
      </c>
      <c r="P2405">
        <v>225660</v>
      </c>
      <c r="Q2405" t="str">
        <f>VLOOKUP(J2405,S:T,2,FALSE)</f>
        <v>E6 - OTHER</v>
      </c>
    </row>
    <row r="2406" spans="1:17" x14ac:dyDescent="0.35">
      <c r="A2406">
        <v>49</v>
      </c>
      <c r="B2406" t="s">
        <v>420</v>
      </c>
      <c r="C2406">
        <v>2020</v>
      </c>
      <c r="D2406">
        <v>8</v>
      </c>
      <c r="E2406" t="s">
        <v>139</v>
      </c>
      <c r="F2406">
        <v>6</v>
      </c>
      <c r="G2406" t="s">
        <v>137</v>
      </c>
      <c r="H2406">
        <v>605</v>
      </c>
      <c r="I2406" t="s">
        <v>467</v>
      </c>
      <c r="J2406" t="s">
        <v>441</v>
      </c>
      <c r="K2406" t="s">
        <v>442</v>
      </c>
      <c r="L2406">
        <v>700</v>
      </c>
      <c r="M2406" t="s">
        <v>138</v>
      </c>
      <c r="N2406">
        <v>16</v>
      </c>
      <c r="O2406">
        <v>903.22</v>
      </c>
      <c r="P2406">
        <v>3108</v>
      </c>
      <c r="Q2406" t="str">
        <f>VLOOKUP(J2406,S:T,2,FALSE)</f>
        <v>E6 - OTHER</v>
      </c>
    </row>
    <row r="2407" spans="1:17" x14ac:dyDescent="0.35">
      <c r="A2407">
        <v>49</v>
      </c>
      <c r="B2407" t="s">
        <v>420</v>
      </c>
      <c r="C2407">
        <v>2020</v>
      </c>
      <c r="D2407">
        <v>8</v>
      </c>
      <c r="E2407" t="s">
        <v>139</v>
      </c>
      <c r="F2407">
        <v>3</v>
      </c>
      <c r="G2407" t="s">
        <v>135</v>
      </c>
      <c r="H2407">
        <v>629</v>
      </c>
      <c r="I2407" t="s">
        <v>469</v>
      </c>
      <c r="J2407" t="s">
        <v>430</v>
      </c>
      <c r="K2407" t="s">
        <v>431</v>
      </c>
      <c r="L2407">
        <v>300</v>
      </c>
      <c r="M2407" t="s">
        <v>136</v>
      </c>
      <c r="N2407">
        <v>8</v>
      </c>
      <c r="O2407">
        <v>237.12</v>
      </c>
      <c r="P2407">
        <v>816</v>
      </c>
      <c r="Q2407" t="str">
        <f>VLOOKUP(J2407,S:T,2,FALSE)</f>
        <v>E6 - OTHER</v>
      </c>
    </row>
    <row r="2408" spans="1:17" x14ac:dyDescent="0.35">
      <c r="A2408">
        <v>49</v>
      </c>
      <c r="B2408" t="s">
        <v>420</v>
      </c>
      <c r="C2408">
        <v>2020</v>
      </c>
      <c r="D2408">
        <v>8</v>
      </c>
      <c r="E2408" t="s">
        <v>139</v>
      </c>
      <c r="F2408">
        <v>5</v>
      </c>
      <c r="G2408" t="s">
        <v>140</v>
      </c>
      <c r="H2408">
        <v>711</v>
      </c>
      <c r="I2408" t="s">
        <v>452</v>
      </c>
      <c r="J2408" t="s">
        <v>438</v>
      </c>
      <c r="K2408" t="s">
        <v>439</v>
      </c>
      <c r="L2408">
        <v>4552</v>
      </c>
      <c r="M2408" t="s">
        <v>156</v>
      </c>
      <c r="N2408">
        <v>75</v>
      </c>
      <c r="O2408">
        <v>1228487.27</v>
      </c>
      <c r="P2408">
        <v>14999149</v>
      </c>
      <c r="Q2408" t="str">
        <f>VLOOKUP(J2408,S:T,2,FALSE)</f>
        <v>E5 - Large C&amp;I</v>
      </c>
    </row>
    <row r="2409" spans="1:17" x14ac:dyDescent="0.35">
      <c r="A2409">
        <v>49</v>
      </c>
      <c r="B2409" t="s">
        <v>420</v>
      </c>
      <c r="C2409">
        <v>2020</v>
      </c>
      <c r="D2409">
        <v>8</v>
      </c>
      <c r="E2409" t="s">
        <v>139</v>
      </c>
      <c r="F2409">
        <v>5</v>
      </c>
      <c r="G2409" t="s">
        <v>140</v>
      </c>
      <c r="H2409">
        <v>954</v>
      </c>
      <c r="I2409" t="s">
        <v>436</v>
      </c>
      <c r="J2409" t="s">
        <v>433</v>
      </c>
      <c r="K2409" t="s">
        <v>434</v>
      </c>
      <c r="L2409">
        <v>4552</v>
      </c>
      <c r="M2409" t="s">
        <v>156</v>
      </c>
      <c r="N2409">
        <v>184</v>
      </c>
      <c r="O2409">
        <v>414158.41</v>
      </c>
      <c r="P2409">
        <v>4123584</v>
      </c>
      <c r="Q2409" t="str">
        <f>VLOOKUP(J2409,S:T,2,FALSE)</f>
        <v>E4 - Medium C&amp;I</v>
      </c>
    </row>
    <row r="2410" spans="1:17" x14ac:dyDescent="0.35">
      <c r="A2410">
        <v>49</v>
      </c>
      <c r="B2410" t="s">
        <v>420</v>
      </c>
      <c r="C2410">
        <v>2020</v>
      </c>
      <c r="D2410">
        <v>8</v>
      </c>
      <c r="E2410" t="s">
        <v>139</v>
      </c>
      <c r="F2410">
        <v>3</v>
      </c>
      <c r="G2410" t="s">
        <v>135</v>
      </c>
      <c r="H2410">
        <v>53</v>
      </c>
      <c r="I2410" t="s">
        <v>435</v>
      </c>
      <c r="J2410" t="s">
        <v>433</v>
      </c>
      <c r="K2410" t="s">
        <v>434</v>
      </c>
      <c r="L2410">
        <v>300</v>
      </c>
      <c r="M2410" t="s">
        <v>136</v>
      </c>
      <c r="N2410">
        <v>162</v>
      </c>
      <c r="O2410">
        <v>419802.28</v>
      </c>
      <c r="P2410">
        <v>2295811</v>
      </c>
      <c r="Q2410" t="str">
        <f>VLOOKUP(J2410,S:T,2,FALSE)</f>
        <v>E4 - Medium C&amp;I</v>
      </c>
    </row>
    <row r="2411" spans="1:17" x14ac:dyDescent="0.35">
      <c r="A2411">
        <v>49</v>
      </c>
      <c r="B2411" t="s">
        <v>420</v>
      </c>
      <c r="C2411">
        <v>2020</v>
      </c>
      <c r="D2411">
        <v>8</v>
      </c>
      <c r="E2411" t="s">
        <v>139</v>
      </c>
      <c r="F2411">
        <v>3</v>
      </c>
      <c r="G2411" t="s">
        <v>135</v>
      </c>
      <c r="H2411">
        <v>6</v>
      </c>
      <c r="I2411" t="s">
        <v>421</v>
      </c>
      <c r="J2411" t="s">
        <v>422</v>
      </c>
      <c r="K2411" t="s">
        <v>423</v>
      </c>
      <c r="L2411">
        <v>300</v>
      </c>
      <c r="M2411" t="s">
        <v>136</v>
      </c>
      <c r="N2411">
        <v>2</v>
      </c>
      <c r="O2411">
        <v>139.54</v>
      </c>
      <c r="P2411">
        <v>871</v>
      </c>
      <c r="Q2411" t="str">
        <f>VLOOKUP(J2411,S:T,2,FALSE)</f>
        <v>E2 - Low Income Residential</v>
      </c>
    </row>
    <row r="2412" spans="1:17" x14ac:dyDescent="0.35">
      <c r="A2412">
        <v>49</v>
      </c>
      <c r="B2412" t="s">
        <v>420</v>
      </c>
      <c r="C2412">
        <v>2020</v>
      </c>
      <c r="D2412">
        <v>8</v>
      </c>
      <c r="E2412" t="s">
        <v>139</v>
      </c>
      <c r="F2412">
        <v>3</v>
      </c>
      <c r="G2412" t="s">
        <v>135</v>
      </c>
      <c r="H2412">
        <v>903</v>
      </c>
      <c r="I2412" t="s">
        <v>453</v>
      </c>
      <c r="J2412" t="s">
        <v>450</v>
      </c>
      <c r="K2412" t="s">
        <v>451</v>
      </c>
      <c r="L2412">
        <v>4532</v>
      </c>
      <c r="M2412" t="s">
        <v>142</v>
      </c>
      <c r="N2412">
        <v>103</v>
      </c>
      <c r="O2412">
        <v>38089.360000000001</v>
      </c>
      <c r="P2412">
        <v>321265</v>
      </c>
      <c r="Q2412" t="str">
        <f>VLOOKUP(J2412,S:T,2,FALSE)</f>
        <v>E1 - Residential</v>
      </c>
    </row>
    <row r="2413" spans="1:17" x14ac:dyDescent="0.35">
      <c r="A2413">
        <v>49</v>
      </c>
      <c r="B2413" t="s">
        <v>420</v>
      </c>
      <c r="C2413">
        <v>2020</v>
      </c>
      <c r="D2413">
        <v>8</v>
      </c>
      <c r="E2413" t="s">
        <v>139</v>
      </c>
      <c r="F2413">
        <v>6</v>
      </c>
      <c r="G2413" t="s">
        <v>137</v>
      </c>
      <c r="H2413">
        <v>619</v>
      </c>
      <c r="I2413" t="s">
        <v>474</v>
      </c>
      <c r="J2413" t="s">
        <v>157</v>
      </c>
      <c r="K2413" t="s">
        <v>145</v>
      </c>
      <c r="L2413">
        <v>4562</v>
      </c>
      <c r="M2413" t="s">
        <v>144</v>
      </c>
      <c r="N2413">
        <v>118</v>
      </c>
      <c r="O2413">
        <v>88500.69</v>
      </c>
      <c r="P2413">
        <v>806290</v>
      </c>
      <c r="Q2413" t="str">
        <f>VLOOKUP(J2413,S:T,2,FALSE)</f>
        <v>E6 - OTHER</v>
      </c>
    </row>
    <row r="2414" spans="1:17" x14ac:dyDescent="0.35">
      <c r="A2414">
        <v>49</v>
      </c>
      <c r="B2414" t="s">
        <v>420</v>
      </c>
      <c r="C2414">
        <v>2020</v>
      </c>
      <c r="D2414">
        <v>8</v>
      </c>
      <c r="E2414" t="s">
        <v>139</v>
      </c>
      <c r="F2414">
        <v>3</v>
      </c>
      <c r="G2414" t="s">
        <v>135</v>
      </c>
      <c r="H2414">
        <v>617</v>
      </c>
      <c r="I2414" t="s">
        <v>470</v>
      </c>
      <c r="J2414" t="s">
        <v>430</v>
      </c>
      <c r="K2414" t="s">
        <v>431</v>
      </c>
      <c r="L2414">
        <v>4532</v>
      </c>
      <c r="M2414" t="s">
        <v>142</v>
      </c>
      <c r="N2414">
        <v>1</v>
      </c>
      <c r="O2414">
        <v>765.33</v>
      </c>
      <c r="P2414">
        <v>3503</v>
      </c>
      <c r="Q2414" t="str">
        <f>VLOOKUP(J2414,S:T,2,FALSE)</f>
        <v>E6 - OTHER</v>
      </c>
    </row>
    <row r="2415" spans="1:17" x14ac:dyDescent="0.35">
      <c r="A2415">
        <v>49</v>
      </c>
      <c r="B2415" t="s">
        <v>420</v>
      </c>
      <c r="C2415">
        <v>2020</v>
      </c>
      <c r="D2415">
        <v>8</v>
      </c>
      <c r="E2415" t="s">
        <v>139</v>
      </c>
      <c r="F2415">
        <v>5</v>
      </c>
      <c r="G2415" t="s">
        <v>140</v>
      </c>
      <c r="H2415">
        <v>710</v>
      </c>
      <c r="I2415" t="s">
        <v>448</v>
      </c>
      <c r="J2415" t="s">
        <v>438</v>
      </c>
      <c r="K2415" t="s">
        <v>439</v>
      </c>
      <c r="L2415">
        <v>4552</v>
      </c>
      <c r="M2415" t="s">
        <v>156</v>
      </c>
      <c r="N2415">
        <v>98</v>
      </c>
      <c r="O2415">
        <v>2091999.75</v>
      </c>
      <c r="P2415">
        <v>25774394</v>
      </c>
      <c r="Q2415" t="str">
        <f>VLOOKUP(J2415,S:T,2,FALSE)</f>
        <v>E5 - Large C&amp;I</v>
      </c>
    </row>
    <row r="2416" spans="1:17" x14ac:dyDescent="0.35">
      <c r="A2416">
        <v>49</v>
      </c>
      <c r="B2416" t="s">
        <v>420</v>
      </c>
      <c r="C2416">
        <v>2020</v>
      </c>
      <c r="D2416">
        <v>8</v>
      </c>
      <c r="E2416" t="s">
        <v>139</v>
      </c>
      <c r="F2416">
        <v>6</v>
      </c>
      <c r="G2416" t="s">
        <v>137</v>
      </c>
      <c r="H2416">
        <v>616</v>
      </c>
      <c r="I2416" t="s">
        <v>446</v>
      </c>
      <c r="J2416" t="s">
        <v>441</v>
      </c>
      <c r="K2416" t="s">
        <v>442</v>
      </c>
      <c r="L2416">
        <v>4562</v>
      </c>
      <c r="M2416" t="s">
        <v>144</v>
      </c>
      <c r="N2416">
        <v>72</v>
      </c>
      <c r="O2416">
        <v>4173.75</v>
      </c>
      <c r="P2416">
        <v>21452</v>
      </c>
      <c r="Q2416" t="str">
        <f>VLOOKUP(J2416,S:T,2,FALSE)</f>
        <v>E6 - OTHER</v>
      </c>
    </row>
    <row r="2417" spans="1:17" x14ac:dyDescent="0.35">
      <c r="A2417">
        <v>49</v>
      </c>
      <c r="B2417" t="s">
        <v>420</v>
      </c>
      <c r="C2417">
        <v>2020</v>
      </c>
      <c r="D2417">
        <v>8</v>
      </c>
      <c r="E2417" t="s">
        <v>139</v>
      </c>
      <c r="F2417">
        <v>3</v>
      </c>
      <c r="G2417" t="s">
        <v>135</v>
      </c>
      <c r="H2417">
        <v>13</v>
      </c>
      <c r="I2417" t="s">
        <v>432</v>
      </c>
      <c r="J2417" t="s">
        <v>433</v>
      </c>
      <c r="K2417" t="s">
        <v>434</v>
      </c>
      <c r="L2417">
        <v>300</v>
      </c>
      <c r="M2417" t="s">
        <v>136</v>
      </c>
      <c r="N2417">
        <v>3670</v>
      </c>
      <c r="O2417">
        <v>7549493.4699999997</v>
      </c>
      <c r="P2417">
        <v>41992637</v>
      </c>
      <c r="Q2417" t="str">
        <f>VLOOKUP(J2417,S:T,2,FALSE)</f>
        <v>E4 - Medium C&amp;I</v>
      </c>
    </row>
    <row r="2418" spans="1:17" x14ac:dyDescent="0.35">
      <c r="A2418">
        <v>49</v>
      </c>
      <c r="B2418" t="s">
        <v>420</v>
      </c>
      <c r="C2418">
        <v>2020</v>
      </c>
      <c r="D2418">
        <v>8</v>
      </c>
      <c r="E2418" t="s">
        <v>139</v>
      </c>
      <c r="F2418">
        <v>5</v>
      </c>
      <c r="G2418" t="s">
        <v>140</v>
      </c>
      <c r="H2418">
        <v>53</v>
      </c>
      <c r="I2418" t="s">
        <v>435</v>
      </c>
      <c r="J2418" t="s">
        <v>433</v>
      </c>
      <c r="K2418" t="s">
        <v>434</v>
      </c>
      <c r="L2418">
        <v>460</v>
      </c>
      <c r="M2418" t="s">
        <v>141</v>
      </c>
      <c r="N2418">
        <v>9</v>
      </c>
      <c r="O2418">
        <v>19627.45</v>
      </c>
      <c r="P2418">
        <v>97265</v>
      </c>
      <c r="Q2418" t="str">
        <f>VLOOKUP(J2418,S:T,2,FALSE)</f>
        <v>E4 - Medium C&amp;I</v>
      </c>
    </row>
    <row r="2419" spans="1:17" x14ac:dyDescent="0.35">
      <c r="A2419">
        <v>49</v>
      </c>
      <c r="B2419" t="s">
        <v>420</v>
      </c>
      <c r="C2419">
        <v>2020</v>
      </c>
      <c r="D2419">
        <v>8</v>
      </c>
      <c r="E2419" t="s">
        <v>139</v>
      </c>
      <c r="F2419">
        <v>1</v>
      </c>
      <c r="G2419" t="s">
        <v>132</v>
      </c>
      <c r="H2419">
        <v>905</v>
      </c>
      <c r="I2419" t="s">
        <v>454</v>
      </c>
      <c r="J2419" t="s">
        <v>422</v>
      </c>
      <c r="K2419" t="s">
        <v>423</v>
      </c>
      <c r="L2419">
        <v>4512</v>
      </c>
      <c r="M2419" t="s">
        <v>133</v>
      </c>
      <c r="N2419">
        <v>4778</v>
      </c>
      <c r="O2419">
        <v>194743.99</v>
      </c>
      <c r="P2419">
        <v>3290048</v>
      </c>
      <c r="Q2419" t="str">
        <f>VLOOKUP(J2419,S:T,2,FALSE)</f>
        <v>E2 - Low Income Residential</v>
      </c>
    </row>
    <row r="2420" spans="1:17" x14ac:dyDescent="0.35">
      <c r="A2420">
        <v>49</v>
      </c>
      <c r="B2420" t="s">
        <v>420</v>
      </c>
      <c r="C2420">
        <v>2020</v>
      </c>
      <c r="D2420">
        <v>8</v>
      </c>
      <c r="E2420" t="s">
        <v>139</v>
      </c>
      <c r="F2420">
        <v>1</v>
      </c>
      <c r="G2420" t="s">
        <v>132</v>
      </c>
      <c r="H2420">
        <v>903</v>
      </c>
      <c r="I2420" t="s">
        <v>453</v>
      </c>
      <c r="J2420" t="s">
        <v>450</v>
      </c>
      <c r="K2420" t="s">
        <v>451</v>
      </c>
      <c r="L2420">
        <v>4512</v>
      </c>
      <c r="M2420" t="s">
        <v>133</v>
      </c>
      <c r="N2420">
        <v>37494</v>
      </c>
      <c r="O2420">
        <v>4000373.38</v>
      </c>
      <c r="P2420">
        <v>32270936</v>
      </c>
      <c r="Q2420" t="str">
        <f>VLOOKUP(J2420,S:T,2,FALSE)</f>
        <v>E1 - Residential</v>
      </c>
    </row>
    <row r="2421" spans="1:17" x14ac:dyDescent="0.35">
      <c r="A2421">
        <v>49</v>
      </c>
      <c r="B2421" t="s">
        <v>420</v>
      </c>
      <c r="C2421">
        <v>2020</v>
      </c>
      <c r="D2421">
        <v>8</v>
      </c>
      <c r="E2421" t="s">
        <v>139</v>
      </c>
      <c r="F2421">
        <v>3</v>
      </c>
      <c r="G2421" t="s">
        <v>135</v>
      </c>
      <c r="H2421">
        <v>924</v>
      </c>
      <c r="I2421" t="s">
        <v>443</v>
      </c>
      <c r="J2421" t="s">
        <v>444</v>
      </c>
      <c r="K2421" t="s">
        <v>445</v>
      </c>
      <c r="L2421">
        <v>4532</v>
      </c>
      <c r="M2421" t="s">
        <v>142</v>
      </c>
      <c r="N2421">
        <v>1</v>
      </c>
      <c r="O2421">
        <v>126282.56</v>
      </c>
      <c r="P2421">
        <v>871016</v>
      </c>
      <c r="Q2421" t="str">
        <f>VLOOKUP(J2421,S:T,2,FALSE)</f>
        <v>E5 - Large C&amp;I</v>
      </c>
    </row>
    <row r="2422" spans="1:17" x14ac:dyDescent="0.35">
      <c r="A2422">
        <v>49</v>
      </c>
      <c r="B2422" t="s">
        <v>420</v>
      </c>
      <c r="C2422">
        <v>2020</v>
      </c>
      <c r="D2422">
        <v>8</v>
      </c>
      <c r="E2422" t="s">
        <v>139</v>
      </c>
      <c r="F2422">
        <v>1</v>
      </c>
      <c r="G2422" t="s">
        <v>132</v>
      </c>
      <c r="H2422">
        <v>616</v>
      </c>
      <c r="I2422" t="s">
        <v>446</v>
      </c>
      <c r="J2422" t="s">
        <v>441</v>
      </c>
      <c r="K2422" t="s">
        <v>442</v>
      </c>
      <c r="L2422">
        <v>4512</v>
      </c>
      <c r="M2422" t="s">
        <v>133</v>
      </c>
      <c r="N2422">
        <v>44</v>
      </c>
      <c r="O2422">
        <v>3710.47</v>
      </c>
      <c r="P2422">
        <v>11315</v>
      </c>
      <c r="Q2422" t="str">
        <f>VLOOKUP(J2422,S:T,2,FALSE)</f>
        <v>E6 - OTHER</v>
      </c>
    </row>
    <row r="2423" spans="1:17" x14ac:dyDescent="0.35">
      <c r="A2423">
        <v>49</v>
      </c>
      <c r="B2423" t="s">
        <v>420</v>
      </c>
      <c r="C2423">
        <v>2020</v>
      </c>
      <c r="D2423">
        <v>8</v>
      </c>
      <c r="E2423" t="s">
        <v>139</v>
      </c>
      <c r="F2423">
        <v>3</v>
      </c>
      <c r="G2423" t="s">
        <v>135</v>
      </c>
      <c r="H2423">
        <v>5</v>
      </c>
      <c r="I2423" t="s">
        <v>424</v>
      </c>
      <c r="J2423" t="s">
        <v>425</v>
      </c>
      <c r="K2423" t="s">
        <v>426</v>
      </c>
      <c r="L2423">
        <v>300</v>
      </c>
      <c r="M2423" t="s">
        <v>136</v>
      </c>
      <c r="N2423">
        <v>39388</v>
      </c>
      <c r="O2423">
        <v>5415576.3600000003</v>
      </c>
      <c r="P2423">
        <v>48363585</v>
      </c>
      <c r="Q2423" t="str">
        <f>VLOOKUP(J2423,S:T,2,FALSE)</f>
        <v>E3 - Small C&amp;I</v>
      </c>
    </row>
    <row r="2424" spans="1:17" x14ac:dyDescent="0.35">
      <c r="A2424">
        <v>49</v>
      </c>
      <c r="B2424" t="s">
        <v>420</v>
      </c>
      <c r="C2424">
        <v>2020</v>
      </c>
      <c r="D2424">
        <v>8</v>
      </c>
      <c r="E2424" t="s">
        <v>139</v>
      </c>
      <c r="F2424">
        <v>3</v>
      </c>
      <c r="G2424" t="s">
        <v>135</v>
      </c>
      <c r="H2424">
        <v>117</v>
      </c>
      <c r="I2424" t="s">
        <v>477</v>
      </c>
      <c r="J2424" t="s">
        <v>461</v>
      </c>
      <c r="K2424" t="s">
        <v>462</v>
      </c>
      <c r="L2424">
        <v>300</v>
      </c>
      <c r="M2424" t="s">
        <v>136</v>
      </c>
      <c r="N2424">
        <v>3</v>
      </c>
      <c r="O2424">
        <v>32786.43</v>
      </c>
      <c r="P2424">
        <v>216542</v>
      </c>
      <c r="Q2424" t="str">
        <f>VLOOKUP(J2424,S:T,2,FALSE)</f>
        <v>E5 - Large C&amp;I</v>
      </c>
    </row>
    <row r="2425" spans="1:17" x14ac:dyDescent="0.35">
      <c r="A2425">
        <v>49</v>
      </c>
      <c r="B2425" t="s">
        <v>420</v>
      </c>
      <c r="C2425">
        <v>2020</v>
      </c>
      <c r="D2425">
        <v>8</v>
      </c>
      <c r="E2425" t="s">
        <v>139</v>
      </c>
      <c r="F2425">
        <v>5</v>
      </c>
      <c r="G2425" t="s">
        <v>140</v>
      </c>
      <c r="H2425">
        <v>950</v>
      </c>
      <c r="I2425" t="s">
        <v>428</v>
      </c>
      <c r="J2425" t="s">
        <v>425</v>
      </c>
      <c r="K2425" t="s">
        <v>426</v>
      </c>
      <c r="L2425">
        <v>4552</v>
      </c>
      <c r="M2425" t="s">
        <v>156</v>
      </c>
      <c r="N2425">
        <v>148</v>
      </c>
      <c r="O2425">
        <v>57200.78</v>
      </c>
      <c r="P2425">
        <v>498588</v>
      </c>
      <c r="Q2425" t="str">
        <f>VLOOKUP(J2425,S:T,2,FALSE)</f>
        <v>E3 - Small C&amp;I</v>
      </c>
    </row>
    <row r="2426" spans="1:17" x14ac:dyDescent="0.35">
      <c r="A2426">
        <v>49</v>
      </c>
      <c r="B2426" t="s">
        <v>420</v>
      </c>
      <c r="C2426">
        <v>2020</v>
      </c>
      <c r="D2426">
        <v>8</v>
      </c>
      <c r="E2426" t="s">
        <v>139</v>
      </c>
      <c r="F2426">
        <v>3</v>
      </c>
      <c r="G2426" t="s">
        <v>135</v>
      </c>
      <c r="H2426">
        <v>34</v>
      </c>
      <c r="I2426" t="s">
        <v>463</v>
      </c>
      <c r="J2426" t="s">
        <v>458</v>
      </c>
      <c r="K2426" t="s">
        <v>459</v>
      </c>
      <c r="L2426">
        <v>300</v>
      </c>
      <c r="M2426" t="s">
        <v>136</v>
      </c>
      <c r="N2426">
        <v>137</v>
      </c>
      <c r="O2426">
        <v>15327.92</v>
      </c>
      <c r="P2426">
        <v>70848</v>
      </c>
      <c r="Q2426" t="str">
        <f>VLOOKUP(J2426,S:T,2,FALSE)</f>
        <v>E3 - Small C&amp;I</v>
      </c>
    </row>
    <row r="2427" spans="1:17" x14ac:dyDescent="0.35">
      <c r="A2427">
        <v>49</v>
      </c>
      <c r="B2427" t="s">
        <v>420</v>
      </c>
      <c r="C2427">
        <v>2020</v>
      </c>
      <c r="D2427">
        <v>8</v>
      </c>
      <c r="E2427" t="s">
        <v>139</v>
      </c>
      <c r="F2427">
        <v>3</v>
      </c>
      <c r="G2427" t="s">
        <v>135</v>
      </c>
      <c r="H2427">
        <v>631</v>
      </c>
      <c r="I2427" t="s">
        <v>475</v>
      </c>
      <c r="J2427" t="s">
        <v>157</v>
      </c>
      <c r="K2427" t="s">
        <v>145</v>
      </c>
      <c r="L2427">
        <v>300</v>
      </c>
      <c r="M2427" t="s">
        <v>136</v>
      </c>
      <c r="N2427">
        <v>1</v>
      </c>
      <c r="O2427">
        <v>28.19</v>
      </c>
      <c r="P2427">
        <v>159</v>
      </c>
      <c r="Q2427" t="str">
        <f>VLOOKUP(J2427,S:T,2,FALSE)</f>
        <v>E6 - OTHER</v>
      </c>
    </row>
    <row r="2428" spans="1:17" x14ac:dyDescent="0.35">
      <c r="A2428">
        <v>49</v>
      </c>
      <c r="B2428" t="s">
        <v>420</v>
      </c>
      <c r="C2428">
        <v>2020</v>
      </c>
      <c r="D2428">
        <v>8</v>
      </c>
      <c r="E2428" t="s">
        <v>139</v>
      </c>
      <c r="F2428">
        <v>1</v>
      </c>
      <c r="G2428" t="s">
        <v>132</v>
      </c>
      <c r="H2428">
        <v>628</v>
      </c>
      <c r="I2428" t="s">
        <v>440</v>
      </c>
      <c r="J2428" t="s">
        <v>441</v>
      </c>
      <c r="K2428" t="s">
        <v>442</v>
      </c>
      <c r="L2428">
        <v>200</v>
      </c>
      <c r="M2428" t="s">
        <v>143</v>
      </c>
      <c r="N2428">
        <v>241</v>
      </c>
      <c r="O2428">
        <v>12835.6</v>
      </c>
      <c r="P2428">
        <v>26140</v>
      </c>
      <c r="Q2428" t="str">
        <f>VLOOKUP(J2428,S:T,2,FALSE)</f>
        <v>E6 - OTHER</v>
      </c>
    </row>
    <row r="2429" spans="1:17" x14ac:dyDescent="0.35">
      <c r="A2429">
        <v>49</v>
      </c>
      <c r="B2429" t="s">
        <v>420</v>
      </c>
      <c r="C2429">
        <v>2020</v>
      </c>
      <c r="D2429">
        <v>8</v>
      </c>
      <c r="E2429" t="s">
        <v>139</v>
      </c>
      <c r="F2429">
        <v>6</v>
      </c>
      <c r="G2429" t="s">
        <v>137</v>
      </c>
      <c r="H2429">
        <v>629</v>
      </c>
      <c r="I2429" t="s">
        <v>469</v>
      </c>
      <c r="J2429" t="s">
        <v>430</v>
      </c>
      <c r="K2429" t="s">
        <v>431</v>
      </c>
      <c r="L2429">
        <v>700</v>
      </c>
      <c r="M2429" t="s">
        <v>138</v>
      </c>
      <c r="N2429">
        <v>123</v>
      </c>
      <c r="O2429">
        <v>129504.09</v>
      </c>
      <c r="P2429">
        <v>248876</v>
      </c>
      <c r="Q2429" t="str">
        <f>VLOOKUP(J2429,S:T,2,FALSE)</f>
        <v>E6 - OTHER</v>
      </c>
    </row>
    <row r="2430" spans="1:17" x14ac:dyDescent="0.35">
      <c r="A2430">
        <v>49</v>
      </c>
      <c r="B2430" t="s">
        <v>420</v>
      </c>
      <c r="C2430">
        <v>2020</v>
      </c>
      <c r="D2430">
        <v>8</v>
      </c>
      <c r="E2430" t="s">
        <v>139</v>
      </c>
      <c r="F2430">
        <v>6</v>
      </c>
      <c r="G2430" t="s">
        <v>137</v>
      </c>
      <c r="H2430">
        <v>617</v>
      </c>
      <c r="I2430" t="s">
        <v>470</v>
      </c>
      <c r="J2430" t="s">
        <v>430</v>
      </c>
      <c r="K2430" t="s">
        <v>431</v>
      </c>
      <c r="L2430">
        <v>4562</v>
      </c>
      <c r="M2430" t="s">
        <v>144</v>
      </c>
      <c r="N2430">
        <v>108</v>
      </c>
      <c r="O2430">
        <v>344122.77</v>
      </c>
      <c r="P2430">
        <v>819349</v>
      </c>
      <c r="Q2430" t="str">
        <f>VLOOKUP(J2430,S:T,2,FALSE)</f>
        <v>E6 - OTHER</v>
      </c>
    </row>
    <row r="2431" spans="1:17" x14ac:dyDescent="0.35">
      <c r="A2431">
        <v>49</v>
      </c>
      <c r="B2431" t="s">
        <v>420</v>
      </c>
      <c r="C2431">
        <v>2020</v>
      </c>
      <c r="D2431">
        <v>8</v>
      </c>
      <c r="E2431" t="s">
        <v>139</v>
      </c>
      <c r="F2431">
        <v>3</v>
      </c>
      <c r="G2431" t="s">
        <v>135</v>
      </c>
      <c r="H2431">
        <v>710</v>
      </c>
      <c r="I2431" t="s">
        <v>448</v>
      </c>
      <c r="J2431" t="s">
        <v>438</v>
      </c>
      <c r="K2431" t="s">
        <v>439</v>
      </c>
      <c r="L2431">
        <v>4532</v>
      </c>
      <c r="M2431" t="s">
        <v>142</v>
      </c>
      <c r="N2431">
        <v>299</v>
      </c>
      <c r="O2431">
        <v>5207965.9000000004</v>
      </c>
      <c r="P2431">
        <v>65976022</v>
      </c>
      <c r="Q2431" t="str">
        <f>VLOOKUP(J2431,S:T,2,FALSE)</f>
        <v>E5 - Large C&amp;I</v>
      </c>
    </row>
    <row r="2432" spans="1:17" x14ac:dyDescent="0.35">
      <c r="A2432">
        <v>49</v>
      </c>
      <c r="B2432" t="s">
        <v>420</v>
      </c>
      <c r="C2432">
        <v>2020</v>
      </c>
      <c r="D2432">
        <v>8</v>
      </c>
      <c r="E2432" t="s">
        <v>139</v>
      </c>
      <c r="F2432">
        <v>1</v>
      </c>
      <c r="G2432" t="s">
        <v>132</v>
      </c>
      <c r="H2432">
        <v>954</v>
      </c>
      <c r="I2432" t="s">
        <v>436</v>
      </c>
      <c r="J2432" t="s">
        <v>433</v>
      </c>
      <c r="K2432" t="s">
        <v>434</v>
      </c>
      <c r="L2432">
        <v>4512</v>
      </c>
      <c r="M2432" t="s">
        <v>133</v>
      </c>
      <c r="N2432">
        <v>1</v>
      </c>
      <c r="O2432">
        <v>1411.3</v>
      </c>
      <c r="P2432">
        <v>15556</v>
      </c>
      <c r="Q2432" t="str">
        <f>VLOOKUP(J2432,S:T,2,FALSE)</f>
        <v>E4 - Medium C&amp;I</v>
      </c>
    </row>
    <row r="2433" spans="1:17" x14ac:dyDescent="0.35">
      <c r="A2433">
        <v>49</v>
      </c>
      <c r="B2433" t="s">
        <v>420</v>
      </c>
      <c r="C2433">
        <v>2020</v>
      </c>
      <c r="D2433">
        <v>8</v>
      </c>
      <c r="E2433" t="s">
        <v>139</v>
      </c>
      <c r="F2433">
        <v>3</v>
      </c>
      <c r="G2433" t="s">
        <v>135</v>
      </c>
      <c r="H2433">
        <v>55</v>
      </c>
      <c r="I2433" t="s">
        <v>427</v>
      </c>
      <c r="J2433" t="s">
        <v>425</v>
      </c>
      <c r="K2433" t="s">
        <v>426</v>
      </c>
      <c r="L2433">
        <v>300</v>
      </c>
      <c r="M2433" t="s">
        <v>136</v>
      </c>
      <c r="N2433">
        <v>57</v>
      </c>
      <c r="O2433">
        <v>-78071.17</v>
      </c>
      <c r="P2433">
        <v>71736</v>
      </c>
      <c r="Q2433" t="str">
        <f>VLOOKUP(J2433,S:T,2,FALSE)</f>
        <v>E3 - Small C&amp;I</v>
      </c>
    </row>
    <row r="2434" spans="1:17" x14ac:dyDescent="0.35">
      <c r="A2434">
        <v>49</v>
      </c>
      <c r="B2434" t="s">
        <v>420</v>
      </c>
      <c r="C2434">
        <v>2020</v>
      </c>
      <c r="D2434">
        <v>8</v>
      </c>
      <c r="E2434" t="s">
        <v>139</v>
      </c>
      <c r="F2434">
        <v>3</v>
      </c>
      <c r="G2434" t="s">
        <v>135</v>
      </c>
      <c r="H2434">
        <v>122</v>
      </c>
      <c r="I2434" t="s">
        <v>460</v>
      </c>
      <c r="J2434" t="s">
        <v>461</v>
      </c>
      <c r="K2434" t="s">
        <v>462</v>
      </c>
      <c r="L2434">
        <v>300</v>
      </c>
      <c r="M2434" t="s">
        <v>136</v>
      </c>
      <c r="N2434">
        <v>1</v>
      </c>
      <c r="O2434">
        <v>104099.68</v>
      </c>
      <c r="P2434">
        <v>527345</v>
      </c>
      <c r="Q2434" t="str">
        <f>VLOOKUP(J2434,S:T,2,FALSE)</f>
        <v>E5 - Large C&amp;I</v>
      </c>
    </row>
    <row r="2435" spans="1:17" x14ac:dyDescent="0.35">
      <c r="A2435">
        <v>49</v>
      </c>
      <c r="B2435" t="s">
        <v>420</v>
      </c>
      <c r="C2435">
        <v>2020</v>
      </c>
      <c r="D2435">
        <v>8</v>
      </c>
      <c r="E2435" t="s">
        <v>139</v>
      </c>
      <c r="F2435">
        <v>5</v>
      </c>
      <c r="G2435" t="s">
        <v>140</v>
      </c>
      <c r="H2435">
        <v>122</v>
      </c>
      <c r="I2435" t="s">
        <v>460</v>
      </c>
      <c r="J2435" t="s">
        <v>461</v>
      </c>
      <c r="K2435" t="s">
        <v>462</v>
      </c>
      <c r="L2435">
        <v>460</v>
      </c>
      <c r="M2435" t="s">
        <v>141</v>
      </c>
      <c r="N2435">
        <v>1</v>
      </c>
      <c r="O2435">
        <v>37223.620000000003</v>
      </c>
      <c r="P2435">
        <v>497295</v>
      </c>
      <c r="Q2435" t="str">
        <f>VLOOKUP(J2435,S:T,2,FALSE)</f>
        <v>E5 - Large C&amp;I</v>
      </c>
    </row>
    <row r="2436" spans="1:17" x14ac:dyDescent="0.35">
      <c r="A2436">
        <v>49</v>
      </c>
      <c r="B2436" t="s">
        <v>420</v>
      </c>
      <c r="C2436">
        <v>2020</v>
      </c>
      <c r="D2436">
        <v>8</v>
      </c>
      <c r="E2436" t="s">
        <v>139</v>
      </c>
      <c r="F2436">
        <v>3</v>
      </c>
      <c r="G2436" t="s">
        <v>135</v>
      </c>
      <c r="H2436">
        <v>54</v>
      </c>
      <c r="I2436" t="s">
        <v>476</v>
      </c>
      <c r="J2436" t="s">
        <v>458</v>
      </c>
      <c r="K2436" t="s">
        <v>459</v>
      </c>
      <c r="L2436">
        <v>300</v>
      </c>
      <c r="M2436" t="s">
        <v>136</v>
      </c>
      <c r="N2436">
        <v>3</v>
      </c>
      <c r="O2436">
        <v>1301.4100000000001</v>
      </c>
      <c r="P2436">
        <v>6702</v>
      </c>
      <c r="Q2436" t="str">
        <f>VLOOKUP(J2436,S:T,2,FALSE)</f>
        <v>E3 - Small C&amp;I</v>
      </c>
    </row>
    <row r="2437" spans="1:17" x14ac:dyDescent="0.35">
      <c r="A2437">
        <v>49</v>
      </c>
      <c r="B2437" t="s">
        <v>420</v>
      </c>
      <c r="C2437">
        <v>2020</v>
      </c>
      <c r="D2437">
        <v>8</v>
      </c>
      <c r="E2437" t="s">
        <v>139</v>
      </c>
      <c r="F2437">
        <v>5</v>
      </c>
      <c r="G2437" t="s">
        <v>140</v>
      </c>
      <c r="H2437">
        <v>1</v>
      </c>
      <c r="I2437" t="s">
        <v>449</v>
      </c>
      <c r="J2437" t="s">
        <v>450</v>
      </c>
      <c r="K2437" t="s">
        <v>451</v>
      </c>
      <c r="L2437">
        <v>460</v>
      </c>
      <c r="M2437" t="s">
        <v>141</v>
      </c>
      <c r="N2437">
        <v>6</v>
      </c>
      <c r="O2437">
        <v>1107.93</v>
      </c>
      <c r="P2437">
        <v>5192</v>
      </c>
      <c r="Q2437" t="str">
        <f>VLOOKUP(J2437,S:T,2,FALSE)</f>
        <v>E1 - Residential</v>
      </c>
    </row>
    <row r="2438" spans="1:17" x14ac:dyDescent="0.35">
      <c r="A2438">
        <v>49</v>
      </c>
      <c r="B2438" t="s">
        <v>420</v>
      </c>
      <c r="C2438">
        <v>2020</v>
      </c>
      <c r="D2438">
        <v>8</v>
      </c>
      <c r="E2438" t="s">
        <v>139</v>
      </c>
      <c r="F2438">
        <v>6</v>
      </c>
      <c r="G2438" t="s">
        <v>137</v>
      </c>
      <c r="H2438">
        <v>631</v>
      </c>
      <c r="I2438" t="s">
        <v>475</v>
      </c>
      <c r="J2438" t="s">
        <v>157</v>
      </c>
      <c r="K2438" t="s">
        <v>145</v>
      </c>
      <c r="L2438">
        <v>700</v>
      </c>
      <c r="M2438" t="s">
        <v>138</v>
      </c>
      <c r="N2438">
        <v>21</v>
      </c>
      <c r="O2438">
        <v>9054.81</v>
      </c>
      <c r="P2438">
        <v>48989</v>
      </c>
      <c r="Q2438" t="str">
        <f>VLOOKUP(J2438,S:T,2,FALSE)</f>
        <v>E6 - OTHER</v>
      </c>
    </row>
    <row r="2439" spans="1:17" x14ac:dyDescent="0.35">
      <c r="A2439">
        <v>49</v>
      </c>
      <c r="B2439" t="s">
        <v>420</v>
      </c>
      <c r="C2439">
        <v>2020</v>
      </c>
      <c r="D2439">
        <v>8</v>
      </c>
      <c r="E2439" t="s">
        <v>139</v>
      </c>
      <c r="F2439">
        <v>10</v>
      </c>
      <c r="G2439" t="s">
        <v>149</v>
      </c>
      <c r="H2439">
        <v>628</v>
      </c>
      <c r="I2439" t="s">
        <v>440</v>
      </c>
      <c r="J2439" t="s">
        <v>441</v>
      </c>
      <c r="K2439" t="s">
        <v>442</v>
      </c>
      <c r="L2439">
        <v>207</v>
      </c>
      <c r="M2439" t="s">
        <v>151</v>
      </c>
      <c r="N2439">
        <v>7</v>
      </c>
      <c r="O2439">
        <v>142.1</v>
      </c>
      <c r="P2439">
        <v>451</v>
      </c>
      <c r="Q2439" t="str">
        <f>VLOOKUP(J2439,S:T,2,FALSE)</f>
        <v>E6 - OTHER</v>
      </c>
    </row>
    <row r="2440" spans="1:17" x14ac:dyDescent="0.35">
      <c r="A2440">
        <v>49</v>
      </c>
      <c r="B2440" t="s">
        <v>420</v>
      </c>
      <c r="C2440">
        <v>2020</v>
      </c>
      <c r="D2440">
        <v>8</v>
      </c>
      <c r="E2440" t="s">
        <v>139</v>
      </c>
      <c r="F2440">
        <v>6</v>
      </c>
      <c r="G2440" t="s">
        <v>137</v>
      </c>
      <c r="H2440">
        <v>628</v>
      </c>
      <c r="I2440" t="s">
        <v>440</v>
      </c>
      <c r="J2440" t="s">
        <v>441</v>
      </c>
      <c r="K2440" t="s">
        <v>442</v>
      </c>
      <c r="L2440">
        <v>700</v>
      </c>
      <c r="M2440" t="s">
        <v>138</v>
      </c>
      <c r="N2440">
        <v>205</v>
      </c>
      <c r="O2440">
        <v>12188.67</v>
      </c>
      <c r="P2440">
        <v>42533</v>
      </c>
      <c r="Q2440" t="str">
        <f>VLOOKUP(J2440,S:T,2,FALSE)</f>
        <v>E6 - OTHER</v>
      </c>
    </row>
    <row r="2441" spans="1:17" x14ac:dyDescent="0.35">
      <c r="A2441">
        <v>49</v>
      </c>
      <c r="B2441" t="s">
        <v>420</v>
      </c>
      <c r="C2441">
        <v>2020</v>
      </c>
      <c r="D2441">
        <v>8</v>
      </c>
      <c r="E2441" t="s">
        <v>139</v>
      </c>
      <c r="F2441">
        <v>3</v>
      </c>
      <c r="G2441" t="s">
        <v>135</v>
      </c>
      <c r="H2441">
        <v>700</v>
      </c>
      <c r="I2441" t="s">
        <v>447</v>
      </c>
      <c r="J2441" t="s">
        <v>438</v>
      </c>
      <c r="K2441" t="s">
        <v>439</v>
      </c>
      <c r="L2441">
        <v>300</v>
      </c>
      <c r="M2441" t="s">
        <v>136</v>
      </c>
      <c r="N2441">
        <v>49</v>
      </c>
      <c r="O2441">
        <v>734627.23</v>
      </c>
      <c r="P2441">
        <v>4719029</v>
      </c>
      <c r="Q2441" t="str">
        <f>VLOOKUP(J2441,S:T,2,FALSE)</f>
        <v>E5 - Large C&amp;I</v>
      </c>
    </row>
    <row r="2442" spans="1:17" x14ac:dyDescent="0.35">
      <c r="A2442">
        <v>49</v>
      </c>
      <c r="B2442" t="s">
        <v>420</v>
      </c>
      <c r="C2442">
        <v>2020</v>
      </c>
      <c r="D2442">
        <v>8</v>
      </c>
      <c r="E2442" t="s">
        <v>139</v>
      </c>
      <c r="F2442">
        <v>5</v>
      </c>
      <c r="G2442" t="s">
        <v>140</v>
      </c>
      <c r="H2442">
        <v>616</v>
      </c>
      <c r="I2442" t="s">
        <v>446</v>
      </c>
      <c r="J2442" t="s">
        <v>441</v>
      </c>
      <c r="K2442" t="s">
        <v>442</v>
      </c>
      <c r="L2442">
        <v>4552</v>
      </c>
      <c r="M2442" t="s">
        <v>156</v>
      </c>
      <c r="N2442">
        <v>21</v>
      </c>
      <c r="O2442">
        <v>2226.59</v>
      </c>
      <c r="P2442">
        <v>10323</v>
      </c>
      <c r="Q2442" t="str">
        <f>VLOOKUP(J2442,S:T,2,FALSE)</f>
        <v>E6 - OTHER</v>
      </c>
    </row>
    <row r="2443" spans="1:17" x14ac:dyDescent="0.35">
      <c r="A2443">
        <v>49</v>
      </c>
      <c r="B2443" t="s">
        <v>420</v>
      </c>
      <c r="C2443">
        <v>2020</v>
      </c>
      <c r="D2443">
        <v>8</v>
      </c>
      <c r="E2443" t="s">
        <v>139</v>
      </c>
      <c r="F2443">
        <v>1</v>
      </c>
      <c r="G2443" t="s">
        <v>132</v>
      </c>
      <c r="H2443">
        <v>55</v>
      </c>
      <c r="I2443" t="s">
        <v>427</v>
      </c>
      <c r="J2443" t="s">
        <v>425</v>
      </c>
      <c r="K2443" t="s">
        <v>426</v>
      </c>
      <c r="L2443">
        <v>200</v>
      </c>
      <c r="M2443" t="s">
        <v>143</v>
      </c>
      <c r="N2443">
        <v>3</v>
      </c>
      <c r="O2443">
        <v>995.37</v>
      </c>
      <c r="P2443">
        <v>4980</v>
      </c>
      <c r="Q2443" t="str">
        <f>VLOOKUP(J2443,S:T,2,FALSE)</f>
        <v>E3 - Small C&amp;I</v>
      </c>
    </row>
    <row r="2444" spans="1:17" x14ac:dyDescent="0.35">
      <c r="A2444">
        <v>49</v>
      </c>
      <c r="B2444" t="s">
        <v>420</v>
      </c>
      <c r="C2444">
        <v>2020</v>
      </c>
      <c r="D2444">
        <v>8</v>
      </c>
      <c r="E2444" t="s">
        <v>139</v>
      </c>
      <c r="F2444">
        <v>3</v>
      </c>
      <c r="G2444" t="s">
        <v>135</v>
      </c>
      <c r="H2444">
        <v>950</v>
      </c>
      <c r="I2444" t="s">
        <v>428</v>
      </c>
      <c r="J2444" t="s">
        <v>425</v>
      </c>
      <c r="K2444" t="s">
        <v>426</v>
      </c>
      <c r="L2444">
        <v>4532</v>
      </c>
      <c r="M2444" t="s">
        <v>142</v>
      </c>
      <c r="N2444">
        <v>10426</v>
      </c>
      <c r="O2444">
        <v>1793970.38</v>
      </c>
      <c r="P2444">
        <v>14784400</v>
      </c>
      <c r="Q2444" t="str">
        <f>VLOOKUP(J2444,S:T,2,FALSE)</f>
        <v>E3 - Small C&amp;I</v>
      </c>
    </row>
    <row r="2445" spans="1:17" x14ac:dyDescent="0.35">
      <c r="A2445">
        <v>49</v>
      </c>
      <c r="B2445" t="s">
        <v>420</v>
      </c>
      <c r="C2445">
        <v>2020</v>
      </c>
      <c r="D2445">
        <v>8</v>
      </c>
      <c r="E2445" t="s">
        <v>139</v>
      </c>
      <c r="F2445">
        <v>1</v>
      </c>
      <c r="G2445" t="s">
        <v>132</v>
      </c>
      <c r="H2445">
        <v>950</v>
      </c>
      <c r="I2445" t="s">
        <v>428</v>
      </c>
      <c r="J2445" t="s">
        <v>425</v>
      </c>
      <c r="K2445" t="s">
        <v>426</v>
      </c>
      <c r="L2445">
        <v>4512</v>
      </c>
      <c r="M2445" t="s">
        <v>133</v>
      </c>
      <c r="N2445">
        <v>77</v>
      </c>
      <c r="O2445">
        <v>11469.27</v>
      </c>
      <c r="P2445">
        <v>94155</v>
      </c>
      <c r="Q2445" t="str">
        <f>VLOOKUP(J2445,S:T,2,FALSE)</f>
        <v>E3 - Small C&amp;I</v>
      </c>
    </row>
    <row r="2446" spans="1:17" x14ac:dyDescent="0.35">
      <c r="A2446">
        <v>49</v>
      </c>
      <c r="B2446" t="s">
        <v>420</v>
      </c>
      <c r="C2446">
        <v>2020</v>
      </c>
      <c r="D2446">
        <v>8</v>
      </c>
      <c r="E2446" t="s">
        <v>139</v>
      </c>
      <c r="F2446">
        <v>10</v>
      </c>
      <c r="G2446" t="s">
        <v>149</v>
      </c>
      <c r="H2446">
        <v>903</v>
      </c>
      <c r="I2446" t="s">
        <v>453</v>
      </c>
      <c r="J2446" t="s">
        <v>450</v>
      </c>
      <c r="K2446" t="s">
        <v>451</v>
      </c>
      <c r="L2446">
        <v>4513</v>
      </c>
      <c r="M2446" t="s">
        <v>150</v>
      </c>
      <c r="N2446">
        <v>1585</v>
      </c>
      <c r="O2446">
        <v>166206.96</v>
      </c>
      <c r="P2446">
        <v>1343562</v>
      </c>
      <c r="Q2446" t="str">
        <f>VLOOKUP(J2446,S:T,2,FALSE)</f>
        <v>E1 - Residential</v>
      </c>
    </row>
    <row r="2447" spans="1:17" x14ac:dyDescent="0.35">
      <c r="A2447">
        <v>49</v>
      </c>
      <c r="B2447" t="s">
        <v>420</v>
      </c>
      <c r="C2447">
        <v>2020</v>
      </c>
      <c r="D2447">
        <v>8</v>
      </c>
      <c r="E2447" t="s">
        <v>139</v>
      </c>
      <c r="F2447">
        <v>5</v>
      </c>
      <c r="G2447" t="s">
        <v>140</v>
      </c>
      <c r="H2447">
        <v>628</v>
      </c>
      <c r="I2447" t="s">
        <v>440</v>
      </c>
      <c r="J2447" t="s">
        <v>441</v>
      </c>
      <c r="K2447" t="s">
        <v>442</v>
      </c>
      <c r="L2447">
        <v>460</v>
      </c>
      <c r="M2447" t="s">
        <v>141</v>
      </c>
      <c r="N2447">
        <v>54</v>
      </c>
      <c r="O2447">
        <v>6879.17</v>
      </c>
      <c r="P2447">
        <v>24532</v>
      </c>
      <c r="Q2447" t="str">
        <f>VLOOKUP(J2447,S:T,2,FALSE)</f>
        <v>E6 - OTHER</v>
      </c>
    </row>
    <row r="2448" spans="1:17" x14ac:dyDescent="0.35">
      <c r="A2448">
        <v>49</v>
      </c>
      <c r="B2448" t="s">
        <v>420</v>
      </c>
      <c r="C2448">
        <v>2020</v>
      </c>
      <c r="D2448">
        <v>8</v>
      </c>
      <c r="E2448" t="s">
        <v>139</v>
      </c>
      <c r="F2448">
        <v>5</v>
      </c>
      <c r="G2448" t="s">
        <v>140</v>
      </c>
      <c r="H2448">
        <v>944</v>
      </c>
      <c r="I2448" t="s">
        <v>471</v>
      </c>
      <c r="J2448" t="s">
        <v>472</v>
      </c>
      <c r="K2448" t="s">
        <v>473</v>
      </c>
      <c r="L2448">
        <v>4552</v>
      </c>
      <c r="M2448" t="s">
        <v>156</v>
      </c>
      <c r="N2448">
        <v>1</v>
      </c>
      <c r="O2448">
        <v>4143.62</v>
      </c>
      <c r="P2448">
        <v>0</v>
      </c>
      <c r="Q2448" t="str">
        <f>VLOOKUP(J2448,S:T,2,FALSE)</f>
        <v>E6 - OTHER</v>
      </c>
    </row>
    <row r="2449" spans="1:17" x14ac:dyDescent="0.35">
      <c r="A2449">
        <v>49</v>
      </c>
      <c r="B2449" t="s">
        <v>420</v>
      </c>
      <c r="C2449">
        <v>2020</v>
      </c>
      <c r="D2449">
        <v>8</v>
      </c>
      <c r="E2449" t="s">
        <v>139</v>
      </c>
      <c r="F2449">
        <v>5</v>
      </c>
      <c r="G2449" t="s">
        <v>140</v>
      </c>
      <c r="H2449">
        <v>705</v>
      </c>
      <c r="I2449" t="s">
        <v>437</v>
      </c>
      <c r="J2449" t="s">
        <v>438</v>
      </c>
      <c r="K2449" t="s">
        <v>439</v>
      </c>
      <c r="L2449">
        <v>460</v>
      </c>
      <c r="M2449" t="s">
        <v>141</v>
      </c>
      <c r="N2449">
        <v>28</v>
      </c>
      <c r="O2449">
        <v>354595.92</v>
      </c>
      <c r="P2449">
        <v>2121805</v>
      </c>
      <c r="Q2449" t="str">
        <f>VLOOKUP(J2449,S:T,2,FALSE)</f>
        <v>E5 - Large C&amp;I</v>
      </c>
    </row>
    <row r="2450" spans="1:17" x14ac:dyDescent="0.35">
      <c r="A2450">
        <v>49</v>
      </c>
      <c r="B2450" t="s">
        <v>420</v>
      </c>
      <c r="C2450">
        <v>2020</v>
      </c>
      <c r="D2450">
        <v>8</v>
      </c>
      <c r="E2450" t="s">
        <v>139</v>
      </c>
      <c r="F2450">
        <v>10</v>
      </c>
      <c r="G2450" t="s">
        <v>149</v>
      </c>
      <c r="H2450">
        <v>5</v>
      </c>
      <c r="I2450" t="s">
        <v>536</v>
      </c>
      <c r="J2450" t="s">
        <v>425</v>
      </c>
      <c r="K2450" t="s">
        <v>426</v>
      </c>
      <c r="L2450">
        <v>207</v>
      </c>
      <c r="M2450" t="s">
        <v>151</v>
      </c>
      <c r="N2450">
        <v>2</v>
      </c>
      <c r="O2450">
        <v>267.7</v>
      </c>
      <c r="P2450">
        <v>1181</v>
      </c>
      <c r="Q2450" t="str">
        <f>VLOOKUP(J2450,S:T,2,FALSE)</f>
        <v>E3 - Small C&amp;I</v>
      </c>
    </row>
    <row r="2451" spans="1:17" x14ac:dyDescent="0.35">
      <c r="A2451">
        <v>49</v>
      </c>
      <c r="B2451" t="s">
        <v>420</v>
      </c>
      <c r="C2451">
        <v>2020</v>
      </c>
      <c r="D2451">
        <v>8</v>
      </c>
      <c r="E2451" t="s">
        <v>139</v>
      </c>
      <c r="F2451">
        <v>10</v>
      </c>
      <c r="G2451" t="s">
        <v>149</v>
      </c>
      <c r="H2451">
        <v>6</v>
      </c>
      <c r="I2451" t="s">
        <v>421</v>
      </c>
      <c r="J2451" t="s">
        <v>422</v>
      </c>
      <c r="K2451" t="s">
        <v>423</v>
      </c>
      <c r="L2451">
        <v>207</v>
      </c>
      <c r="M2451" t="s">
        <v>151</v>
      </c>
      <c r="N2451">
        <v>1097</v>
      </c>
      <c r="O2451">
        <v>134747.51999999999</v>
      </c>
      <c r="P2451">
        <v>875378</v>
      </c>
      <c r="Q2451" t="str">
        <f>VLOOKUP(J2451,S:T,2,FALSE)</f>
        <v>E2 - Low Income Residential</v>
      </c>
    </row>
    <row r="2452" spans="1:17" x14ac:dyDescent="0.35">
      <c r="A2452">
        <v>49</v>
      </c>
      <c r="B2452" t="s">
        <v>420</v>
      </c>
      <c r="C2452">
        <v>2020</v>
      </c>
      <c r="D2452">
        <v>8</v>
      </c>
      <c r="E2452" t="s">
        <v>139</v>
      </c>
      <c r="F2452">
        <v>6</v>
      </c>
      <c r="G2452" t="s">
        <v>137</v>
      </c>
      <c r="H2452">
        <v>630</v>
      </c>
      <c r="I2452" t="s">
        <v>455</v>
      </c>
      <c r="J2452" t="s">
        <v>157</v>
      </c>
      <c r="K2452" t="s">
        <v>145</v>
      </c>
      <c r="L2452">
        <v>700</v>
      </c>
      <c r="M2452" t="s">
        <v>138</v>
      </c>
      <c r="N2452">
        <v>1</v>
      </c>
      <c r="O2452">
        <v>509.05</v>
      </c>
      <c r="P2452">
        <v>2685</v>
      </c>
      <c r="Q2452" t="str">
        <f>VLOOKUP(J2452,S:T,2,FALSE)</f>
        <v>E6 - OTHER</v>
      </c>
    </row>
    <row r="2453" spans="1:17" x14ac:dyDescent="0.35">
      <c r="A2453">
        <v>49</v>
      </c>
      <c r="B2453" t="s">
        <v>420</v>
      </c>
      <c r="C2453">
        <v>2020</v>
      </c>
      <c r="D2453">
        <v>8</v>
      </c>
      <c r="E2453" t="s">
        <v>139</v>
      </c>
      <c r="F2453">
        <v>3</v>
      </c>
      <c r="G2453" t="s">
        <v>135</v>
      </c>
      <c r="H2453">
        <v>605</v>
      </c>
      <c r="I2453" t="s">
        <v>467</v>
      </c>
      <c r="J2453" t="s">
        <v>441</v>
      </c>
      <c r="K2453" t="s">
        <v>442</v>
      </c>
      <c r="L2453">
        <v>300</v>
      </c>
      <c r="M2453" t="s">
        <v>136</v>
      </c>
      <c r="N2453">
        <v>15</v>
      </c>
      <c r="O2453">
        <v>629.87</v>
      </c>
      <c r="P2453">
        <v>2187</v>
      </c>
      <c r="Q2453" t="str">
        <f>VLOOKUP(J2453,S:T,2,FALSE)</f>
        <v>E6 - OTHER</v>
      </c>
    </row>
    <row r="2454" spans="1:17" x14ac:dyDescent="0.35">
      <c r="A2454">
        <v>49</v>
      </c>
      <c r="B2454" t="s">
        <v>420</v>
      </c>
      <c r="C2454">
        <v>2020</v>
      </c>
      <c r="D2454">
        <v>8</v>
      </c>
      <c r="E2454" t="s">
        <v>139</v>
      </c>
      <c r="F2454">
        <v>3</v>
      </c>
      <c r="G2454" t="s">
        <v>135</v>
      </c>
      <c r="H2454">
        <v>711</v>
      </c>
      <c r="I2454" t="s">
        <v>452</v>
      </c>
      <c r="J2454" t="s">
        <v>438</v>
      </c>
      <c r="K2454" t="s">
        <v>439</v>
      </c>
      <c r="L2454">
        <v>4532</v>
      </c>
      <c r="M2454" t="s">
        <v>142</v>
      </c>
      <c r="N2454">
        <v>330</v>
      </c>
      <c r="O2454">
        <v>5874461.21</v>
      </c>
      <c r="P2454">
        <v>76036325</v>
      </c>
      <c r="Q2454" t="str">
        <f>VLOOKUP(J2454,S:T,2,FALSE)</f>
        <v>E5 - Large C&amp;I</v>
      </c>
    </row>
    <row r="2455" spans="1:17" x14ac:dyDescent="0.35">
      <c r="A2455">
        <v>49</v>
      </c>
      <c r="B2455" t="s">
        <v>420</v>
      </c>
      <c r="C2455">
        <v>2020</v>
      </c>
      <c r="D2455">
        <v>8</v>
      </c>
      <c r="E2455" t="s">
        <v>139</v>
      </c>
      <c r="F2455">
        <v>3</v>
      </c>
      <c r="G2455" t="s">
        <v>135</v>
      </c>
      <c r="H2455">
        <v>954</v>
      </c>
      <c r="I2455" t="s">
        <v>436</v>
      </c>
      <c r="J2455" t="s">
        <v>433</v>
      </c>
      <c r="K2455" t="s">
        <v>434</v>
      </c>
      <c r="L2455">
        <v>4532</v>
      </c>
      <c r="M2455" t="s">
        <v>142</v>
      </c>
      <c r="N2455">
        <v>3675</v>
      </c>
      <c r="O2455">
        <v>6697454.6200000001</v>
      </c>
      <c r="P2455">
        <v>72644459</v>
      </c>
      <c r="Q2455" t="str">
        <f>VLOOKUP(J2455,S:T,2,FALSE)</f>
        <v>E4 - Medium C&amp;I</v>
      </c>
    </row>
    <row r="2456" spans="1:17" x14ac:dyDescent="0.35">
      <c r="A2456">
        <v>49</v>
      </c>
      <c r="B2456" t="s">
        <v>420</v>
      </c>
      <c r="C2456">
        <v>2020</v>
      </c>
      <c r="D2456">
        <v>8</v>
      </c>
      <c r="E2456" t="s">
        <v>139</v>
      </c>
      <c r="F2456">
        <v>6</v>
      </c>
      <c r="G2456" t="s">
        <v>137</v>
      </c>
      <c r="H2456">
        <v>627</v>
      </c>
      <c r="I2456" t="s">
        <v>468</v>
      </c>
      <c r="J2456" t="s">
        <v>84</v>
      </c>
      <c r="K2456" t="s">
        <v>145</v>
      </c>
      <c r="L2456">
        <v>700</v>
      </c>
      <c r="M2456" t="s">
        <v>138</v>
      </c>
      <c r="N2456">
        <v>2</v>
      </c>
      <c r="O2456">
        <v>710.4</v>
      </c>
      <c r="P2456">
        <v>299</v>
      </c>
      <c r="Q2456" t="str">
        <f>VLOOKUP(J2456,S:T,2,FALSE)</f>
        <v>E6 - OTHER</v>
      </c>
    </row>
    <row r="2457" spans="1:17" x14ac:dyDescent="0.35">
      <c r="A2457">
        <v>49</v>
      </c>
      <c r="B2457" t="s">
        <v>420</v>
      </c>
      <c r="C2457">
        <v>2020</v>
      </c>
      <c r="D2457">
        <v>8</v>
      </c>
      <c r="E2457" t="s">
        <v>139</v>
      </c>
      <c r="F2457">
        <v>10</v>
      </c>
      <c r="G2457" t="s">
        <v>149</v>
      </c>
      <c r="H2457">
        <v>905</v>
      </c>
      <c r="I2457" t="s">
        <v>454</v>
      </c>
      <c r="J2457" t="s">
        <v>422</v>
      </c>
      <c r="K2457" t="s">
        <v>423</v>
      </c>
      <c r="L2457">
        <v>4513</v>
      </c>
      <c r="M2457" t="s">
        <v>150</v>
      </c>
      <c r="N2457">
        <v>121</v>
      </c>
      <c r="O2457">
        <v>4738.3599999999997</v>
      </c>
      <c r="P2457">
        <v>79591</v>
      </c>
      <c r="Q2457" t="str">
        <f>VLOOKUP(J2457,S:T,2,FALSE)</f>
        <v>E2 - Low Income Residential</v>
      </c>
    </row>
    <row r="2458" spans="1:17" x14ac:dyDescent="0.35">
      <c r="A2458">
        <v>49</v>
      </c>
      <c r="B2458" t="s">
        <v>420</v>
      </c>
      <c r="C2458">
        <v>2020</v>
      </c>
      <c r="D2458">
        <v>8</v>
      </c>
      <c r="E2458" t="s">
        <v>139</v>
      </c>
      <c r="F2458">
        <v>5</v>
      </c>
      <c r="G2458" t="s">
        <v>140</v>
      </c>
      <c r="H2458">
        <v>6</v>
      </c>
      <c r="I2458" t="s">
        <v>421</v>
      </c>
      <c r="J2458" t="s">
        <v>422</v>
      </c>
      <c r="K2458" t="s">
        <v>423</v>
      </c>
      <c r="L2458">
        <v>460</v>
      </c>
      <c r="M2458" t="s">
        <v>141</v>
      </c>
      <c r="N2458">
        <v>1</v>
      </c>
      <c r="O2458">
        <v>79.53</v>
      </c>
      <c r="P2458">
        <v>499</v>
      </c>
      <c r="Q2458" t="str">
        <f>VLOOKUP(J2458,S:T,2,FALSE)</f>
        <v>E2 - Low Income Residential</v>
      </c>
    </row>
    <row r="2459" spans="1:17" x14ac:dyDescent="0.35">
      <c r="A2459">
        <v>49</v>
      </c>
      <c r="B2459" t="s">
        <v>420</v>
      </c>
      <c r="C2459">
        <v>2020</v>
      </c>
      <c r="D2459">
        <v>8</v>
      </c>
      <c r="E2459" t="s">
        <v>139</v>
      </c>
      <c r="F2459">
        <v>3</v>
      </c>
      <c r="G2459" t="s">
        <v>135</v>
      </c>
      <c r="H2459">
        <v>951</v>
      </c>
      <c r="I2459" t="s">
        <v>457</v>
      </c>
      <c r="J2459" t="s">
        <v>458</v>
      </c>
      <c r="K2459" t="s">
        <v>459</v>
      </c>
      <c r="L2459">
        <v>4532</v>
      </c>
      <c r="M2459" t="s">
        <v>142</v>
      </c>
      <c r="N2459">
        <v>114</v>
      </c>
      <c r="O2459">
        <v>9013.2999999999993</v>
      </c>
      <c r="P2459">
        <v>64900</v>
      </c>
      <c r="Q2459" t="str">
        <f>VLOOKUP(J2459,S:T,2,FALSE)</f>
        <v>E3 - Small C&amp;I</v>
      </c>
    </row>
    <row r="2460" spans="1:17" x14ac:dyDescent="0.35">
      <c r="A2460">
        <v>49</v>
      </c>
      <c r="B2460" t="s">
        <v>420</v>
      </c>
      <c r="C2460">
        <v>2020</v>
      </c>
      <c r="D2460">
        <v>8</v>
      </c>
      <c r="E2460" t="s">
        <v>139</v>
      </c>
      <c r="F2460">
        <v>6</v>
      </c>
      <c r="G2460" t="s">
        <v>137</v>
      </c>
      <c r="H2460">
        <v>951</v>
      </c>
      <c r="I2460" t="s">
        <v>457</v>
      </c>
      <c r="J2460" t="s">
        <v>458</v>
      </c>
      <c r="K2460" t="s">
        <v>459</v>
      </c>
      <c r="L2460">
        <v>4562</v>
      </c>
      <c r="M2460" t="s">
        <v>144</v>
      </c>
      <c r="N2460">
        <v>206</v>
      </c>
      <c r="O2460">
        <v>9164.7999999999993</v>
      </c>
      <c r="P2460">
        <v>60016</v>
      </c>
      <c r="Q2460" t="str">
        <f>VLOOKUP(J2460,S:T,2,FALSE)</f>
        <v>E3 - Small C&amp;I</v>
      </c>
    </row>
    <row r="2461" spans="1:17" x14ac:dyDescent="0.35">
      <c r="A2461">
        <v>49</v>
      </c>
      <c r="B2461" t="s">
        <v>420</v>
      </c>
      <c r="C2461">
        <v>2020</v>
      </c>
      <c r="D2461">
        <v>8</v>
      </c>
      <c r="E2461" t="s">
        <v>139</v>
      </c>
      <c r="F2461">
        <v>6</v>
      </c>
      <c r="G2461" t="s">
        <v>137</v>
      </c>
      <c r="H2461">
        <v>34</v>
      </c>
      <c r="I2461" t="s">
        <v>463</v>
      </c>
      <c r="J2461" t="s">
        <v>458</v>
      </c>
      <c r="K2461" t="s">
        <v>459</v>
      </c>
      <c r="L2461">
        <v>700</v>
      </c>
      <c r="M2461" t="s">
        <v>138</v>
      </c>
      <c r="N2461">
        <v>161</v>
      </c>
      <c r="O2461">
        <v>20981.21</v>
      </c>
      <c r="P2461">
        <v>99011</v>
      </c>
      <c r="Q2461" t="str">
        <f>VLOOKUP(J2461,S:T,2,FALSE)</f>
        <v>E3 - Small C&amp;I</v>
      </c>
    </row>
    <row r="2462" spans="1:17" x14ac:dyDescent="0.35">
      <c r="A2462">
        <v>49</v>
      </c>
      <c r="B2462" t="s">
        <v>420</v>
      </c>
      <c r="C2462">
        <v>2020</v>
      </c>
      <c r="D2462">
        <v>8</v>
      </c>
      <c r="E2462" t="s">
        <v>139</v>
      </c>
      <c r="F2462">
        <v>10</v>
      </c>
      <c r="G2462" t="s">
        <v>149</v>
      </c>
      <c r="H2462">
        <v>1</v>
      </c>
      <c r="I2462" t="s">
        <v>449</v>
      </c>
      <c r="J2462" t="s">
        <v>450</v>
      </c>
      <c r="K2462" t="s">
        <v>451</v>
      </c>
      <c r="L2462">
        <v>207</v>
      </c>
      <c r="M2462" t="s">
        <v>151</v>
      </c>
      <c r="N2462">
        <v>14892</v>
      </c>
      <c r="O2462">
        <v>2729172.2</v>
      </c>
      <c r="P2462">
        <v>13003675</v>
      </c>
      <c r="Q2462" t="str">
        <f>VLOOKUP(J2462,S:T,2,FALSE)</f>
        <v>E1 - Residential</v>
      </c>
    </row>
    <row r="2463" spans="1:17" x14ac:dyDescent="0.35">
      <c r="A2463">
        <v>49</v>
      </c>
      <c r="B2463" t="s">
        <v>420</v>
      </c>
      <c r="C2463">
        <v>2020</v>
      </c>
      <c r="D2463">
        <v>8</v>
      </c>
      <c r="E2463" t="s">
        <v>139</v>
      </c>
      <c r="F2463">
        <v>3</v>
      </c>
      <c r="G2463" t="s">
        <v>135</v>
      </c>
      <c r="H2463">
        <v>1</v>
      </c>
      <c r="I2463" t="s">
        <v>449</v>
      </c>
      <c r="J2463" t="s">
        <v>450</v>
      </c>
      <c r="K2463" t="s">
        <v>451</v>
      </c>
      <c r="L2463">
        <v>300</v>
      </c>
      <c r="M2463" t="s">
        <v>136</v>
      </c>
      <c r="N2463">
        <v>805</v>
      </c>
      <c r="O2463">
        <v>259411.87</v>
      </c>
      <c r="P2463">
        <v>1246260</v>
      </c>
      <c r="Q2463" t="str">
        <f>VLOOKUP(J2463,S:T,2,FALSE)</f>
        <v>E1 - Residential</v>
      </c>
    </row>
    <row r="2464" spans="1:17" x14ac:dyDescent="0.35">
      <c r="A2464">
        <v>49</v>
      </c>
      <c r="B2464" t="s">
        <v>420</v>
      </c>
      <c r="C2464">
        <v>2020</v>
      </c>
      <c r="D2464">
        <v>8</v>
      </c>
      <c r="E2464" t="s">
        <v>139</v>
      </c>
      <c r="F2464">
        <v>1</v>
      </c>
      <c r="G2464" t="s">
        <v>132</v>
      </c>
      <c r="H2464">
        <v>6</v>
      </c>
      <c r="I2464" t="s">
        <v>421</v>
      </c>
      <c r="J2464" t="s">
        <v>422</v>
      </c>
      <c r="K2464" t="s">
        <v>423</v>
      </c>
      <c r="L2464">
        <v>200</v>
      </c>
      <c r="M2464" t="s">
        <v>143</v>
      </c>
      <c r="N2464">
        <v>28683</v>
      </c>
      <c r="O2464">
        <v>3809559.77</v>
      </c>
      <c r="P2464">
        <v>24783435</v>
      </c>
      <c r="Q2464" t="str">
        <f>VLOOKUP(J2464,S:T,2,FALSE)</f>
        <v>E2 - Low Income Residential</v>
      </c>
    </row>
    <row r="2465" spans="1:17" x14ac:dyDescent="0.35">
      <c r="A2465">
        <v>49</v>
      </c>
      <c r="B2465" t="s">
        <v>420</v>
      </c>
      <c r="C2465">
        <v>2020</v>
      </c>
      <c r="D2465">
        <v>8</v>
      </c>
      <c r="E2465" t="s">
        <v>139</v>
      </c>
      <c r="F2465">
        <v>1</v>
      </c>
      <c r="G2465" t="s">
        <v>132</v>
      </c>
      <c r="H2465">
        <v>400</v>
      </c>
      <c r="I2465" t="s">
        <v>510</v>
      </c>
      <c r="J2465">
        <v>1247</v>
      </c>
      <c r="K2465" t="s">
        <v>145</v>
      </c>
      <c r="L2465">
        <v>207</v>
      </c>
      <c r="M2465" t="s">
        <v>151</v>
      </c>
      <c r="N2465">
        <v>12</v>
      </c>
      <c r="O2465">
        <v>177.18</v>
      </c>
      <c r="P2465">
        <v>85.18</v>
      </c>
      <c r="Q2465" t="str">
        <f>VLOOKUP(J2465,S:T,2,FALSE)</f>
        <v>G1 - Residential</v>
      </c>
    </row>
    <row r="2466" spans="1:17" x14ac:dyDescent="0.35">
      <c r="A2466">
        <v>49</v>
      </c>
      <c r="B2466" t="s">
        <v>420</v>
      </c>
      <c r="C2466">
        <v>2020</v>
      </c>
      <c r="D2466">
        <v>8</v>
      </c>
      <c r="E2466" t="s">
        <v>139</v>
      </c>
      <c r="F2466">
        <v>1</v>
      </c>
      <c r="G2466" t="s">
        <v>132</v>
      </c>
      <c r="H2466">
        <v>401</v>
      </c>
      <c r="I2466" t="s">
        <v>525</v>
      </c>
      <c r="J2466">
        <v>1012</v>
      </c>
      <c r="K2466" t="s">
        <v>145</v>
      </c>
      <c r="L2466">
        <v>200</v>
      </c>
      <c r="M2466" t="s">
        <v>143</v>
      </c>
      <c r="N2466">
        <v>16289</v>
      </c>
      <c r="O2466">
        <v>443872.33</v>
      </c>
      <c r="P2466">
        <v>138497.15</v>
      </c>
      <c r="Q2466" t="str">
        <f>VLOOKUP(J2466,S:T,2,FALSE)</f>
        <v>G1 - Residential</v>
      </c>
    </row>
    <row r="2467" spans="1:17" x14ac:dyDescent="0.35">
      <c r="A2467">
        <v>49</v>
      </c>
      <c r="B2467" t="s">
        <v>420</v>
      </c>
      <c r="C2467">
        <v>2020</v>
      </c>
      <c r="D2467">
        <v>8</v>
      </c>
      <c r="E2467" t="s">
        <v>139</v>
      </c>
      <c r="F2467">
        <v>3</v>
      </c>
      <c r="G2467" t="s">
        <v>135</v>
      </c>
      <c r="H2467">
        <v>443</v>
      </c>
      <c r="I2467" t="s">
        <v>494</v>
      </c>
      <c r="J2467">
        <v>2121</v>
      </c>
      <c r="K2467" t="s">
        <v>145</v>
      </c>
      <c r="L2467">
        <v>1670</v>
      </c>
      <c r="M2467" t="s">
        <v>491</v>
      </c>
      <c r="N2467">
        <v>826</v>
      </c>
      <c r="O2467">
        <v>44786.84</v>
      </c>
      <c r="P2467">
        <v>37404.870000000003</v>
      </c>
      <c r="Q2467" t="str">
        <f>VLOOKUP(J2467,S:T,2,FALSE)</f>
        <v>G3 - Small C&amp;I</v>
      </c>
    </row>
    <row r="2468" spans="1:17" x14ac:dyDescent="0.35">
      <c r="A2468">
        <v>49</v>
      </c>
      <c r="B2468" t="s">
        <v>420</v>
      </c>
      <c r="C2468">
        <v>2020</v>
      </c>
      <c r="D2468">
        <v>8</v>
      </c>
      <c r="E2468" t="s">
        <v>139</v>
      </c>
      <c r="F2468">
        <v>5</v>
      </c>
      <c r="G2468" t="s">
        <v>140</v>
      </c>
      <c r="H2468">
        <v>443</v>
      </c>
      <c r="I2468" t="s">
        <v>494</v>
      </c>
      <c r="J2468">
        <v>2121</v>
      </c>
      <c r="K2468" t="s">
        <v>145</v>
      </c>
      <c r="L2468">
        <v>1670</v>
      </c>
      <c r="M2468" t="s">
        <v>491</v>
      </c>
      <c r="N2468">
        <v>2</v>
      </c>
      <c r="O2468">
        <v>44.19</v>
      </c>
      <c r="P2468">
        <v>2.0499999999999998</v>
      </c>
      <c r="Q2468" t="str">
        <f>VLOOKUP(J2468,S:T,2,FALSE)</f>
        <v>G3 - Small C&amp;I</v>
      </c>
    </row>
    <row r="2469" spans="1:17" x14ac:dyDescent="0.35">
      <c r="A2469">
        <v>49</v>
      </c>
      <c r="B2469" t="s">
        <v>420</v>
      </c>
      <c r="C2469">
        <v>2020</v>
      </c>
      <c r="D2469">
        <v>8</v>
      </c>
      <c r="E2469" t="s">
        <v>139</v>
      </c>
      <c r="F2469">
        <v>3</v>
      </c>
      <c r="G2469" t="s">
        <v>135</v>
      </c>
      <c r="H2469">
        <v>431</v>
      </c>
      <c r="I2469" t="s">
        <v>514</v>
      </c>
      <c r="J2469" t="s">
        <v>515</v>
      </c>
      <c r="K2469" t="s">
        <v>145</v>
      </c>
      <c r="L2469">
        <v>1673</v>
      </c>
      <c r="M2469" t="s">
        <v>516</v>
      </c>
      <c r="N2469">
        <v>3</v>
      </c>
      <c r="O2469">
        <v>-33624.639999999999</v>
      </c>
      <c r="P2469">
        <v>0</v>
      </c>
      <c r="Q2469" t="str">
        <f>VLOOKUP(J2469,S:T,2,FALSE)</f>
        <v>G6 - OTHER</v>
      </c>
    </row>
    <row r="2470" spans="1:17" x14ac:dyDescent="0.35">
      <c r="A2470">
        <v>49</v>
      </c>
      <c r="B2470" t="s">
        <v>420</v>
      </c>
      <c r="C2470">
        <v>2020</v>
      </c>
      <c r="D2470">
        <v>8</v>
      </c>
      <c r="E2470" t="s">
        <v>139</v>
      </c>
      <c r="F2470">
        <v>5</v>
      </c>
      <c r="G2470" t="s">
        <v>140</v>
      </c>
      <c r="H2470">
        <v>410</v>
      </c>
      <c r="I2470" t="s">
        <v>513</v>
      </c>
      <c r="J2470">
        <v>3321</v>
      </c>
      <c r="K2470" t="s">
        <v>145</v>
      </c>
      <c r="L2470">
        <v>1670</v>
      </c>
      <c r="M2470" t="s">
        <v>491</v>
      </c>
      <c r="N2470">
        <v>22</v>
      </c>
      <c r="O2470">
        <v>28010.38</v>
      </c>
      <c r="P2470">
        <v>22321.75</v>
      </c>
      <c r="Q2470" t="str">
        <f>VLOOKUP(J2470,S:T,2,FALSE)</f>
        <v>G5 - Large C&amp;I</v>
      </c>
    </row>
    <row r="2471" spans="1:17" x14ac:dyDescent="0.35">
      <c r="A2471">
        <v>49</v>
      </c>
      <c r="B2471" t="s">
        <v>420</v>
      </c>
      <c r="C2471">
        <v>2020</v>
      </c>
      <c r="D2471">
        <v>8</v>
      </c>
      <c r="E2471" t="s">
        <v>139</v>
      </c>
      <c r="F2471">
        <v>5</v>
      </c>
      <c r="G2471" t="s">
        <v>140</v>
      </c>
      <c r="H2471">
        <v>417</v>
      </c>
      <c r="I2471" t="s">
        <v>499</v>
      </c>
      <c r="J2471">
        <v>2367</v>
      </c>
      <c r="K2471" t="s">
        <v>145</v>
      </c>
      <c r="L2471">
        <v>400</v>
      </c>
      <c r="M2471" t="s">
        <v>140</v>
      </c>
      <c r="N2471">
        <v>24</v>
      </c>
      <c r="O2471">
        <v>62593.17</v>
      </c>
      <c r="P2471">
        <v>61391.11</v>
      </c>
      <c r="Q2471" t="str">
        <f>VLOOKUP(J2471,S:T,2,FALSE)</f>
        <v>G5 - Large C&amp;I</v>
      </c>
    </row>
    <row r="2472" spans="1:17" x14ac:dyDescent="0.35">
      <c r="A2472">
        <v>49</v>
      </c>
      <c r="B2472" t="s">
        <v>420</v>
      </c>
      <c r="C2472">
        <v>2020</v>
      </c>
      <c r="D2472">
        <v>8</v>
      </c>
      <c r="E2472" t="s">
        <v>139</v>
      </c>
      <c r="F2472">
        <v>3</v>
      </c>
      <c r="G2472" t="s">
        <v>135</v>
      </c>
      <c r="H2472">
        <v>432</v>
      </c>
      <c r="I2472" t="s">
        <v>507</v>
      </c>
      <c r="J2472" t="s">
        <v>508</v>
      </c>
      <c r="K2472" t="s">
        <v>145</v>
      </c>
      <c r="L2472">
        <v>1674</v>
      </c>
      <c r="M2472" t="s">
        <v>509</v>
      </c>
      <c r="N2472">
        <v>3</v>
      </c>
      <c r="O2472">
        <v>283602.01</v>
      </c>
      <c r="P2472">
        <v>0</v>
      </c>
      <c r="Q2472" t="str">
        <f>VLOOKUP(J2472,S:T,2,FALSE)</f>
        <v>G6 - OTHER</v>
      </c>
    </row>
    <row r="2473" spans="1:17" x14ac:dyDescent="0.35">
      <c r="A2473">
        <v>49</v>
      </c>
      <c r="B2473" t="s">
        <v>420</v>
      </c>
      <c r="C2473">
        <v>2020</v>
      </c>
      <c r="D2473">
        <v>8</v>
      </c>
      <c r="E2473" t="s">
        <v>139</v>
      </c>
      <c r="F2473">
        <v>3</v>
      </c>
      <c r="G2473" t="s">
        <v>135</v>
      </c>
      <c r="H2473">
        <v>404</v>
      </c>
      <c r="I2473" t="s">
        <v>506</v>
      </c>
      <c r="J2473">
        <v>2107</v>
      </c>
      <c r="K2473" t="s">
        <v>145</v>
      </c>
      <c r="L2473">
        <v>300</v>
      </c>
      <c r="M2473" t="s">
        <v>136</v>
      </c>
      <c r="N2473">
        <v>18268</v>
      </c>
      <c r="O2473">
        <v>903304.05</v>
      </c>
      <c r="P2473">
        <v>361823.32</v>
      </c>
      <c r="Q2473" t="str">
        <f>VLOOKUP(J2473,S:T,2,FALSE)</f>
        <v>G3 - Small C&amp;I</v>
      </c>
    </row>
    <row r="2474" spans="1:17" x14ac:dyDescent="0.35">
      <c r="A2474">
        <v>49</v>
      </c>
      <c r="B2474" t="s">
        <v>420</v>
      </c>
      <c r="C2474">
        <v>2020</v>
      </c>
      <c r="D2474">
        <v>8</v>
      </c>
      <c r="E2474" t="s">
        <v>139</v>
      </c>
      <c r="F2474">
        <v>10</v>
      </c>
      <c r="G2474" t="s">
        <v>149</v>
      </c>
      <c r="H2474">
        <v>400</v>
      </c>
      <c r="I2474" t="s">
        <v>510</v>
      </c>
      <c r="J2474">
        <v>1247</v>
      </c>
      <c r="K2474" t="s">
        <v>145</v>
      </c>
      <c r="L2474">
        <v>207</v>
      </c>
      <c r="M2474" t="s">
        <v>151</v>
      </c>
      <c r="N2474">
        <v>211330</v>
      </c>
      <c r="O2474">
        <v>7723228.1900000004</v>
      </c>
      <c r="P2474">
        <v>3647041.89</v>
      </c>
      <c r="Q2474" t="str">
        <f>VLOOKUP(J2474,S:T,2,FALSE)</f>
        <v>G1 - Residential</v>
      </c>
    </row>
    <row r="2475" spans="1:17" x14ac:dyDescent="0.35">
      <c r="A2475">
        <v>49</v>
      </c>
      <c r="B2475" t="s">
        <v>420</v>
      </c>
      <c r="C2475">
        <v>2020</v>
      </c>
      <c r="D2475">
        <v>8</v>
      </c>
      <c r="E2475" t="s">
        <v>139</v>
      </c>
      <c r="F2475">
        <v>3</v>
      </c>
      <c r="G2475" t="s">
        <v>135</v>
      </c>
      <c r="H2475">
        <v>400</v>
      </c>
      <c r="I2475" t="s">
        <v>510</v>
      </c>
      <c r="J2475">
        <v>0</v>
      </c>
      <c r="K2475" t="s">
        <v>145</v>
      </c>
      <c r="L2475">
        <v>0</v>
      </c>
      <c r="M2475" t="s">
        <v>145</v>
      </c>
      <c r="N2475">
        <v>1</v>
      </c>
      <c r="O2475">
        <v>544.79999999999995</v>
      </c>
      <c r="P2475">
        <v>427.23</v>
      </c>
      <c r="Q2475" t="str">
        <f>VLOOKUP(J2475,S:T,2,FALSE)</f>
        <v>G6 - OTHER</v>
      </c>
    </row>
    <row r="2476" spans="1:17" x14ac:dyDescent="0.35">
      <c r="A2476">
        <v>49</v>
      </c>
      <c r="B2476" t="s">
        <v>420</v>
      </c>
      <c r="C2476">
        <v>2020</v>
      </c>
      <c r="D2476">
        <v>8</v>
      </c>
      <c r="E2476" t="s">
        <v>139</v>
      </c>
      <c r="F2476">
        <v>3</v>
      </c>
      <c r="G2476" t="s">
        <v>135</v>
      </c>
      <c r="H2476">
        <v>415</v>
      </c>
      <c r="I2476" t="s">
        <v>501</v>
      </c>
      <c r="J2476" t="s">
        <v>502</v>
      </c>
      <c r="K2476" t="s">
        <v>145</v>
      </c>
      <c r="L2476">
        <v>1670</v>
      </c>
      <c r="M2476" t="s">
        <v>491</v>
      </c>
      <c r="N2476">
        <v>23</v>
      </c>
      <c r="O2476">
        <v>118276.98</v>
      </c>
      <c r="P2476">
        <v>173281.57</v>
      </c>
      <c r="Q2476" t="str">
        <f>VLOOKUP(J2476,S:T,2,FALSE)</f>
        <v>G5 - Large C&amp;I</v>
      </c>
    </row>
    <row r="2477" spans="1:17" x14ac:dyDescent="0.35">
      <c r="A2477">
        <v>49</v>
      </c>
      <c r="B2477" t="s">
        <v>420</v>
      </c>
      <c r="C2477">
        <v>2020</v>
      </c>
      <c r="D2477">
        <v>8</v>
      </c>
      <c r="E2477" t="s">
        <v>139</v>
      </c>
      <c r="F2477">
        <v>5</v>
      </c>
      <c r="G2477" t="s">
        <v>140</v>
      </c>
      <c r="H2477">
        <v>414</v>
      </c>
      <c r="I2477" t="s">
        <v>505</v>
      </c>
      <c r="J2477">
        <v>3421</v>
      </c>
      <c r="K2477" t="s">
        <v>145</v>
      </c>
      <c r="L2477">
        <v>1670</v>
      </c>
      <c r="M2477" t="s">
        <v>491</v>
      </c>
      <c r="N2477">
        <v>1</v>
      </c>
      <c r="O2477">
        <v>2356.75</v>
      </c>
      <c r="P2477">
        <v>0</v>
      </c>
      <c r="Q2477" t="str">
        <f>VLOOKUP(J2477,S:T,2,FALSE)</f>
        <v>G5 - Large C&amp;I</v>
      </c>
    </row>
    <row r="2478" spans="1:17" x14ac:dyDescent="0.35">
      <c r="A2478">
        <v>49</v>
      </c>
      <c r="B2478" t="s">
        <v>420</v>
      </c>
      <c r="C2478">
        <v>2020</v>
      </c>
      <c r="D2478">
        <v>8</v>
      </c>
      <c r="E2478" t="s">
        <v>139</v>
      </c>
      <c r="F2478">
        <v>3</v>
      </c>
      <c r="G2478" t="s">
        <v>135</v>
      </c>
      <c r="H2478">
        <v>408</v>
      </c>
      <c r="I2478" t="s">
        <v>478</v>
      </c>
      <c r="J2478">
        <v>2231</v>
      </c>
      <c r="K2478" t="s">
        <v>145</v>
      </c>
      <c r="L2478">
        <v>300</v>
      </c>
      <c r="M2478" t="s">
        <v>136</v>
      </c>
      <c r="N2478">
        <v>57</v>
      </c>
      <c r="O2478">
        <v>20334.84</v>
      </c>
      <c r="P2478">
        <v>8388.7000000000007</v>
      </c>
      <c r="Q2478" t="str">
        <f>VLOOKUP(J2478,S:T,2,FALSE)</f>
        <v>G4 - Medium C&amp;I</v>
      </c>
    </row>
    <row r="2479" spans="1:17" x14ac:dyDescent="0.35">
      <c r="A2479">
        <v>49</v>
      </c>
      <c r="B2479" t="s">
        <v>420</v>
      </c>
      <c r="C2479">
        <v>2020</v>
      </c>
      <c r="D2479">
        <v>8</v>
      </c>
      <c r="E2479" t="s">
        <v>139</v>
      </c>
      <c r="F2479">
        <v>5</v>
      </c>
      <c r="G2479" t="s">
        <v>140</v>
      </c>
      <c r="H2479">
        <v>419</v>
      </c>
      <c r="I2479" t="s">
        <v>519</v>
      </c>
      <c r="J2479" t="s">
        <v>520</v>
      </c>
      <c r="K2479" t="s">
        <v>145</v>
      </c>
      <c r="L2479">
        <v>1671</v>
      </c>
      <c r="M2479" t="s">
        <v>484</v>
      </c>
      <c r="N2479">
        <v>47</v>
      </c>
      <c r="O2479">
        <v>105008.43</v>
      </c>
      <c r="P2479">
        <v>221487.86</v>
      </c>
      <c r="Q2479" t="str">
        <f>VLOOKUP(J2479,S:T,2,FALSE)</f>
        <v>G5 - Large C&amp;I</v>
      </c>
    </row>
    <row r="2480" spans="1:17" x14ac:dyDescent="0.35">
      <c r="A2480">
        <v>49</v>
      </c>
      <c r="B2480" t="s">
        <v>420</v>
      </c>
      <c r="C2480">
        <v>2020</v>
      </c>
      <c r="D2480">
        <v>8</v>
      </c>
      <c r="E2480" t="s">
        <v>139</v>
      </c>
      <c r="F2480">
        <v>3</v>
      </c>
      <c r="G2480" t="s">
        <v>135</v>
      </c>
      <c r="H2480">
        <v>418</v>
      </c>
      <c r="I2480" t="s">
        <v>528</v>
      </c>
      <c r="J2480">
        <v>2321</v>
      </c>
      <c r="K2480" t="s">
        <v>145</v>
      </c>
      <c r="L2480">
        <v>1671</v>
      </c>
      <c r="M2480" t="s">
        <v>484</v>
      </c>
      <c r="N2480">
        <v>44</v>
      </c>
      <c r="O2480">
        <v>74451.19</v>
      </c>
      <c r="P2480">
        <v>135227.48000000001</v>
      </c>
      <c r="Q2480" t="str">
        <f>VLOOKUP(J2480,S:T,2,FALSE)</f>
        <v>G5 - Large C&amp;I</v>
      </c>
    </row>
    <row r="2481" spans="1:17" x14ac:dyDescent="0.35">
      <c r="A2481">
        <v>49</v>
      </c>
      <c r="B2481" t="s">
        <v>420</v>
      </c>
      <c r="C2481">
        <v>2020</v>
      </c>
      <c r="D2481">
        <v>8</v>
      </c>
      <c r="E2481" t="s">
        <v>139</v>
      </c>
      <c r="F2481">
        <v>3</v>
      </c>
      <c r="G2481" t="s">
        <v>135</v>
      </c>
      <c r="H2481">
        <v>441</v>
      </c>
      <c r="I2481" t="s">
        <v>526</v>
      </c>
      <c r="J2481" t="s">
        <v>527</v>
      </c>
      <c r="K2481" t="s">
        <v>145</v>
      </c>
      <c r="L2481">
        <v>300</v>
      </c>
      <c r="M2481" t="s">
        <v>136</v>
      </c>
      <c r="N2481">
        <v>1</v>
      </c>
      <c r="O2481">
        <v>15084.31</v>
      </c>
      <c r="P2481">
        <v>47437.13</v>
      </c>
      <c r="Q2481" t="str">
        <f>VLOOKUP(J2481,S:T,2,FALSE)</f>
        <v>G5 - Large C&amp;I</v>
      </c>
    </row>
    <row r="2482" spans="1:17" x14ac:dyDescent="0.35">
      <c r="A2482">
        <v>49</v>
      </c>
      <c r="B2482" t="s">
        <v>420</v>
      </c>
      <c r="C2482">
        <v>2020</v>
      </c>
      <c r="D2482">
        <v>8</v>
      </c>
      <c r="E2482" t="s">
        <v>139</v>
      </c>
      <c r="F2482">
        <v>3</v>
      </c>
      <c r="G2482" t="s">
        <v>135</v>
      </c>
      <c r="H2482">
        <v>407</v>
      </c>
      <c r="I2482" t="s">
        <v>496</v>
      </c>
      <c r="J2482" t="s">
        <v>497</v>
      </c>
      <c r="K2482" t="s">
        <v>145</v>
      </c>
      <c r="L2482">
        <v>1670</v>
      </c>
      <c r="M2482" t="s">
        <v>491</v>
      </c>
      <c r="N2482">
        <v>325</v>
      </c>
      <c r="O2482">
        <v>136457.12</v>
      </c>
      <c r="P2482">
        <v>167127.9</v>
      </c>
      <c r="Q2482" t="str">
        <f>VLOOKUP(J2482,S:T,2,FALSE)</f>
        <v>G4 - Medium C&amp;I</v>
      </c>
    </row>
    <row r="2483" spans="1:17" x14ac:dyDescent="0.35">
      <c r="A2483">
        <v>49</v>
      </c>
      <c r="B2483" t="s">
        <v>420</v>
      </c>
      <c r="C2483">
        <v>2020</v>
      </c>
      <c r="D2483">
        <v>8</v>
      </c>
      <c r="E2483" t="s">
        <v>139</v>
      </c>
      <c r="F2483">
        <v>5</v>
      </c>
      <c r="G2483" t="s">
        <v>140</v>
      </c>
      <c r="H2483">
        <v>406</v>
      </c>
      <c r="I2483" t="s">
        <v>503</v>
      </c>
      <c r="J2483">
        <v>2221</v>
      </c>
      <c r="K2483" t="s">
        <v>145</v>
      </c>
      <c r="L2483">
        <v>1670</v>
      </c>
      <c r="M2483" t="s">
        <v>491</v>
      </c>
      <c r="N2483">
        <v>22</v>
      </c>
      <c r="O2483">
        <v>14024.54</v>
      </c>
      <c r="P2483">
        <v>22674.55</v>
      </c>
      <c r="Q2483" t="str">
        <f>VLOOKUP(J2483,S:T,2,FALSE)</f>
        <v>G4 - Medium C&amp;I</v>
      </c>
    </row>
    <row r="2484" spans="1:17" x14ac:dyDescent="0.35">
      <c r="A2484">
        <v>49</v>
      </c>
      <c r="B2484" t="s">
        <v>420</v>
      </c>
      <c r="C2484">
        <v>2020</v>
      </c>
      <c r="D2484">
        <v>8</v>
      </c>
      <c r="E2484" t="s">
        <v>139</v>
      </c>
      <c r="F2484">
        <v>3</v>
      </c>
      <c r="G2484" t="s">
        <v>135</v>
      </c>
      <c r="H2484">
        <v>440</v>
      </c>
      <c r="I2484" t="s">
        <v>522</v>
      </c>
      <c r="J2484" t="s">
        <v>523</v>
      </c>
      <c r="K2484" t="s">
        <v>145</v>
      </c>
      <c r="L2484">
        <v>1672</v>
      </c>
      <c r="M2484" t="s">
        <v>524</v>
      </c>
      <c r="N2484">
        <v>1</v>
      </c>
      <c r="O2484">
        <v>22702.84</v>
      </c>
      <c r="P2484">
        <v>136033.32999999999</v>
      </c>
      <c r="Q2484" t="str">
        <f>VLOOKUP(J2484,S:T,2,FALSE)</f>
        <v>G5 - Large C&amp;I</v>
      </c>
    </row>
    <row r="2485" spans="1:17" x14ac:dyDescent="0.35">
      <c r="A2485">
        <v>49</v>
      </c>
      <c r="B2485" t="s">
        <v>420</v>
      </c>
      <c r="C2485">
        <v>2020</v>
      </c>
      <c r="D2485">
        <v>8</v>
      </c>
      <c r="E2485" t="s">
        <v>139</v>
      </c>
      <c r="F2485">
        <v>5</v>
      </c>
      <c r="G2485" t="s">
        <v>140</v>
      </c>
      <c r="H2485">
        <v>411</v>
      </c>
      <c r="I2485" t="s">
        <v>489</v>
      </c>
      <c r="J2485" t="s">
        <v>490</v>
      </c>
      <c r="K2485" t="s">
        <v>145</v>
      </c>
      <c r="L2485">
        <v>1670</v>
      </c>
      <c r="M2485" t="s">
        <v>491</v>
      </c>
      <c r="N2485">
        <v>8</v>
      </c>
      <c r="O2485">
        <v>14431.99</v>
      </c>
      <c r="P2485">
        <v>19383.560000000001</v>
      </c>
      <c r="Q2485" t="str">
        <f>VLOOKUP(J2485,S:T,2,FALSE)</f>
        <v>G5 - Large C&amp;I</v>
      </c>
    </row>
    <row r="2486" spans="1:17" x14ac:dyDescent="0.35">
      <c r="A2486">
        <v>49</v>
      </c>
      <c r="B2486" t="s">
        <v>420</v>
      </c>
      <c r="C2486">
        <v>2020</v>
      </c>
      <c r="D2486">
        <v>8</v>
      </c>
      <c r="E2486" t="s">
        <v>139</v>
      </c>
      <c r="F2486">
        <v>5</v>
      </c>
      <c r="G2486" t="s">
        <v>140</v>
      </c>
      <c r="H2486">
        <v>409</v>
      </c>
      <c r="I2486" t="s">
        <v>517</v>
      </c>
      <c r="J2486">
        <v>3367</v>
      </c>
      <c r="K2486" t="s">
        <v>145</v>
      </c>
      <c r="L2486">
        <v>400</v>
      </c>
      <c r="M2486" t="s">
        <v>140</v>
      </c>
      <c r="N2486">
        <v>5</v>
      </c>
      <c r="O2486">
        <v>11590.52</v>
      </c>
      <c r="P2486">
        <v>8321.7800000000007</v>
      </c>
      <c r="Q2486" t="str">
        <f>VLOOKUP(J2486,S:T,2,FALSE)</f>
        <v>G5 - Large C&amp;I</v>
      </c>
    </row>
    <row r="2487" spans="1:17" x14ac:dyDescent="0.35">
      <c r="A2487">
        <v>49</v>
      </c>
      <c r="B2487" t="s">
        <v>420</v>
      </c>
      <c r="C2487">
        <v>2020</v>
      </c>
      <c r="D2487">
        <v>8</v>
      </c>
      <c r="E2487" t="s">
        <v>139</v>
      </c>
      <c r="F2487">
        <v>3</v>
      </c>
      <c r="G2487" t="s">
        <v>135</v>
      </c>
      <c r="H2487">
        <v>422</v>
      </c>
      <c r="I2487" t="s">
        <v>500</v>
      </c>
      <c r="J2487">
        <v>2421</v>
      </c>
      <c r="K2487" t="s">
        <v>145</v>
      </c>
      <c r="L2487">
        <v>1671</v>
      </c>
      <c r="M2487" t="s">
        <v>484</v>
      </c>
      <c r="N2487">
        <v>1</v>
      </c>
      <c r="O2487">
        <v>3074.63</v>
      </c>
      <c r="P2487">
        <v>6997.97</v>
      </c>
      <c r="Q2487" t="str">
        <f>VLOOKUP(J2487,S:T,2,FALSE)</f>
        <v>G5 - Large C&amp;I</v>
      </c>
    </row>
    <row r="2488" spans="1:17" x14ac:dyDescent="0.35">
      <c r="A2488">
        <v>49</v>
      </c>
      <c r="B2488" t="s">
        <v>420</v>
      </c>
      <c r="C2488">
        <v>2020</v>
      </c>
      <c r="D2488">
        <v>8</v>
      </c>
      <c r="E2488" t="s">
        <v>139</v>
      </c>
      <c r="F2488">
        <v>3</v>
      </c>
      <c r="G2488" t="s">
        <v>135</v>
      </c>
      <c r="H2488">
        <v>406</v>
      </c>
      <c r="I2488" t="s">
        <v>503</v>
      </c>
      <c r="J2488">
        <v>2221</v>
      </c>
      <c r="K2488" t="s">
        <v>145</v>
      </c>
      <c r="L2488">
        <v>1670</v>
      </c>
      <c r="M2488" t="s">
        <v>491</v>
      </c>
      <c r="N2488">
        <v>1433</v>
      </c>
      <c r="O2488">
        <v>460704.07</v>
      </c>
      <c r="P2488">
        <v>431296.24</v>
      </c>
      <c r="Q2488" t="str">
        <f>VLOOKUP(J2488,S:T,2,FALSE)</f>
        <v>G4 - Medium C&amp;I</v>
      </c>
    </row>
    <row r="2489" spans="1:17" x14ac:dyDescent="0.35">
      <c r="A2489">
        <v>49</v>
      </c>
      <c r="B2489" t="s">
        <v>420</v>
      </c>
      <c r="C2489">
        <v>2020</v>
      </c>
      <c r="D2489">
        <v>8</v>
      </c>
      <c r="E2489" t="s">
        <v>139</v>
      </c>
      <c r="F2489">
        <v>3</v>
      </c>
      <c r="G2489" t="s">
        <v>135</v>
      </c>
      <c r="H2489">
        <v>442</v>
      </c>
      <c r="I2489" t="s">
        <v>531</v>
      </c>
      <c r="J2489" t="s">
        <v>532</v>
      </c>
      <c r="K2489" t="s">
        <v>145</v>
      </c>
      <c r="L2489">
        <v>1672</v>
      </c>
      <c r="M2489" t="s">
        <v>524</v>
      </c>
      <c r="N2489">
        <v>8</v>
      </c>
      <c r="O2489">
        <v>219446.95</v>
      </c>
      <c r="P2489">
        <v>1537629.51</v>
      </c>
      <c r="Q2489" t="str">
        <f>VLOOKUP(J2489,S:T,2,FALSE)</f>
        <v>G5 - Large C&amp;I</v>
      </c>
    </row>
    <row r="2490" spans="1:17" x14ac:dyDescent="0.35">
      <c r="A2490">
        <v>49</v>
      </c>
      <c r="B2490" t="s">
        <v>420</v>
      </c>
      <c r="C2490">
        <v>2020</v>
      </c>
      <c r="D2490">
        <v>8</v>
      </c>
      <c r="E2490" t="s">
        <v>139</v>
      </c>
      <c r="F2490">
        <v>3</v>
      </c>
      <c r="G2490" t="s">
        <v>135</v>
      </c>
      <c r="H2490">
        <v>413</v>
      </c>
      <c r="I2490" t="s">
        <v>511</v>
      </c>
      <c r="J2490">
        <v>3496</v>
      </c>
      <c r="K2490" t="s">
        <v>145</v>
      </c>
      <c r="L2490">
        <v>300</v>
      </c>
      <c r="M2490" t="s">
        <v>136</v>
      </c>
      <c r="N2490">
        <v>6</v>
      </c>
      <c r="O2490">
        <v>11116.84</v>
      </c>
      <c r="P2490">
        <v>3118.93</v>
      </c>
      <c r="Q2490" t="str">
        <f>VLOOKUP(J2490,S:T,2,FALSE)</f>
        <v>G5 - Large C&amp;I</v>
      </c>
    </row>
    <row r="2491" spans="1:17" x14ac:dyDescent="0.35">
      <c r="A2491">
        <v>49</v>
      </c>
      <c r="B2491" t="s">
        <v>420</v>
      </c>
      <c r="C2491">
        <v>2020</v>
      </c>
      <c r="D2491">
        <v>8</v>
      </c>
      <c r="E2491" t="s">
        <v>139</v>
      </c>
      <c r="F2491">
        <v>3</v>
      </c>
      <c r="G2491" t="s">
        <v>135</v>
      </c>
      <c r="H2491">
        <v>439</v>
      </c>
      <c r="I2491" t="s">
        <v>487</v>
      </c>
      <c r="J2491" t="s">
        <v>488</v>
      </c>
      <c r="K2491" t="s">
        <v>145</v>
      </c>
      <c r="L2491">
        <v>300</v>
      </c>
      <c r="M2491" t="s">
        <v>136</v>
      </c>
      <c r="N2491">
        <v>1</v>
      </c>
      <c r="O2491">
        <v>644.35</v>
      </c>
      <c r="P2491">
        <v>0</v>
      </c>
      <c r="Q2491" t="str">
        <f>VLOOKUP(J2491,S:T,2,FALSE)</f>
        <v>G5 - Large C&amp;I</v>
      </c>
    </row>
    <row r="2492" spans="1:17" x14ac:dyDescent="0.35">
      <c r="A2492">
        <v>49</v>
      </c>
      <c r="B2492" t="s">
        <v>420</v>
      </c>
      <c r="C2492">
        <v>2020</v>
      </c>
      <c r="D2492">
        <v>8</v>
      </c>
      <c r="E2492" t="s">
        <v>139</v>
      </c>
      <c r="F2492">
        <v>1</v>
      </c>
      <c r="G2492" t="s">
        <v>132</v>
      </c>
      <c r="H2492">
        <v>403</v>
      </c>
      <c r="I2492" t="s">
        <v>512</v>
      </c>
      <c r="J2492">
        <v>1101</v>
      </c>
      <c r="K2492" t="s">
        <v>145</v>
      </c>
      <c r="L2492">
        <v>200</v>
      </c>
      <c r="M2492" t="s">
        <v>143</v>
      </c>
      <c r="N2492">
        <v>583</v>
      </c>
      <c r="O2492">
        <v>13198.65</v>
      </c>
      <c r="P2492">
        <v>6399.13</v>
      </c>
      <c r="Q2492" t="str">
        <f>VLOOKUP(J2492,S:T,2,FALSE)</f>
        <v>G2 - Low Income Residential</v>
      </c>
    </row>
    <row r="2493" spans="1:17" x14ac:dyDescent="0.35">
      <c r="A2493">
        <v>49</v>
      </c>
      <c r="B2493" t="s">
        <v>420</v>
      </c>
      <c r="C2493">
        <v>2020</v>
      </c>
      <c r="D2493">
        <v>8</v>
      </c>
      <c r="E2493" t="s">
        <v>139</v>
      </c>
      <c r="F2493">
        <v>3</v>
      </c>
      <c r="G2493" t="s">
        <v>135</v>
      </c>
      <c r="H2493">
        <v>409</v>
      </c>
      <c r="I2493" t="s">
        <v>517</v>
      </c>
      <c r="J2493">
        <v>3367</v>
      </c>
      <c r="K2493" t="s">
        <v>145</v>
      </c>
      <c r="L2493">
        <v>300</v>
      </c>
      <c r="M2493" t="s">
        <v>136</v>
      </c>
      <c r="N2493">
        <v>90</v>
      </c>
      <c r="O2493">
        <v>128142.63</v>
      </c>
      <c r="P2493">
        <v>61187.199999999997</v>
      </c>
      <c r="Q2493" t="str">
        <f>VLOOKUP(J2493,S:T,2,FALSE)</f>
        <v>G5 - Large C&amp;I</v>
      </c>
    </row>
    <row r="2494" spans="1:17" x14ac:dyDescent="0.35">
      <c r="A2494">
        <v>49</v>
      </c>
      <c r="B2494" t="s">
        <v>420</v>
      </c>
      <c r="C2494">
        <v>2020</v>
      </c>
      <c r="D2494">
        <v>8</v>
      </c>
      <c r="E2494" t="s">
        <v>139</v>
      </c>
      <c r="F2494">
        <v>5</v>
      </c>
      <c r="G2494" t="s">
        <v>140</v>
      </c>
      <c r="H2494">
        <v>415</v>
      </c>
      <c r="I2494" t="s">
        <v>501</v>
      </c>
      <c r="J2494" t="s">
        <v>502</v>
      </c>
      <c r="K2494" t="s">
        <v>145</v>
      </c>
      <c r="L2494">
        <v>1670</v>
      </c>
      <c r="M2494" t="s">
        <v>491</v>
      </c>
      <c r="N2494">
        <v>3</v>
      </c>
      <c r="O2494">
        <v>9259.5300000000007</v>
      </c>
      <c r="P2494">
        <v>14949</v>
      </c>
      <c r="Q2494" t="str">
        <f>VLOOKUP(J2494,S:T,2,FALSE)</f>
        <v>G5 - Large C&amp;I</v>
      </c>
    </row>
    <row r="2495" spans="1:17" x14ac:dyDescent="0.35">
      <c r="A2495">
        <v>49</v>
      </c>
      <c r="B2495" t="s">
        <v>420</v>
      </c>
      <c r="C2495">
        <v>2020</v>
      </c>
      <c r="D2495">
        <v>8</v>
      </c>
      <c r="E2495" t="s">
        <v>139</v>
      </c>
      <c r="F2495">
        <v>5</v>
      </c>
      <c r="G2495" t="s">
        <v>140</v>
      </c>
      <c r="H2495">
        <v>408</v>
      </c>
      <c r="I2495" t="s">
        <v>478</v>
      </c>
      <c r="J2495">
        <v>2231</v>
      </c>
      <c r="K2495" t="s">
        <v>145</v>
      </c>
      <c r="L2495">
        <v>400</v>
      </c>
      <c r="M2495" t="s">
        <v>140</v>
      </c>
      <c r="N2495">
        <v>1</v>
      </c>
      <c r="O2495">
        <v>2820.09</v>
      </c>
      <c r="P2495">
        <v>2627.06</v>
      </c>
      <c r="Q2495" t="str">
        <f>VLOOKUP(J2495,S:T,2,FALSE)</f>
        <v>G4 - Medium C&amp;I</v>
      </c>
    </row>
    <row r="2496" spans="1:17" x14ac:dyDescent="0.35">
      <c r="A2496">
        <v>49</v>
      </c>
      <c r="B2496" t="s">
        <v>420</v>
      </c>
      <c r="C2496">
        <v>2020</v>
      </c>
      <c r="D2496">
        <v>8</v>
      </c>
      <c r="E2496" t="s">
        <v>139</v>
      </c>
      <c r="F2496">
        <v>3</v>
      </c>
      <c r="G2496" t="s">
        <v>135</v>
      </c>
      <c r="H2496">
        <v>419</v>
      </c>
      <c r="I2496" t="s">
        <v>519</v>
      </c>
      <c r="J2496" t="s">
        <v>520</v>
      </c>
      <c r="K2496" t="s">
        <v>145</v>
      </c>
      <c r="L2496">
        <v>1671</v>
      </c>
      <c r="M2496" t="s">
        <v>484</v>
      </c>
      <c r="N2496">
        <v>4</v>
      </c>
      <c r="O2496">
        <v>8411.1299999999992</v>
      </c>
      <c r="P2496">
        <v>18898.84</v>
      </c>
      <c r="Q2496" t="str">
        <f>VLOOKUP(J2496,S:T,2,FALSE)</f>
        <v>G5 - Large C&amp;I</v>
      </c>
    </row>
    <row r="2497" spans="1:17" x14ac:dyDescent="0.35">
      <c r="A2497">
        <v>49</v>
      </c>
      <c r="B2497" t="s">
        <v>420</v>
      </c>
      <c r="C2497">
        <v>2020</v>
      </c>
      <c r="D2497">
        <v>8</v>
      </c>
      <c r="E2497" t="s">
        <v>139</v>
      </c>
      <c r="F2497">
        <v>5</v>
      </c>
      <c r="G2497" t="s">
        <v>140</v>
      </c>
      <c r="H2497">
        <v>418</v>
      </c>
      <c r="I2497" t="s">
        <v>528</v>
      </c>
      <c r="J2497">
        <v>2321</v>
      </c>
      <c r="K2497" t="s">
        <v>145</v>
      </c>
      <c r="L2497">
        <v>1671</v>
      </c>
      <c r="M2497" t="s">
        <v>484</v>
      </c>
      <c r="N2497">
        <v>53</v>
      </c>
      <c r="O2497">
        <v>105074.76</v>
      </c>
      <c r="P2497">
        <v>215818.5</v>
      </c>
      <c r="Q2497" t="str">
        <f>VLOOKUP(J2497,S:T,2,FALSE)</f>
        <v>G5 - Large C&amp;I</v>
      </c>
    </row>
    <row r="2498" spans="1:17" x14ac:dyDescent="0.35">
      <c r="A2498">
        <v>49</v>
      </c>
      <c r="B2498" t="s">
        <v>420</v>
      </c>
      <c r="C2498">
        <v>2020</v>
      </c>
      <c r="D2498">
        <v>8</v>
      </c>
      <c r="E2498" t="s">
        <v>139</v>
      </c>
      <c r="F2498">
        <v>5</v>
      </c>
      <c r="G2498" t="s">
        <v>140</v>
      </c>
      <c r="H2498">
        <v>422</v>
      </c>
      <c r="I2498" t="s">
        <v>500</v>
      </c>
      <c r="J2498">
        <v>2421</v>
      </c>
      <c r="K2498" t="s">
        <v>145</v>
      </c>
      <c r="L2498">
        <v>1671</v>
      </c>
      <c r="M2498" t="s">
        <v>484</v>
      </c>
      <c r="N2498">
        <v>13</v>
      </c>
      <c r="O2498">
        <v>78682.06</v>
      </c>
      <c r="P2498">
        <v>257414.65</v>
      </c>
      <c r="Q2498" t="str">
        <f>VLOOKUP(J2498,S:T,2,FALSE)</f>
        <v>G5 - Large C&amp;I</v>
      </c>
    </row>
    <row r="2499" spans="1:17" x14ac:dyDescent="0.35">
      <c r="A2499">
        <v>49</v>
      </c>
      <c r="B2499" t="s">
        <v>420</v>
      </c>
      <c r="C2499">
        <v>2020</v>
      </c>
      <c r="D2499">
        <v>8</v>
      </c>
      <c r="E2499" t="s">
        <v>139</v>
      </c>
      <c r="F2499">
        <v>3</v>
      </c>
      <c r="G2499" t="s">
        <v>135</v>
      </c>
      <c r="H2499">
        <v>421</v>
      </c>
      <c r="I2499" t="s">
        <v>485</v>
      </c>
      <c r="J2499">
        <v>2496</v>
      </c>
      <c r="K2499" t="s">
        <v>145</v>
      </c>
      <c r="L2499">
        <v>300</v>
      </c>
      <c r="M2499" t="s">
        <v>136</v>
      </c>
      <c r="N2499">
        <v>1</v>
      </c>
      <c r="O2499">
        <v>21120.32</v>
      </c>
      <c r="P2499">
        <v>23617.91</v>
      </c>
      <c r="Q2499" t="str">
        <f>VLOOKUP(J2499,S:T,2,FALSE)</f>
        <v>G5 - Large C&amp;I</v>
      </c>
    </row>
    <row r="2500" spans="1:17" x14ac:dyDescent="0.35">
      <c r="A2500">
        <v>49</v>
      </c>
      <c r="B2500" t="s">
        <v>420</v>
      </c>
      <c r="C2500">
        <v>2020</v>
      </c>
      <c r="D2500">
        <v>8</v>
      </c>
      <c r="E2500" t="s">
        <v>139</v>
      </c>
      <c r="F2500">
        <v>5</v>
      </c>
      <c r="G2500" t="s">
        <v>140</v>
      </c>
      <c r="H2500">
        <v>407</v>
      </c>
      <c r="I2500" t="s">
        <v>496</v>
      </c>
      <c r="J2500" t="s">
        <v>497</v>
      </c>
      <c r="K2500" t="s">
        <v>145</v>
      </c>
      <c r="L2500">
        <v>1670</v>
      </c>
      <c r="M2500" t="s">
        <v>491</v>
      </c>
      <c r="N2500">
        <v>7</v>
      </c>
      <c r="O2500">
        <v>5043.51</v>
      </c>
      <c r="P2500">
        <v>8779.81</v>
      </c>
      <c r="Q2500" t="str">
        <f>VLOOKUP(J2500,S:T,2,FALSE)</f>
        <v>G4 - Medium C&amp;I</v>
      </c>
    </row>
    <row r="2501" spans="1:17" x14ac:dyDescent="0.35">
      <c r="A2501">
        <v>49</v>
      </c>
      <c r="B2501" t="s">
        <v>420</v>
      </c>
      <c r="C2501">
        <v>2020</v>
      </c>
      <c r="D2501">
        <v>8</v>
      </c>
      <c r="E2501" t="s">
        <v>139</v>
      </c>
      <c r="F2501">
        <v>5</v>
      </c>
      <c r="G2501" t="s">
        <v>140</v>
      </c>
      <c r="H2501">
        <v>404</v>
      </c>
      <c r="I2501" t="s">
        <v>506</v>
      </c>
      <c r="J2501">
        <v>2107</v>
      </c>
      <c r="K2501" t="s">
        <v>145</v>
      </c>
      <c r="L2501">
        <v>400</v>
      </c>
      <c r="M2501" t="s">
        <v>140</v>
      </c>
      <c r="N2501">
        <v>7</v>
      </c>
      <c r="O2501">
        <v>1746.81</v>
      </c>
      <c r="P2501">
        <v>1380.27</v>
      </c>
      <c r="Q2501" t="str">
        <f>VLOOKUP(J2501,S:T,2,FALSE)</f>
        <v>G3 - Small C&amp;I</v>
      </c>
    </row>
    <row r="2502" spans="1:17" x14ac:dyDescent="0.35">
      <c r="A2502">
        <v>49</v>
      </c>
      <c r="B2502" t="s">
        <v>420</v>
      </c>
      <c r="C2502">
        <v>2020</v>
      </c>
      <c r="D2502">
        <v>8</v>
      </c>
      <c r="E2502" t="s">
        <v>139</v>
      </c>
      <c r="F2502">
        <v>3</v>
      </c>
      <c r="G2502" t="s">
        <v>135</v>
      </c>
      <c r="H2502">
        <v>444</v>
      </c>
      <c r="I2502" t="s">
        <v>495</v>
      </c>
      <c r="J2502">
        <v>2131</v>
      </c>
      <c r="K2502" t="s">
        <v>145</v>
      </c>
      <c r="L2502">
        <v>300</v>
      </c>
      <c r="M2502" t="s">
        <v>136</v>
      </c>
      <c r="N2502">
        <v>15</v>
      </c>
      <c r="O2502">
        <v>1204.99</v>
      </c>
      <c r="P2502">
        <v>698.33</v>
      </c>
      <c r="Q2502" t="str">
        <f>VLOOKUP(J2502,S:T,2,FALSE)</f>
        <v>G3 - Small C&amp;I</v>
      </c>
    </row>
    <row r="2503" spans="1:17" x14ac:dyDescent="0.35">
      <c r="A2503">
        <v>49</v>
      </c>
      <c r="B2503" t="s">
        <v>420</v>
      </c>
      <c r="C2503">
        <v>2020</v>
      </c>
      <c r="D2503">
        <v>8</v>
      </c>
      <c r="E2503" t="s">
        <v>139</v>
      </c>
      <c r="F2503">
        <v>10</v>
      </c>
      <c r="G2503" t="s">
        <v>149</v>
      </c>
      <c r="H2503">
        <v>402</v>
      </c>
      <c r="I2503" t="s">
        <v>486</v>
      </c>
      <c r="J2503">
        <v>1301</v>
      </c>
      <c r="K2503" t="s">
        <v>145</v>
      </c>
      <c r="L2503">
        <v>207</v>
      </c>
      <c r="M2503" t="s">
        <v>151</v>
      </c>
      <c r="N2503">
        <v>21023</v>
      </c>
      <c r="O2503">
        <v>583338.04</v>
      </c>
      <c r="P2503">
        <v>387177.11</v>
      </c>
      <c r="Q2503" t="str">
        <f>VLOOKUP(J2503,S:T,2,FALSE)</f>
        <v>G2 - Low Income Residential</v>
      </c>
    </row>
    <row r="2504" spans="1:17" x14ac:dyDescent="0.35">
      <c r="A2504">
        <v>49</v>
      </c>
      <c r="B2504" t="s">
        <v>420</v>
      </c>
      <c r="C2504">
        <v>2020</v>
      </c>
      <c r="D2504">
        <v>8</v>
      </c>
      <c r="E2504" t="s">
        <v>139</v>
      </c>
      <c r="F2504">
        <v>3</v>
      </c>
      <c r="G2504" t="s">
        <v>135</v>
      </c>
      <c r="H2504">
        <v>411</v>
      </c>
      <c r="I2504" t="s">
        <v>489</v>
      </c>
      <c r="J2504" t="s">
        <v>490</v>
      </c>
      <c r="K2504" t="s">
        <v>145</v>
      </c>
      <c r="L2504">
        <v>1670</v>
      </c>
      <c r="M2504" t="s">
        <v>491</v>
      </c>
      <c r="N2504">
        <v>107</v>
      </c>
      <c r="O2504">
        <v>139603.18</v>
      </c>
      <c r="P2504">
        <v>121875.01</v>
      </c>
      <c r="Q2504" t="str">
        <f>VLOOKUP(J2504,S:T,2,FALSE)</f>
        <v>G5 - Large C&amp;I</v>
      </c>
    </row>
    <row r="2505" spans="1:17" x14ac:dyDescent="0.35">
      <c r="A2505">
        <v>49</v>
      </c>
      <c r="B2505" t="s">
        <v>420</v>
      </c>
      <c r="C2505">
        <v>2020</v>
      </c>
      <c r="D2505">
        <v>8</v>
      </c>
      <c r="E2505" t="s">
        <v>139</v>
      </c>
      <c r="F2505">
        <v>3</v>
      </c>
      <c r="G2505" t="s">
        <v>135</v>
      </c>
      <c r="H2505">
        <v>412</v>
      </c>
      <c r="I2505" t="s">
        <v>533</v>
      </c>
      <c r="J2505">
        <v>3331</v>
      </c>
      <c r="K2505" t="s">
        <v>145</v>
      </c>
      <c r="L2505">
        <v>300</v>
      </c>
      <c r="M2505" t="s">
        <v>136</v>
      </c>
      <c r="N2505">
        <v>4</v>
      </c>
      <c r="O2505">
        <v>4893.51</v>
      </c>
      <c r="P2505">
        <v>247.5</v>
      </c>
      <c r="Q2505" t="str">
        <f>VLOOKUP(J2505,S:T,2,FALSE)</f>
        <v>G5 - Large C&amp;I</v>
      </c>
    </row>
    <row r="2506" spans="1:17" x14ac:dyDescent="0.35">
      <c r="A2506">
        <v>49</v>
      </c>
      <c r="B2506" t="s">
        <v>420</v>
      </c>
      <c r="C2506">
        <v>2020</v>
      </c>
      <c r="D2506">
        <v>8</v>
      </c>
      <c r="E2506" t="s">
        <v>139</v>
      </c>
      <c r="F2506">
        <v>3</v>
      </c>
      <c r="G2506" t="s">
        <v>135</v>
      </c>
      <c r="H2506">
        <v>423</v>
      </c>
      <c r="I2506" t="s">
        <v>482</v>
      </c>
      <c r="J2506" t="s">
        <v>483</v>
      </c>
      <c r="K2506" t="s">
        <v>145</v>
      </c>
      <c r="L2506">
        <v>1671</v>
      </c>
      <c r="M2506" t="s">
        <v>484</v>
      </c>
      <c r="N2506">
        <v>14</v>
      </c>
      <c r="O2506">
        <v>176912.48</v>
      </c>
      <c r="P2506">
        <v>1015005.63</v>
      </c>
      <c r="Q2506" t="str">
        <f>VLOOKUP(J2506,S:T,2,FALSE)</f>
        <v>G5 - Large C&amp;I</v>
      </c>
    </row>
    <row r="2507" spans="1:17" x14ac:dyDescent="0.35">
      <c r="A2507">
        <v>49</v>
      </c>
      <c r="B2507" t="s">
        <v>420</v>
      </c>
      <c r="C2507">
        <v>2020</v>
      </c>
      <c r="D2507">
        <v>8</v>
      </c>
      <c r="E2507" t="s">
        <v>139</v>
      </c>
      <c r="F2507">
        <v>5</v>
      </c>
      <c r="G2507" t="s">
        <v>140</v>
      </c>
      <c r="H2507">
        <v>423</v>
      </c>
      <c r="I2507" t="s">
        <v>482</v>
      </c>
      <c r="J2507" t="s">
        <v>483</v>
      </c>
      <c r="K2507" t="s">
        <v>145</v>
      </c>
      <c r="L2507">
        <v>1671</v>
      </c>
      <c r="M2507" t="s">
        <v>484</v>
      </c>
      <c r="N2507">
        <v>50</v>
      </c>
      <c r="O2507">
        <v>686300.88</v>
      </c>
      <c r="P2507">
        <v>2942912.58</v>
      </c>
      <c r="Q2507" t="str">
        <f>VLOOKUP(J2507,S:T,2,FALSE)</f>
        <v>G5 - Large C&amp;I</v>
      </c>
    </row>
    <row r="2508" spans="1:17" x14ac:dyDescent="0.35">
      <c r="A2508">
        <v>49</v>
      </c>
      <c r="B2508" t="s">
        <v>420</v>
      </c>
      <c r="C2508">
        <v>2020</v>
      </c>
      <c r="D2508">
        <v>8</v>
      </c>
      <c r="E2508" t="s">
        <v>139</v>
      </c>
      <c r="F2508">
        <v>3</v>
      </c>
      <c r="G2508" t="s">
        <v>135</v>
      </c>
      <c r="H2508">
        <v>428</v>
      </c>
      <c r="I2508" t="s">
        <v>529</v>
      </c>
      <c r="J2508" t="s">
        <v>530</v>
      </c>
      <c r="K2508" t="s">
        <v>145</v>
      </c>
      <c r="L2508">
        <v>1675</v>
      </c>
      <c r="M2508" t="s">
        <v>481</v>
      </c>
      <c r="N2508">
        <v>1</v>
      </c>
      <c r="O2508">
        <v>13506.21</v>
      </c>
      <c r="P2508">
        <v>14553.61</v>
      </c>
      <c r="Q2508" t="str">
        <f>VLOOKUP(J2508,S:T,2,FALSE)</f>
        <v>G5 - Large C&amp;I</v>
      </c>
    </row>
    <row r="2509" spans="1:17" x14ac:dyDescent="0.35">
      <c r="A2509">
        <v>49</v>
      </c>
      <c r="B2509" t="s">
        <v>420</v>
      </c>
      <c r="C2509">
        <v>2020</v>
      </c>
      <c r="D2509">
        <v>8</v>
      </c>
      <c r="E2509" t="s">
        <v>139</v>
      </c>
      <c r="F2509">
        <v>10</v>
      </c>
      <c r="G2509" t="s">
        <v>149</v>
      </c>
      <c r="H2509">
        <v>401</v>
      </c>
      <c r="I2509" t="s">
        <v>525</v>
      </c>
      <c r="J2509">
        <v>1012</v>
      </c>
      <c r="K2509" t="s">
        <v>145</v>
      </c>
      <c r="L2509">
        <v>200</v>
      </c>
      <c r="M2509" t="s">
        <v>143</v>
      </c>
      <c r="N2509">
        <v>9</v>
      </c>
      <c r="O2509">
        <v>398.52</v>
      </c>
      <c r="P2509">
        <v>172.52</v>
      </c>
      <c r="Q2509" t="str">
        <f>VLOOKUP(J2509,S:T,2,FALSE)</f>
        <v>G1 - Residential</v>
      </c>
    </row>
    <row r="2510" spans="1:17" x14ac:dyDescent="0.35">
      <c r="A2510">
        <v>49</v>
      </c>
      <c r="B2510" t="s">
        <v>420</v>
      </c>
      <c r="C2510">
        <v>2020</v>
      </c>
      <c r="D2510">
        <v>8</v>
      </c>
      <c r="E2510" t="s">
        <v>139</v>
      </c>
      <c r="F2510">
        <v>3</v>
      </c>
      <c r="G2510" t="s">
        <v>135</v>
      </c>
      <c r="H2510">
        <v>430</v>
      </c>
      <c r="I2510" t="s">
        <v>492</v>
      </c>
      <c r="J2510" t="s">
        <v>493</v>
      </c>
      <c r="K2510" t="s">
        <v>145</v>
      </c>
      <c r="L2510">
        <v>300</v>
      </c>
      <c r="M2510" t="s">
        <v>136</v>
      </c>
      <c r="N2510">
        <v>1</v>
      </c>
      <c r="O2510">
        <v>18749.63</v>
      </c>
      <c r="P2510">
        <v>1</v>
      </c>
      <c r="Q2510" t="str">
        <f>VLOOKUP(J2510,S:T,2,FALSE)</f>
        <v>E6 - OTHER</v>
      </c>
    </row>
    <row r="2511" spans="1:17" x14ac:dyDescent="0.35">
      <c r="A2511">
        <v>49</v>
      </c>
      <c r="B2511" t="s">
        <v>420</v>
      </c>
      <c r="C2511">
        <v>2020</v>
      </c>
      <c r="D2511">
        <v>8</v>
      </c>
      <c r="E2511" t="s">
        <v>139</v>
      </c>
      <c r="F2511">
        <v>3</v>
      </c>
      <c r="G2511" t="s">
        <v>135</v>
      </c>
      <c r="H2511">
        <v>410</v>
      </c>
      <c r="I2511" t="s">
        <v>513</v>
      </c>
      <c r="J2511">
        <v>3321</v>
      </c>
      <c r="K2511" t="s">
        <v>145</v>
      </c>
      <c r="L2511">
        <v>1670</v>
      </c>
      <c r="M2511" t="s">
        <v>491</v>
      </c>
      <c r="N2511">
        <v>208</v>
      </c>
      <c r="O2511">
        <v>226994.11</v>
      </c>
      <c r="P2511">
        <v>127985.42</v>
      </c>
      <c r="Q2511" t="str">
        <f>VLOOKUP(J2511,S:T,2,FALSE)</f>
        <v>G5 - Large C&amp;I</v>
      </c>
    </row>
    <row r="2512" spans="1:17" x14ac:dyDescent="0.35">
      <c r="A2512">
        <v>49</v>
      </c>
      <c r="B2512" t="s">
        <v>420</v>
      </c>
      <c r="C2512">
        <v>2020</v>
      </c>
      <c r="D2512">
        <v>8</v>
      </c>
      <c r="E2512" t="s">
        <v>139</v>
      </c>
      <c r="F2512">
        <v>3</v>
      </c>
      <c r="G2512" t="s">
        <v>135</v>
      </c>
      <c r="H2512">
        <v>405</v>
      </c>
      <c r="I2512" t="s">
        <v>504</v>
      </c>
      <c r="J2512">
        <v>2237</v>
      </c>
      <c r="K2512" t="s">
        <v>145</v>
      </c>
      <c r="L2512">
        <v>300</v>
      </c>
      <c r="M2512" t="s">
        <v>136</v>
      </c>
      <c r="N2512">
        <v>3317</v>
      </c>
      <c r="O2512">
        <v>1345801.05</v>
      </c>
      <c r="P2512">
        <v>801887.07</v>
      </c>
      <c r="Q2512" t="str">
        <f>VLOOKUP(J2512,S:T,2,FALSE)</f>
        <v>G4 - Medium C&amp;I</v>
      </c>
    </row>
    <row r="2513" spans="1:17" x14ac:dyDescent="0.35">
      <c r="A2513">
        <v>49</v>
      </c>
      <c r="B2513" t="s">
        <v>420</v>
      </c>
      <c r="C2513">
        <v>2020</v>
      </c>
      <c r="D2513">
        <v>8</v>
      </c>
      <c r="E2513" t="s">
        <v>139</v>
      </c>
      <c r="F2513">
        <v>3</v>
      </c>
      <c r="G2513" t="s">
        <v>135</v>
      </c>
      <c r="H2513">
        <v>417</v>
      </c>
      <c r="I2513" t="s">
        <v>499</v>
      </c>
      <c r="J2513">
        <v>2367</v>
      </c>
      <c r="K2513" t="s">
        <v>145</v>
      </c>
      <c r="L2513">
        <v>300</v>
      </c>
      <c r="M2513" t="s">
        <v>136</v>
      </c>
      <c r="N2513">
        <v>27</v>
      </c>
      <c r="O2513">
        <v>58504.95</v>
      </c>
      <c r="P2513">
        <v>51657.98</v>
      </c>
      <c r="Q2513" t="str">
        <f>VLOOKUP(J2513,S:T,2,FALSE)</f>
        <v>G5 - Large C&amp;I</v>
      </c>
    </row>
    <row r="2514" spans="1:17" x14ac:dyDescent="0.35">
      <c r="A2514">
        <v>49</v>
      </c>
      <c r="B2514" t="s">
        <v>420</v>
      </c>
      <c r="C2514">
        <v>2020</v>
      </c>
      <c r="D2514">
        <v>8</v>
      </c>
      <c r="E2514" t="s">
        <v>139</v>
      </c>
      <c r="F2514">
        <v>3</v>
      </c>
      <c r="G2514" t="s">
        <v>135</v>
      </c>
      <c r="H2514">
        <v>446</v>
      </c>
      <c r="I2514" t="s">
        <v>521</v>
      </c>
      <c r="J2514">
        <v>8011</v>
      </c>
      <c r="K2514" t="s">
        <v>145</v>
      </c>
      <c r="L2514">
        <v>300</v>
      </c>
      <c r="M2514" t="s">
        <v>136</v>
      </c>
      <c r="N2514">
        <v>23</v>
      </c>
      <c r="O2514">
        <v>1845.69</v>
      </c>
      <c r="P2514">
        <v>0</v>
      </c>
      <c r="Q2514" t="str">
        <f>VLOOKUP(J2514,S:T,2,FALSE)</f>
        <v>G6 - OTHER</v>
      </c>
    </row>
    <row r="2515" spans="1:17" x14ac:dyDescent="0.35">
      <c r="A2515">
        <v>49</v>
      </c>
      <c r="B2515" t="s">
        <v>420</v>
      </c>
      <c r="C2515">
        <v>2020</v>
      </c>
      <c r="D2515">
        <v>8</v>
      </c>
      <c r="E2515" t="s">
        <v>139</v>
      </c>
      <c r="F2515">
        <v>1</v>
      </c>
      <c r="G2515" t="s">
        <v>132</v>
      </c>
      <c r="H2515">
        <v>404</v>
      </c>
      <c r="I2515" t="s">
        <v>506</v>
      </c>
      <c r="J2515">
        <v>0</v>
      </c>
      <c r="K2515" t="s">
        <v>145</v>
      </c>
      <c r="L2515">
        <v>0</v>
      </c>
      <c r="M2515" t="s">
        <v>145</v>
      </c>
      <c r="N2515">
        <v>1</v>
      </c>
      <c r="O2515">
        <v>32.81</v>
      </c>
      <c r="P2515">
        <v>6.16</v>
      </c>
      <c r="Q2515" t="str">
        <f>VLOOKUP(J2515,S:T,2,FALSE)</f>
        <v>G6 - OTHER</v>
      </c>
    </row>
    <row r="2516" spans="1:17" x14ac:dyDescent="0.35">
      <c r="A2516">
        <v>49</v>
      </c>
      <c r="B2516" t="s">
        <v>420</v>
      </c>
      <c r="C2516">
        <v>2020</v>
      </c>
      <c r="D2516">
        <v>8</v>
      </c>
      <c r="E2516" t="s">
        <v>139</v>
      </c>
      <c r="F2516">
        <v>3</v>
      </c>
      <c r="G2516" t="s">
        <v>135</v>
      </c>
      <c r="H2516">
        <v>414</v>
      </c>
      <c r="I2516" t="s">
        <v>505</v>
      </c>
      <c r="J2516">
        <v>3421</v>
      </c>
      <c r="K2516" t="s">
        <v>145</v>
      </c>
      <c r="L2516">
        <v>1670</v>
      </c>
      <c r="M2516" t="s">
        <v>491</v>
      </c>
      <c r="N2516">
        <v>3</v>
      </c>
      <c r="O2516">
        <v>7278.72</v>
      </c>
      <c r="P2516">
        <v>2497.04</v>
      </c>
      <c r="Q2516" t="str">
        <f>VLOOKUP(J2516,S:T,2,FALSE)</f>
        <v>G5 - Large C&amp;I</v>
      </c>
    </row>
    <row r="2517" spans="1:17" x14ac:dyDescent="0.35">
      <c r="A2517">
        <v>49</v>
      </c>
      <c r="B2517" t="s">
        <v>420</v>
      </c>
      <c r="C2517">
        <v>2020</v>
      </c>
      <c r="D2517">
        <v>8</v>
      </c>
      <c r="E2517" t="s">
        <v>139</v>
      </c>
      <c r="F2517">
        <v>5</v>
      </c>
      <c r="G2517" t="s">
        <v>140</v>
      </c>
      <c r="H2517">
        <v>405</v>
      </c>
      <c r="I2517" t="s">
        <v>504</v>
      </c>
      <c r="J2517">
        <v>2237</v>
      </c>
      <c r="K2517" t="s">
        <v>145</v>
      </c>
      <c r="L2517">
        <v>400</v>
      </c>
      <c r="M2517" t="s">
        <v>140</v>
      </c>
      <c r="N2517">
        <v>24</v>
      </c>
      <c r="O2517">
        <v>22887.9</v>
      </c>
      <c r="P2517">
        <v>17380.689999999999</v>
      </c>
      <c r="Q2517" t="str">
        <f>VLOOKUP(J2517,S:T,2,FALSE)</f>
        <v>G4 - Medium C&amp;I</v>
      </c>
    </row>
    <row r="2518" spans="1:17" x14ac:dyDescent="0.35">
      <c r="A2518">
        <v>49</v>
      </c>
      <c r="B2518" t="s">
        <v>420</v>
      </c>
      <c r="C2518">
        <v>2020</v>
      </c>
      <c r="D2518">
        <v>8</v>
      </c>
      <c r="E2518" t="s">
        <v>139</v>
      </c>
      <c r="F2518">
        <v>5</v>
      </c>
      <c r="G2518" t="s">
        <v>140</v>
      </c>
      <c r="H2518">
        <v>420</v>
      </c>
      <c r="I2518" t="s">
        <v>498</v>
      </c>
      <c r="J2518">
        <v>2331</v>
      </c>
      <c r="K2518" t="s">
        <v>145</v>
      </c>
      <c r="L2518">
        <v>400</v>
      </c>
      <c r="M2518" t="s">
        <v>140</v>
      </c>
      <c r="N2518">
        <v>1</v>
      </c>
      <c r="O2518">
        <v>763.97</v>
      </c>
      <c r="P2518">
        <v>522.74</v>
      </c>
      <c r="Q2518" t="str">
        <f>VLOOKUP(J2518,S:T,2,FALSE)</f>
        <v>G5 - Large C&amp;I</v>
      </c>
    </row>
    <row r="2519" spans="1:17" x14ac:dyDescent="0.35">
      <c r="A2519">
        <v>49</v>
      </c>
      <c r="B2519" t="s">
        <v>420</v>
      </c>
      <c r="C2519">
        <v>2020</v>
      </c>
      <c r="D2519">
        <v>8</v>
      </c>
      <c r="E2519" t="s">
        <v>139</v>
      </c>
      <c r="F2519">
        <v>5</v>
      </c>
      <c r="G2519" t="s">
        <v>140</v>
      </c>
      <c r="H2519">
        <v>421</v>
      </c>
      <c r="I2519" t="s">
        <v>485</v>
      </c>
      <c r="J2519">
        <v>2496</v>
      </c>
      <c r="K2519" t="s">
        <v>145</v>
      </c>
      <c r="L2519">
        <v>400</v>
      </c>
      <c r="M2519" t="s">
        <v>140</v>
      </c>
      <c r="N2519">
        <v>2</v>
      </c>
      <c r="O2519">
        <v>13940.62</v>
      </c>
      <c r="P2519">
        <v>15631.96</v>
      </c>
      <c r="Q2519" t="str">
        <f>VLOOKUP(J2519,S:T,2,FALSE)</f>
        <v>G5 - Large C&amp;I</v>
      </c>
    </row>
    <row r="2520" spans="1:17" x14ac:dyDescent="0.35">
      <c r="A2520">
        <v>49</v>
      </c>
      <c r="B2520" t="s">
        <v>420</v>
      </c>
      <c r="C2520">
        <v>2020</v>
      </c>
      <c r="D2520">
        <v>8</v>
      </c>
      <c r="E2520" t="s">
        <v>139</v>
      </c>
      <c r="F2520">
        <v>3</v>
      </c>
      <c r="G2520" t="s">
        <v>135</v>
      </c>
      <c r="H2520">
        <v>425</v>
      </c>
      <c r="I2520" t="s">
        <v>479</v>
      </c>
      <c r="J2520" t="s">
        <v>480</v>
      </c>
      <c r="K2520" t="s">
        <v>145</v>
      </c>
      <c r="L2520">
        <v>1675</v>
      </c>
      <c r="M2520" t="s">
        <v>481</v>
      </c>
      <c r="N2520">
        <v>4</v>
      </c>
      <c r="O2520">
        <v>4742.63</v>
      </c>
      <c r="P2520">
        <v>1441.9</v>
      </c>
      <c r="Q2520" t="str">
        <f>VLOOKUP(J2520,S:T,2,FALSE)</f>
        <v>G5 - Large C&amp;I</v>
      </c>
    </row>
    <row r="2521" spans="1:17" x14ac:dyDescent="0.35">
      <c r="A2521">
        <v>49</v>
      </c>
      <c r="B2521" t="s">
        <v>420</v>
      </c>
      <c r="C2521">
        <v>2020</v>
      </c>
      <c r="D2521">
        <v>9</v>
      </c>
      <c r="E2521" t="s">
        <v>134</v>
      </c>
      <c r="F2521">
        <v>3</v>
      </c>
      <c r="G2521" t="s">
        <v>135</v>
      </c>
      <c r="H2521">
        <v>628</v>
      </c>
      <c r="I2521" t="s">
        <v>440</v>
      </c>
      <c r="J2521" t="s">
        <v>441</v>
      </c>
      <c r="K2521" t="s">
        <v>442</v>
      </c>
      <c r="L2521">
        <v>300</v>
      </c>
      <c r="M2521" t="s">
        <v>136</v>
      </c>
      <c r="N2521">
        <v>1087</v>
      </c>
      <c r="O2521">
        <v>80242.929999999993</v>
      </c>
      <c r="P2521">
        <v>293112</v>
      </c>
      <c r="Q2521" t="str">
        <f>VLOOKUP(J2521,S:T,2,FALSE)</f>
        <v>E6 - OTHER</v>
      </c>
    </row>
    <row r="2522" spans="1:17" x14ac:dyDescent="0.35">
      <c r="A2522">
        <v>49</v>
      </c>
      <c r="B2522" t="s">
        <v>420</v>
      </c>
      <c r="C2522">
        <v>2020</v>
      </c>
      <c r="D2522">
        <v>9</v>
      </c>
      <c r="E2522" t="s">
        <v>134</v>
      </c>
      <c r="F2522">
        <v>6</v>
      </c>
      <c r="G2522" t="s">
        <v>137</v>
      </c>
      <c r="H2522">
        <v>610</v>
      </c>
      <c r="I2522" t="s">
        <v>429</v>
      </c>
      <c r="J2522" t="s">
        <v>430</v>
      </c>
      <c r="K2522" t="s">
        <v>431</v>
      </c>
      <c r="L2522">
        <v>700</v>
      </c>
      <c r="M2522" t="s">
        <v>138</v>
      </c>
      <c r="N2522">
        <v>11</v>
      </c>
      <c r="O2522">
        <v>11283.71</v>
      </c>
      <c r="P2522">
        <v>19038</v>
      </c>
      <c r="Q2522" t="str">
        <f>VLOOKUP(J2522,S:T,2,FALSE)</f>
        <v>E6 - OTHER</v>
      </c>
    </row>
    <row r="2523" spans="1:17" x14ac:dyDescent="0.35">
      <c r="A2523">
        <v>49</v>
      </c>
      <c r="B2523" t="s">
        <v>420</v>
      </c>
      <c r="C2523">
        <v>2020</v>
      </c>
      <c r="D2523">
        <v>9</v>
      </c>
      <c r="E2523" t="s">
        <v>134</v>
      </c>
      <c r="F2523">
        <v>6</v>
      </c>
      <c r="G2523" t="s">
        <v>137</v>
      </c>
      <c r="H2523">
        <v>629</v>
      </c>
      <c r="I2523" t="s">
        <v>469</v>
      </c>
      <c r="J2523" t="s">
        <v>430</v>
      </c>
      <c r="K2523" t="s">
        <v>431</v>
      </c>
      <c r="L2523">
        <v>700</v>
      </c>
      <c r="M2523" t="s">
        <v>138</v>
      </c>
      <c r="N2523">
        <v>123</v>
      </c>
      <c r="O2523">
        <v>153847.63</v>
      </c>
      <c r="P2523">
        <v>324971</v>
      </c>
      <c r="Q2523" t="str">
        <f>VLOOKUP(J2523,S:T,2,FALSE)</f>
        <v>E6 - OTHER</v>
      </c>
    </row>
    <row r="2524" spans="1:17" x14ac:dyDescent="0.35">
      <c r="A2524">
        <v>49</v>
      </c>
      <c r="B2524" t="s">
        <v>420</v>
      </c>
      <c r="C2524">
        <v>2020</v>
      </c>
      <c r="D2524">
        <v>9</v>
      </c>
      <c r="E2524" t="s">
        <v>134</v>
      </c>
      <c r="F2524">
        <v>1</v>
      </c>
      <c r="G2524" t="s">
        <v>132</v>
      </c>
      <c r="H2524">
        <v>628</v>
      </c>
      <c r="I2524" t="s">
        <v>440</v>
      </c>
      <c r="J2524" t="s">
        <v>441</v>
      </c>
      <c r="K2524" t="s">
        <v>442</v>
      </c>
      <c r="L2524">
        <v>200</v>
      </c>
      <c r="M2524" t="s">
        <v>143</v>
      </c>
      <c r="N2524">
        <v>240</v>
      </c>
      <c r="O2524">
        <v>15304.04</v>
      </c>
      <c r="P2524">
        <v>34229</v>
      </c>
      <c r="Q2524" t="str">
        <f>VLOOKUP(J2524,S:T,2,FALSE)</f>
        <v>E6 - OTHER</v>
      </c>
    </row>
    <row r="2525" spans="1:17" x14ac:dyDescent="0.35">
      <c r="A2525">
        <v>49</v>
      </c>
      <c r="B2525" t="s">
        <v>420</v>
      </c>
      <c r="C2525">
        <v>2020</v>
      </c>
      <c r="D2525">
        <v>9</v>
      </c>
      <c r="E2525" t="s">
        <v>134</v>
      </c>
      <c r="F2525">
        <v>3</v>
      </c>
      <c r="G2525" t="s">
        <v>135</v>
      </c>
      <c r="H2525">
        <v>5</v>
      </c>
      <c r="I2525" t="s">
        <v>424</v>
      </c>
      <c r="J2525" t="s">
        <v>425</v>
      </c>
      <c r="K2525" t="s">
        <v>426</v>
      </c>
      <c r="L2525">
        <v>300</v>
      </c>
      <c r="M2525" t="s">
        <v>136</v>
      </c>
      <c r="N2525">
        <v>37632</v>
      </c>
      <c r="O2525">
        <v>4269226.17</v>
      </c>
      <c r="P2525">
        <v>41025414</v>
      </c>
      <c r="Q2525" t="str">
        <f>VLOOKUP(J2525,S:T,2,FALSE)</f>
        <v>E3 - Small C&amp;I</v>
      </c>
    </row>
    <row r="2526" spans="1:17" x14ac:dyDescent="0.35">
      <c r="A2526">
        <v>49</v>
      </c>
      <c r="B2526" t="s">
        <v>420</v>
      </c>
      <c r="C2526">
        <v>2020</v>
      </c>
      <c r="D2526">
        <v>9</v>
      </c>
      <c r="E2526" t="s">
        <v>134</v>
      </c>
      <c r="F2526">
        <v>5</v>
      </c>
      <c r="G2526" t="s">
        <v>140</v>
      </c>
      <c r="H2526">
        <v>6</v>
      </c>
      <c r="I2526" t="s">
        <v>421</v>
      </c>
      <c r="J2526" t="s">
        <v>422</v>
      </c>
      <c r="K2526" t="s">
        <v>423</v>
      </c>
      <c r="L2526">
        <v>460</v>
      </c>
      <c r="M2526" t="s">
        <v>141</v>
      </c>
      <c r="N2526">
        <v>1</v>
      </c>
      <c r="O2526">
        <v>67.28</v>
      </c>
      <c r="P2526">
        <v>413</v>
      </c>
      <c r="Q2526" t="str">
        <f>VLOOKUP(J2526,S:T,2,FALSE)</f>
        <v>E2 - Low Income Residential</v>
      </c>
    </row>
    <row r="2527" spans="1:17" x14ac:dyDescent="0.35">
      <c r="A2527">
        <v>49</v>
      </c>
      <c r="B2527" t="s">
        <v>420</v>
      </c>
      <c r="C2527">
        <v>2020</v>
      </c>
      <c r="D2527">
        <v>9</v>
      </c>
      <c r="E2527" t="s">
        <v>134</v>
      </c>
      <c r="F2527">
        <v>3</v>
      </c>
      <c r="G2527" t="s">
        <v>135</v>
      </c>
      <c r="H2527">
        <v>54</v>
      </c>
      <c r="I2527" t="s">
        <v>476</v>
      </c>
      <c r="J2527" t="s">
        <v>458</v>
      </c>
      <c r="K2527" t="s">
        <v>459</v>
      </c>
      <c r="L2527">
        <v>300</v>
      </c>
      <c r="M2527" t="s">
        <v>136</v>
      </c>
      <c r="N2527">
        <v>3</v>
      </c>
      <c r="O2527">
        <v>1306.19</v>
      </c>
      <c r="P2527">
        <v>6766</v>
      </c>
      <c r="Q2527" t="str">
        <f>VLOOKUP(J2527,S:T,2,FALSE)</f>
        <v>E3 - Small C&amp;I</v>
      </c>
    </row>
    <row r="2528" spans="1:17" x14ac:dyDescent="0.35">
      <c r="A2528">
        <v>49</v>
      </c>
      <c r="B2528" t="s">
        <v>420</v>
      </c>
      <c r="C2528">
        <v>2020</v>
      </c>
      <c r="D2528">
        <v>9</v>
      </c>
      <c r="E2528" t="s">
        <v>134</v>
      </c>
      <c r="F2528">
        <v>5</v>
      </c>
      <c r="G2528" t="s">
        <v>140</v>
      </c>
      <c r="H2528">
        <v>53</v>
      </c>
      <c r="I2528" t="s">
        <v>435</v>
      </c>
      <c r="J2528" t="s">
        <v>433</v>
      </c>
      <c r="K2528" t="s">
        <v>434</v>
      </c>
      <c r="L2528">
        <v>460</v>
      </c>
      <c r="M2528" t="s">
        <v>141</v>
      </c>
      <c r="N2528">
        <v>9</v>
      </c>
      <c r="O2528">
        <v>18349.36</v>
      </c>
      <c r="P2528">
        <v>88512</v>
      </c>
      <c r="Q2528" t="str">
        <f>VLOOKUP(J2528,S:T,2,FALSE)</f>
        <v>E4 - Medium C&amp;I</v>
      </c>
    </row>
    <row r="2529" spans="1:17" x14ac:dyDescent="0.35">
      <c r="A2529">
        <v>49</v>
      </c>
      <c r="B2529" t="s">
        <v>420</v>
      </c>
      <c r="C2529">
        <v>2020</v>
      </c>
      <c r="D2529">
        <v>9</v>
      </c>
      <c r="E2529" t="s">
        <v>134</v>
      </c>
      <c r="F2529">
        <v>6</v>
      </c>
      <c r="G2529" t="s">
        <v>137</v>
      </c>
      <c r="H2529">
        <v>616</v>
      </c>
      <c r="I2529" t="s">
        <v>446</v>
      </c>
      <c r="J2529" t="s">
        <v>441</v>
      </c>
      <c r="K2529" t="s">
        <v>442</v>
      </c>
      <c r="L2529">
        <v>4562</v>
      </c>
      <c r="M2529" t="s">
        <v>144</v>
      </c>
      <c r="N2529">
        <v>72</v>
      </c>
      <c r="O2529">
        <v>5015.96</v>
      </c>
      <c r="P2529">
        <v>28035</v>
      </c>
      <c r="Q2529" t="str">
        <f>VLOOKUP(J2529,S:T,2,FALSE)</f>
        <v>E6 - OTHER</v>
      </c>
    </row>
    <row r="2530" spans="1:17" x14ac:dyDescent="0.35">
      <c r="A2530">
        <v>49</v>
      </c>
      <c r="B2530" t="s">
        <v>420</v>
      </c>
      <c r="C2530">
        <v>2020</v>
      </c>
      <c r="D2530">
        <v>9</v>
      </c>
      <c r="E2530" t="s">
        <v>134</v>
      </c>
      <c r="F2530">
        <v>6</v>
      </c>
      <c r="G2530" t="s">
        <v>137</v>
      </c>
      <c r="H2530">
        <v>631</v>
      </c>
      <c r="I2530" t="s">
        <v>475</v>
      </c>
      <c r="J2530" t="s">
        <v>157</v>
      </c>
      <c r="K2530" t="s">
        <v>145</v>
      </c>
      <c r="L2530">
        <v>700</v>
      </c>
      <c r="M2530" t="s">
        <v>138</v>
      </c>
      <c r="N2530">
        <v>21</v>
      </c>
      <c r="O2530">
        <v>10907.46</v>
      </c>
      <c r="P2530">
        <v>60780</v>
      </c>
      <c r="Q2530" t="str">
        <f>VLOOKUP(J2530,S:T,2,FALSE)</f>
        <v>E6 - OTHER</v>
      </c>
    </row>
    <row r="2531" spans="1:17" x14ac:dyDescent="0.35">
      <c r="A2531">
        <v>49</v>
      </c>
      <c r="B2531" t="s">
        <v>420</v>
      </c>
      <c r="C2531">
        <v>2020</v>
      </c>
      <c r="D2531">
        <v>9</v>
      </c>
      <c r="E2531" t="s">
        <v>134</v>
      </c>
      <c r="F2531">
        <v>3</v>
      </c>
      <c r="G2531" t="s">
        <v>135</v>
      </c>
      <c r="H2531">
        <v>605</v>
      </c>
      <c r="I2531" t="s">
        <v>467</v>
      </c>
      <c r="J2531" t="s">
        <v>441</v>
      </c>
      <c r="K2531" t="s">
        <v>442</v>
      </c>
      <c r="L2531">
        <v>300</v>
      </c>
      <c r="M2531" t="s">
        <v>136</v>
      </c>
      <c r="N2531">
        <v>15</v>
      </c>
      <c r="O2531">
        <v>790.31</v>
      </c>
      <c r="P2531">
        <v>2915</v>
      </c>
      <c r="Q2531" t="str">
        <f>VLOOKUP(J2531,S:T,2,FALSE)</f>
        <v>E6 - OTHER</v>
      </c>
    </row>
    <row r="2532" spans="1:17" x14ac:dyDescent="0.35">
      <c r="A2532">
        <v>49</v>
      </c>
      <c r="B2532" t="s">
        <v>420</v>
      </c>
      <c r="C2532">
        <v>2020</v>
      </c>
      <c r="D2532">
        <v>9</v>
      </c>
      <c r="E2532" t="s">
        <v>134</v>
      </c>
      <c r="F2532">
        <v>3</v>
      </c>
      <c r="G2532" t="s">
        <v>135</v>
      </c>
      <c r="H2532">
        <v>950</v>
      </c>
      <c r="I2532" t="s">
        <v>428</v>
      </c>
      <c r="J2532" t="s">
        <v>425</v>
      </c>
      <c r="K2532" t="s">
        <v>426</v>
      </c>
      <c r="L2532">
        <v>4532</v>
      </c>
      <c r="M2532" t="s">
        <v>142</v>
      </c>
      <c r="N2532">
        <v>10022</v>
      </c>
      <c r="O2532">
        <v>1556382.9</v>
      </c>
      <c r="P2532">
        <v>12711319</v>
      </c>
      <c r="Q2532" t="str">
        <f>VLOOKUP(J2532,S:T,2,FALSE)</f>
        <v>E3 - Small C&amp;I</v>
      </c>
    </row>
    <row r="2533" spans="1:17" x14ac:dyDescent="0.35">
      <c r="A2533">
        <v>49</v>
      </c>
      <c r="B2533" t="s">
        <v>420</v>
      </c>
      <c r="C2533">
        <v>2020</v>
      </c>
      <c r="D2533">
        <v>9</v>
      </c>
      <c r="E2533" t="s">
        <v>134</v>
      </c>
      <c r="F2533">
        <v>10</v>
      </c>
      <c r="G2533" t="s">
        <v>149</v>
      </c>
      <c r="H2533">
        <v>6</v>
      </c>
      <c r="I2533" t="s">
        <v>421</v>
      </c>
      <c r="J2533" t="s">
        <v>422</v>
      </c>
      <c r="K2533" t="s">
        <v>423</v>
      </c>
      <c r="L2533">
        <v>207</v>
      </c>
      <c r="M2533" t="s">
        <v>151</v>
      </c>
      <c r="N2533">
        <v>1034</v>
      </c>
      <c r="O2533">
        <v>105754.1</v>
      </c>
      <c r="P2533">
        <v>678099</v>
      </c>
      <c r="Q2533" t="str">
        <f>VLOOKUP(J2533,S:T,2,FALSE)</f>
        <v>E2 - Low Income Residential</v>
      </c>
    </row>
    <row r="2534" spans="1:17" x14ac:dyDescent="0.35">
      <c r="A2534">
        <v>49</v>
      </c>
      <c r="B2534" t="s">
        <v>420</v>
      </c>
      <c r="C2534">
        <v>2020</v>
      </c>
      <c r="D2534">
        <v>9</v>
      </c>
      <c r="E2534" t="s">
        <v>134</v>
      </c>
      <c r="F2534">
        <v>3</v>
      </c>
      <c r="G2534" t="s">
        <v>135</v>
      </c>
      <c r="H2534">
        <v>6</v>
      </c>
      <c r="I2534" t="s">
        <v>421</v>
      </c>
      <c r="J2534" t="s">
        <v>422</v>
      </c>
      <c r="K2534" t="s">
        <v>423</v>
      </c>
      <c r="L2534">
        <v>300</v>
      </c>
      <c r="M2534" t="s">
        <v>136</v>
      </c>
      <c r="N2534">
        <v>2</v>
      </c>
      <c r="O2534">
        <v>114.42</v>
      </c>
      <c r="P2534">
        <v>702</v>
      </c>
      <c r="Q2534" t="str">
        <f>VLOOKUP(J2534,S:T,2,FALSE)</f>
        <v>E2 - Low Income Residential</v>
      </c>
    </row>
    <row r="2535" spans="1:17" x14ac:dyDescent="0.35">
      <c r="A2535">
        <v>49</v>
      </c>
      <c r="B2535" t="s">
        <v>420</v>
      </c>
      <c r="C2535">
        <v>2020</v>
      </c>
      <c r="D2535">
        <v>9</v>
      </c>
      <c r="E2535" t="s">
        <v>134</v>
      </c>
      <c r="F2535">
        <v>5</v>
      </c>
      <c r="G2535" t="s">
        <v>140</v>
      </c>
      <c r="H2535">
        <v>122</v>
      </c>
      <c r="I2535" t="s">
        <v>460</v>
      </c>
      <c r="J2535" t="s">
        <v>461</v>
      </c>
      <c r="K2535" t="s">
        <v>462</v>
      </c>
      <c r="L2535">
        <v>460</v>
      </c>
      <c r="M2535" t="s">
        <v>141</v>
      </c>
      <c r="N2535">
        <v>1</v>
      </c>
      <c r="O2535">
        <v>37305.089999999997</v>
      </c>
      <c r="P2535">
        <v>486481</v>
      </c>
      <c r="Q2535" t="str">
        <f>VLOOKUP(J2535,S:T,2,FALSE)</f>
        <v>E5 - Large C&amp;I</v>
      </c>
    </row>
    <row r="2536" spans="1:17" x14ac:dyDescent="0.35">
      <c r="A2536">
        <v>49</v>
      </c>
      <c r="B2536" t="s">
        <v>420</v>
      </c>
      <c r="C2536">
        <v>2020</v>
      </c>
      <c r="D2536">
        <v>9</v>
      </c>
      <c r="E2536" t="s">
        <v>134</v>
      </c>
      <c r="F2536">
        <v>10</v>
      </c>
      <c r="G2536" t="s">
        <v>149</v>
      </c>
      <c r="H2536">
        <v>1</v>
      </c>
      <c r="I2536" t="s">
        <v>449</v>
      </c>
      <c r="J2536" t="s">
        <v>450</v>
      </c>
      <c r="K2536" t="s">
        <v>451</v>
      </c>
      <c r="L2536">
        <v>207</v>
      </c>
      <c r="M2536" t="s">
        <v>151</v>
      </c>
      <c r="N2536">
        <v>14400</v>
      </c>
      <c r="O2536">
        <v>2133022.2400000002</v>
      </c>
      <c r="P2536">
        <v>10049260</v>
      </c>
      <c r="Q2536" t="str">
        <f>VLOOKUP(J2536,S:T,2,FALSE)</f>
        <v>E1 - Residential</v>
      </c>
    </row>
    <row r="2537" spans="1:17" x14ac:dyDescent="0.35">
      <c r="A2537">
        <v>49</v>
      </c>
      <c r="B2537" t="s">
        <v>420</v>
      </c>
      <c r="C2537">
        <v>2020</v>
      </c>
      <c r="D2537">
        <v>9</v>
      </c>
      <c r="E2537" t="s">
        <v>134</v>
      </c>
      <c r="F2537">
        <v>1</v>
      </c>
      <c r="G2537" t="s">
        <v>132</v>
      </c>
      <c r="H2537">
        <v>616</v>
      </c>
      <c r="I2537" t="s">
        <v>446</v>
      </c>
      <c r="J2537" t="s">
        <v>441</v>
      </c>
      <c r="K2537" t="s">
        <v>442</v>
      </c>
      <c r="L2537">
        <v>4512</v>
      </c>
      <c r="M2537" t="s">
        <v>133</v>
      </c>
      <c r="N2537">
        <v>43</v>
      </c>
      <c r="O2537">
        <v>4333.26</v>
      </c>
      <c r="P2537">
        <v>14507</v>
      </c>
      <c r="Q2537" t="str">
        <f>VLOOKUP(J2537,S:T,2,FALSE)</f>
        <v>E6 - OTHER</v>
      </c>
    </row>
    <row r="2538" spans="1:17" x14ac:dyDescent="0.35">
      <c r="A2538">
        <v>49</v>
      </c>
      <c r="B2538" t="s">
        <v>420</v>
      </c>
      <c r="C2538">
        <v>2020</v>
      </c>
      <c r="D2538">
        <v>9</v>
      </c>
      <c r="E2538" t="s">
        <v>134</v>
      </c>
      <c r="F2538">
        <v>1</v>
      </c>
      <c r="G2538" t="s">
        <v>132</v>
      </c>
      <c r="H2538">
        <v>5</v>
      </c>
      <c r="I2538" t="s">
        <v>424</v>
      </c>
      <c r="J2538" t="s">
        <v>425</v>
      </c>
      <c r="K2538" t="s">
        <v>426</v>
      </c>
      <c r="L2538">
        <v>200</v>
      </c>
      <c r="M2538" t="s">
        <v>143</v>
      </c>
      <c r="N2538">
        <v>861</v>
      </c>
      <c r="O2538">
        <v>93634.240000000005</v>
      </c>
      <c r="P2538">
        <v>429745</v>
      </c>
      <c r="Q2538" t="str">
        <f>VLOOKUP(J2538,S:T,2,FALSE)</f>
        <v>E3 - Small C&amp;I</v>
      </c>
    </row>
    <row r="2539" spans="1:17" x14ac:dyDescent="0.35">
      <c r="A2539">
        <v>49</v>
      </c>
      <c r="B2539" t="s">
        <v>420</v>
      </c>
      <c r="C2539">
        <v>2020</v>
      </c>
      <c r="D2539">
        <v>9</v>
      </c>
      <c r="E2539" t="s">
        <v>134</v>
      </c>
      <c r="F2539">
        <v>3</v>
      </c>
      <c r="G2539" t="s">
        <v>135</v>
      </c>
      <c r="H2539">
        <v>951</v>
      </c>
      <c r="I2539" t="s">
        <v>457</v>
      </c>
      <c r="J2539" t="s">
        <v>458</v>
      </c>
      <c r="K2539" t="s">
        <v>459</v>
      </c>
      <c r="L2539">
        <v>4532</v>
      </c>
      <c r="M2539" t="s">
        <v>142</v>
      </c>
      <c r="N2539">
        <v>115</v>
      </c>
      <c r="O2539">
        <v>10327.33</v>
      </c>
      <c r="P2539">
        <v>76482</v>
      </c>
      <c r="Q2539" t="str">
        <f>VLOOKUP(J2539,S:T,2,FALSE)</f>
        <v>E3 - Small C&amp;I</v>
      </c>
    </row>
    <row r="2540" spans="1:17" x14ac:dyDescent="0.35">
      <c r="A2540">
        <v>49</v>
      </c>
      <c r="B2540" t="s">
        <v>420</v>
      </c>
      <c r="C2540">
        <v>2020</v>
      </c>
      <c r="D2540">
        <v>9</v>
      </c>
      <c r="E2540" t="s">
        <v>134</v>
      </c>
      <c r="F2540">
        <v>5</v>
      </c>
      <c r="G2540" t="s">
        <v>140</v>
      </c>
      <c r="H2540">
        <v>954</v>
      </c>
      <c r="I2540" t="s">
        <v>436</v>
      </c>
      <c r="J2540" t="s">
        <v>433</v>
      </c>
      <c r="K2540" t="s">
        <v>434</v>
      </c>
      <c r="L2540">
        <v>4552</v>
      </c>
      <c r="M2540" t="s">
        <v>156</v>
      </c>
      <c r="N2540">
        <v>171</v>
      </c>
      <c r="O2540">
        <v>370045.07</v>
      </c>
      <c r="P2540">
        <v>3638812</v>
      </c>
      <c r="Q2540" t="str">
        <f>VLOOKUP(J2540,S:T,2,FALSE)</f>
        <v>E4 - Medium C&amp;I</v>
      </c>
    </row>
    <row r="2541" spans="1:17" x14ac:dyDescent="0.35">
      <c r="A2541">
        <v>49</v>
      </c>
      <c r="B2541" t="s">
        <v>420</v>
      </c>
      <c r="C2541">
        <v>2020</v>
      </c>
      <c r="D2541">
        <v>9</v>
      </c>
      <c r="E2541" t="s">
        <v>134</v>
      </c>
      <c r="F2541">
        <v>3</v>
      </c>
      <c r="G2541" t="s">
        <v>135</v>
      </c>
      <c r="H2541">
        <v>13</v>
      </c>
      <c r="I2541" t="s">
        <v>432</v>
      </c>
      <c r="J2541" t="s">
        <v>433</v>
      </c>
      <c r="K2541" t="s">
        <v>434</v>
      </c>
      <c r="L2541">
        <v>300</v>
      </c>
      <c r="M2541" t="s">
        <v>136</v>
      </c>
      <c r="N2541">
        <v>3389</v>
      </c>
      <c r="O2541">
        <v>6296413.8499999996</v>
      </c>
      <c r="P2541">
        <v>34500123</v>
      </c>
      <c r="Q2541" t="str">
        <f>VLOOKUP(J2541,S:T,2,FALSE)</f>
        <v>E4 - Medium C&amp;I</v>
      </c>
    </row>
    <row r="2542" spans="1:17" x14ac:dyDescent="0.35">
      <c r="A2542">
        <v>49</v>
      </c>
      <c r="B2542" t="s">
        <v>420</v>
      </c>
      <c r="C2542">
        <v>2020</v>
      </c>
      <c r="D2542">
        <v>9</v>
      </c>
      <c r="E2542" t="s">
        <v>134</v>
      </c>
      <c r="F2542">
        <v>1</v>
      </c>
      <c r="G2542" t="s">
        <v>132</v>
      </c>
      <c r="H2542">
        <v>954</v>
      </c>
      <c r="I2542" t="s">
        <v>436</v>
      </c>
      <c r="J2542" t="s">
        <v>433</v>
      </c>
      <c r="K2542" t="s">
        <v>434</v>
      </c>
      <c r="L2542">
        <v>4512</v>
      </c>
      <c r="M2542" t="s">
        <v>133</v>
      </c>
      <c r="N2542">
        <v>1</v>
      </c>
      <c r="O2542">
        <v>1350.61</v>
      </c>
      <c r="P2542">
        <v>14786</v>
      </c>
      <c r="Q2542" t="str">
        <f>VLOOKUP(J2542,S:T,2,FALSE)</f>
        <v>E4 - Medium C&amp;I</v>
      </c>
    </row>
    <row r="2543" spans="1:17" x14ac:dyDescent="0.35">
      <c r="A2543">
        <v>49</v>
      </c>
      <c r="B2543" t="s">
        <v>420</v>
      </c>
      <c r="C2543">
        <v>2020</v>
      </c>
      <c r="D2543">
        <v>9</v>
      </c>
      <c r="E2543" t="s">
        <v>134</v>
      </c>
      <c r="F2543">
        <v>1</v>
      </c>
      <c r="G2543" t="s">
        <v>132</v>
      </c>
      <c r="H2543">
        <v>13</v>
      </c>
      <c r="I2543" t="s">
        <v>432</v>
      </c>
      <c r="J2543" t="s">
        <v>433</v>
      </c>
      <c r="K2543" t="s">
        <v>434</v>
      </c>
      <c r="L2543">
        <v>200</v>
      </c>
      <c r="M2543" t="s">
        <v>143</v>
      </c>
      <c r="N2543">
        <v>8</v>
      </c>
      <c r="O2543">
        <v>7825.95</v>
      </c>
      <c r="P2543">
        <v>39400</v>
      </c>
      <c r="Q2543" t="str">
        <f>VLOOKUP(J2543,S:T,2,FALSE)</f>
        <v>E4 - Medium C&amp;I</v>
      </c>
    </row>
    <row r="2544" spans="1:17" x14ac:dyDescent="0.35">
      <c r="A2544">
        <v>49</v>
      </c>
      <c r="B2544" t="s">
        <v>420</v>
      </c>
      <c r="C2544">
        <v>2020</v>
      </c>
      <c r="D2544">
        <v>9</v>
      </c>
      <c r="E2544" t="s">
        <v>134</v>
      </c>
      <c r="F2544">
        <v>5</v>
      </c>
      <c r="G2544" t="s">
        <v>140</v>
      </c>
      <c r="H2544">
        <v>710</v>
      </c>
      <c r="I2544" t="s">
        <v>448</v>
      </c>
      <c r="J2544" t="s">
        <v>438</v>
      </c>
      <c r="K2544" t="s">
        <v>439</v>
      </c>
      <c r="L2544">
        <v>4552</v>
      </c>
      <c r="M2544" t="s">
        <v>156</v>
      </c>
      <c r="N2544">
        <v>98</v>
      </c>
      <c r="O2544">
        <v>2142758.54</v>
      </c>
      <c r="P2544">
        <v>26148727</v>
      </c>
      <c r="Q2544" t="str">
        <f>VLOOKUP(J2544,S:T,2,FALSE)</f>
        <v>E5 - Large C&amp;I</v>
      </c>
    </row>
    <row r="2545" spans="1:17" x14ac:dyDescent="0.35">
      <c r="A2545">
        <v>49</v>
      </c>
      <c r="B2545" t="s">
        <v>420</v>
      </c>
      <c r="C2545">
        <v>2020</v>
      </c>
      <c r="D2545">
        <v>9</v>
      </c>
      <c r="E2545" t="s">
        <v>134</v>
      </c>
      <c r="F2545">
        <v>3</v>
      </c>
      <c r="G2545" t="s">
        <v>135</v>
      </c>
      <c r="H2545">
        <v>710</v>
      </c>
      <c r="I2545" t="s">
        <v>448</v>
      </c>
      <c r="J2545" t="s">
        <v>438</v>
      </c>
      <c r="K2545" t="s">
        <v>439</v>
      </c>
      <c r="L2545">
        <v>4532</v>
      </c>
      <c r="M2545" t="s">
        <v>142</v>
      </c>
      <c r="N2545">
        <v>288</v>
      </c>
      <c r="O2545">
        <v>4966616.22</v>
      </c>
      <c r="P2545">
        <v>63229584</v>
      </c>
      <c r="Q2545" t="str">
        <f>VLOOKUP(J2545,S:T,2,FALSE)</f>
        <v>E5 - Large C&amp;I</v>
      </c>
    </row>
    <row r="2546" spans="1:17" x14ac:dyDescent="0.35">
      <c r="A2546">
        <v>49</v>
      </c>
      <c r="B2546" t="s">
        <v>420</v>
      </c>
      <c r="C2546">
        <v>2020</v>
      </c>
      <c r="D2546">
        <v>9</v>
      </c>
      <c r="E2546" t="s">
        <v>134</v>
      </c>
      <c r="F2546">
        <v>6</v>
      </c>
      <c r="G2546" t="s">
        <v>137</v>
      </c>
      <c r="H2546">
        <v>627</v>
      </c>
      <c r="I2546" t="s">
        <v>468</v>
      </c>
      <c r="J2546" t="s">
        <v>84</v>
      </c>
      <c r="K2546" t="s">
        <v>145</v>
      </c>
      <c r="L2546">
        <v>700</v>
      </c>
      <c r="M2546" t="s">
        <v>138</v>
      </c>
      <c r="N2546">
        <v>2</v>
      </c>
      <c r="O2546">
        <v>822.79</v>
      </c>
      <c r="P2546">
        <v>391</v>
      </c>
      <c r="Q2546" t="str">
        <f>VLOOKUP(J2546,S:T,2,FALSE)</f>
        <v>E6 - OTHER</v>
      </c>
    </row>
    <row r="2547" spans="1:17" x14ac:dyDescent="0.35">
      <c r="A2547">
        <v>49</v>
      </c>
      <c r="B2547" t="s">
        <v>420</v>
      </c>
      <c r="C2547">
        <v>2020</v>
      </c>
      <c r="D2547">
        <v>9</v>
      </c>
      <c r="E2547" t="s">
        <v>134</v>
      </c>
      <c r="F2547">
        <v>6</v>
      </c>
      <c r="G2547" t="s">
        <v>137</v>
      </c>
      <c r="H2547">
        <v>617</v>
      </c>
      <c r="I2547" t="s">
        <v>470</v>
      </c>
      <c r="J2547" t="s">
        <v>430</v>
      </c>
      <c r="K2547" t="s">
        <v>431</v>
      </c>
      <c r="L2547">
        <v>4562</v>
      </c>
      <c r="M2547" t="s">
        <v>144</v>
      </c>
      <c r="N2547">
        <v>108</v>
      </c>
      <c r="O2547">
        <v>404144.06</v>
      </c>
      <c r="P2547">
        <v>1069619</v>
      </c>
      <c r="Q2547" t="str">
        <f>VLOOKUP(J2547,S:T,2,FALSE)</f>
        <v>E6 - OTHER</v>
      </c>
    </row>
    <row r="2548" spans="1:17" x14ac:dyDescent="0.35">
      <c r="A2548">
        <v>49</v>
      </c>
      <c r="B2548" t="s">
        <v>420</v>
      </c>
      <c r="C2548">
        <v>2020</v>
      </c>
      <c r="D2548">
        <v>9</v>
      </c>
      <c r="E2548" t="s">
        <v>134</v>
      </c>
      <c r="F2548">
        <v>3</v>
      </c>
      <c r="G2548" t="s">
        <v>135</v>
      </c>
      <c r="H2548">
        <v>954</v>
      </c>
      <c r="I2548" t="s">
        <v>436</v>
      </c>
      <c r="J2548" t="s">
        <v>433</v>
      </c>
      <c r="K2548" t="s">
        <v>434</v>
      </c>
      <c r="L2548">
        <v>4532</v>
      </c>
      <c r="M2548" t="s">
        <v>142</v>
      </c>
      <c r="N2548">
        <v>3418</v>
      </c>
      <c r="O2548">
        <v>5772419.2999999998</v>
      </c>
      <c r="P2548">
        <v>60162922</v>
      </c>
      <c r="Q2548" t="str">
        <f>VLOOKUP(J2548,S:T,2,FALSE)</f>
        <v>E4 - Medium C&amp;I</v>
      </c>
    </row>
    <row r="2549" spans="1:17" x14ac:dyDescent="0.35">
      <c r="A2549">
        <v>49</v>
      </c>
      <c r="B2549" t="s">
        <v>420</v>
      </c>
      <c r="C2549">
        <v>2020</v>
      </c>
      <c r="D2549">
        <v>9</v>
      </c>
      <c r="E2549" t="s">
        <v>134</v>
      </c>
      <c r="F2549">
        <v>5</v>
      </c>
      <c r="G2549" t="s">
        <v>140</v>
      </c>
      <c r="H2549">
        <v>616</v>
      </c>
      <c r="I2549" t="s">
        <v>446</v>
      </c>
      <c r="J2549" t="s">
        <v>441</v>
      </c>
      <c r="K2549" t="s">
        <v>442</v>
      </c>
      <c r="L2549">
        <v>4552</v>
      </c>
      <c r="M2549" t="s">
        <v>156</v>
      </c>
      <c r="N2549">
        <v>21</v>
      </c>
      <c r="O2549">
        <v>2665.87</v>
      </c>
      <c r="P2549">
        <v>13487</v>
      </c>
      <c r="Q2549" t="str">
        <f>VLOOKUP(J2549,S:T,2,FALSE)</f>
        <v>E6 - OTHER</v>
      </c>
    </row>
    <row r="2550" spans="1:17" x14ac:dyDescent="0.35">
      <c r="A2550">
        <v>49</v>
      </c>
      <c r="B2550" t="s">
        <v>420</v>
      </c>
      <c r="C2550">
        <v>2020</v>
      </c>
      <c r="D2550">
        <v>9</v>
      </c>
      <c r="E2550" t="s">
        <v>134</v>
      </c>
      <c r="F2550">
        <v>6</v>
      </c>
      <c r="G2550" t="s">
        <v>137</v>
      </c>
      <c r="H2550">
        <v>619</v>
      </c>
      <c r="I2550" t="s">
        <v>474</v>
      </c>
      <c r="J2550" t="s">
        <v>157</v>
      </c>
      <c r="K2550" t="s">
        <v>145</v>
      </c>
      <c r="L2550">
        <v>4562</v>
      </c>
      <c r="M2550" t="s">
        <v>144</v>
      </c>
      <c r="N2550">
        <v>127</v>
      </c>
      <c r="O2550">
        <v>33548.959999999999</v>
      </c>
      <c r="P2550">
        <v>369481</v>
      </c>
      <c r="Q2550" t="str">
        <f>VLOOKUP(J2550,S:T,2,FALSE)</f>
        <v>E6 - OTHER</v>
      </c>
    </row>
    <row r="2551" spans="1:17" x14ac:dyDescent="0.35">
      <c r="A2551">
        <v>49</v>
      </c>
      <c r="B2551" t="s">
        <v>420</v>
      </c>
      <c r="C2551">
        <v>2020</v>
      </c>
      <c r="D2551">
        <v>9</v>
      </c>
      <c r="E2551" t="s">
        <v>134</v>
      </c>
      <c r="F2551">
        <v>3</v>
      </c>
      <c r="G2551" t="s">
        <v>135</v>
      </c>
      <c r="H2551">
        <v>629</v>
      </c>
      <c r="I2551" t="s">
        <v>469</v>
      </c>
      <c r="J2551" t="s">
        <v>430</v>
      </c>
      <c r="K2551" t="s">
        <v>431</v>
      </c>
      <c r="L2551">
        <v>300</v>
      </c>
      <c r="M2551" t="s">
        <v>136</v>
      </c>
      <c r="N2551">
        <v>8</v>
      </c>
      <c r="O2551">
        <v>289.10000000000002</v>
      </c>
      <c r="P2551">
        <v>1068</v>
      </c>
      <c r="Q2551" t="str">
        <f>VLOOKUP(J2551,S:T,2,FALSE)</f>
        <v>E6 - OTHER</v>
      </c>
    </row>
    <row r="2552" spans="1:17" x14ac:dyDescent="0.35">
      <c r="A2552">
        <v>49</v>
      </c>
      <c r="B2552" t="s">
        <v>420</v>
      </c>
      <c r="C2552">
        <v>2020</v>
      </c>
      <c r="D2552">
        <v>9</v>
      </c>
      <c r="E2552" t="s">
        <v>134</v>
      </c>
      <c r="F2552">
        <v>3</v>
      </c>
      <c r="G2552" t="s">
        <v>135</v>
      </c>
      <c r="H2552">
        <v>617</v>
      </c>
      <c r="I2552" t="s">
        <v>470</v>
      </c>
      <c r="J2552" t="s">
        <v>430</v>
      </c>
      <c r="K2552" t="s">
        <v>431</v>
      </c>
      <c r="L2552">
        <v>4532</v>
      </c>
      <c r="M2552" t="s">
        <v>142</v>
      </c>
      <c r="N2552">
        <v>1</v>
      </c>
      <c r="O2552">
        <v>914.92</v>
      </c>
      <c r="P2552">
        <v>4574</v>
      </c>
      <c r="Q2552" t="str">
        <f>VLOOKUP(J2552,S:T,2,FALSE)</f>
        <v>E6 - OTHER</v>
      </c>
    </row>
    <row r="2553" spans="1:17" x14ac:dyDescent="0.35">
      <c r="A2553">
        <v>49</v>
      </c>
      <c r="B2553" t="s">
        <v>420</v>
      </c>
      <c r="C2553">
        <v>2020</v>
      </c>
      <c r="D2553">
        <v>9</v>
      </c>
      <c r="E2553" t="s">
        <v>134</v>
      </c>
      <c r="F2553">
        <v>10</v>
      </c>
      <c r="G2553" t="s">
        <v>149</v>
      </c>
      <c r="H2553">
        <v>628</v>
      </c>
      <c r="I2553" t="s">
        <v>440</v>
      </c>
      <c r="J2553" t="s">
        <v>441</v>
      </c>
      <c r="K2553" t="s">
        <v>442</v>
      </c>
      <c r="L2553">
        <v>207</v>
      </c>
      <c r="M2553" t="s">
        <v>151</v>
      </c>
      <c r="N2553">
        <v>7</v>
      </c>
      <c r="O2553">
        <v>171.82</v>
      </c>
      <c r="P2553">
        <v>585</v>
      </c>
      <c r="Q2553" t="str">
        <f>VLOOKUP(J2553,S:T,2,FALSE)</f>
        <v>E6 - OTHER</v>
      </c>
    </row>
    <row r="2554" spans="1:17" x14ac:dyDescent="0.35">
      <c r="A2554">
        <v>49</v>
      </c>
      <c r="B2554" t="s">
        <v>420</v>
      </c>
      <c r="C2554">
        <v>2020</v>
      </c>
      <c r="D2554">
        <v>9</v>
      </c>
      <c r="E2554" t="s">
        <v>134</v>
      </c>
      <c r="F2554">
        <v>5</v>
      </c>
      <c r="G2554" t="s">
        <v>140</v>
      </c>
      <c r="H2554">
        <v>5</v>
      </c>
      <c r="I2554" t="s">
        <v>424</v>
      </c>
      <c r="J2554" t="s">
        <v>425</v>
      </c>
      <c r="K2554" t="s">
        <v>426</v>
      </c>
      <c r="L2554">
        <v>460</v>
      </c>
      <c r="M2554" t="s">
        <v>141</v>
      </c>
      <c r="N2554">
        <v>756</v>
      </c>
      <c r="O2554">
        <v>236779.01</v>
      </c>
      <c r="P2554">
        <v>1210787</v>
      </c>
      <c r="Q2554" t="str">
        <f>VLOOKUP(J2554,S:T,2,FALSE)</f>
        <v>E3 - Small C&amp;I</v>
      </c>
    </row>
    <row r="2555" spans="1:17" x14ac:dyDescent="0.35">
      <c r="A2555">
        <v>49</v>
      </c>
      <c r="B2555" t="s">
        <v>420</v>
      </c>
      <c r="C2555">
        <v>2020</v>
      </c>
      <c r="D2555">
        <v>9</v>
      </c>
      <c r="E2555" t="s">
        <v>134</v>
      </c>
      <c r="F2555">
        <v>1</v>
      </c>
      <c r="G2555" t="s">
        <v>132</v>
      </c>
      <c r="H2555">
        <v>55</v>
      </c>
      <c r="I2555" t="s">
        <v>427</v>
      </c>
      <c r="J2555" t="s">
        <v>425</v>
      </c>
      <c r="K2555" t="s">
        <v>426</v>
      </c>
      <c r="L2555">
        <v>200</v>
      </c>
      <c r="M2555" t="s">
        <v>143</v>
      </c>
      <c r="N2555">
        <v>3</v>
      </c>
      <c r="O2555">
        <v>1028.06</v>
      </c>
      <c r="P2555">
        <v>5249</v>
      </c>
      <c r="Q2555" t="str">
        <f>VLOOKUP(J2555,S:T,2,FALSE)</f>
        <v>E3 - Small C&amp;I</v>
      </c>
    </row>
    <row r="2556" spans="1:17" x14ac:dyDescent="0.35">
      <c r="A2556">
        <v>49</v>
      </c>
      <c r="B2556" t="s">
        <v>420</v>
      </c>
      <c r="C2556">
        <v>2020</v>
      </c>
      <c r="D2556">
        <v>9</v>
      </c>
      <c r="E2556" t="s">
        <v>134</v>
      </c>
      <c r="F2556">
        <v>3</v>
      </c>
      <c r="G2556" t="s">
        <v>135</v>
      </c>
      <c r="H2556">
        <v>34</v>
      </c>
      <c r="I2556" t="s">
        <v>463</v>
      </c>
      <c r="J2556" t="s">
        <v>458</v>
      </c>
      <c r="K2556" t="s">
        <v>459</v>
      </c>
      <c r="L2556">
        <v>300</v>
      </c>
      <c r="M2556" t="s">
        <v>136</v>
      </c>
      <c r="N2556">
        <v>127</v>
      </c>
      <c r="O2556">
        <v>14503.84</v>
      </c>
      <c r="P2556">
        <v>67454</v>
      </c>
      <c r="Q2556" t="str">
        <f>VLOOKUP(J2556,S:T,2,FALSE)</f>
        <v>E3 - Small C&amp;I</v>
      </c>
    </row>
    <row r="2557" spans="1:17" x14ac:dyDescent="0.35">
      <c r="A2557">
        <v>49</v>
      </c>
      <c r="B2557" t="s">
        <v>420</v>
      </c>
      <c r="C2557">
        <v>2020</v>
      </c>
      <c r="D2557">
        <v>9</v>
      </c>
      <c r="E2557" t="s">
        <v>134</v>
      </c>
      <c r="F2557">
        <v>1</v>
      </c>
      <c r="G2557" t="s">
        <v>132</v>
      </c>
      <c r="H2557">
        <v>1</v>
      </c>
      <c r="I2557" t="s">
        <v>449</v>
      </c>
      <c r="J2557" t="s">
        <v>450</v>
      </c>
      <c r="K2557" t="s">
        <v>451</v>
      </c>
      <c r="L2557">
        <v>200</v>
      </c>
      <c r="M2557" t="s">
        <v>143</v>
      </c>
      <c r="N2557">
        <v>335732</v>
      </c>
      <c r="O2557">
        <v>49533718.079999998</v>
      </c>
      <c r="P2557">
        <v>232517882</v>
      </c>
      <c r="Q2557" t="str">
        <f>VLOOKUP(J2557,S:T,2,FALSE)</f>
        <v>E1 - Residential</v>
      </c>
    </row>
    <row r="2558" spans="1:17" x14ac:dyDescent="0.35">
      <c r="A2558">
        <v>49</v>
      </c>
      <c r="B2558" t="s">
        <v>420</v>
      </c>
      <c r="C2558">
        <v>2020</v>
      </c>
      <c r="D2558">
        <v>9</v>
      </c>
      <c r="E2558" t="s">
        <v>134</v>
      </c>
      <c r="F2558">
        <v>3</v>
      </c>
      <c r="G2558" t="s">
        <v>135</v>
      </c>
      <c r="H2558">
        <v>903</v>
      </c>
      <c r="I2558" t="s">
        <v>453</v>
      </c>
      <c r="J2558" t="s">
        <v>450</v>
      </c>
      <c r="K2558" t="s">
        <v>451</v>
      </c>
      <c r="L2558">
        <v>4532</v>
      </c>
      <c r="M2558" t="s">
        <v>142</v>
      </c>
      <c r="N2558">
        <v>95</v>
      </c>
      <c r="O2558">
        <v>28225.03</v>
      </c>
      <c r="P2558">
        <v>235868</v>
      </c>
      <c r="Q2558" t="str">
        <f>VLOOKUP(J2558,S:T,2,FALSE)</f>
        <v>E1 - Residential</v>
      </c>
    </row>
    <row r="2559" spans="1:17" x14ac:dyDescent="0.35">
      <c r="A2559">
        <v>49</v>
      </c>
      <c r="B2559" t="s">
        <v>420</v>
      </c>
      <c r="C2559">
        <v>2020</v>
      </c>
      <c r="D2559">
        <v>9</v>
      </c>
      <c r="E2559" t="s">
        <v>134</v>
      </c>
      <c r="F2559">
        <v>3</v>
      </c>
      <c r="G2559" t="s">
        <v>135</v>
      </c>
      <c r="H2559">
        <v>616</v>
      </c>
      <c r="I2559" t="s">
        <v>446</v>
      </c>
      <c r="J2559" t="s">
        <v>441</v>
      </c>
      <c r="K2559" t="s">
        <v>442</v>
      </c>
      <c r="L2559">
        <v>4532</v>
      </c>
      <c r="M2559" t="s">
        <v>142</v>
      </c>
      <c r="N2559">
        <v>322</v>
      </c>
      <c r="O2559">
        <v>19775.330000000002</v>
      </c>
      <c r="P2559">
        <v>105579</v>
      </c>
      <c r="Q2559" t="str">
        <f>VLOOKUP(J2559,S:T,2,FALSE)</f>
        <v>E6 - OTHER</v>
      </c>
    </row>
    <row r="2560" spans="1:17" x14ac:dyDescent="0.35">
      <c r="A2560">
        <v>49</v>
      </c>
      <c r="B2560" t="s">
        <v>420</v>
      </c>
      <c r="C2560">
        <v>2020</v>
      </c>
      <c r="D2560">
        <v>9</v>
      </c>
      <c r="E2560" t="s">
        <v>134</v>
      </c>
      <c r="F2560">
        <v>5</v>
      </c>
      <c r="G2560" t="s">
        <v>140</v>
      </c>
      <c r="H2560">
        <v>628</v>
      </c>
      <c r="I2560" t="s">
        <v>440</v>
      </c>
      <c r="J2560" t="s">
        <v>441</v>
      </c>
      <c r="K2560" t="s">
        <v>442</v>
      </c>
      <c r="L2560">
        <v>460</v>
      </c>
      <c r="M2560" t="s">
        <v>141</v>
      </c>
      <c r="N2560">
        <v>54</v>
      </c>
      <c r="O2560">
        <v>8393.42</v>
      </c>
      <c r="P2560">
        <v>32040</v>
      </c>
      <c r="Q2560" t="str">
        <f>VLOOKUP(J2560,S:T,2,FALSE)</f>
        <v>E6 - OTHER</v>
      </c>
    </row>
    <row r="2561" spans="1:17" x14ac:dyDescent="0.35">
      <c r="A2561">
        <v>49</v>
      </c>
      <c r="B2561" t="s">
        <v>420</v>
      </c>
      <c r="C2561">
        <v>2020</v>
      </c>
      <c r="D2561">
        <v>9</v>
      </c>
      <c r="E2561" t="s">
        <v>134</v>
      </c>
      <c r="F2561">
        <v>3</v>
      </c>
      <c r="G2561" t="s">
        <v>135</v>
      </c>
      <c r="H2561">
        <v>117</v>
      </c>
      <c r="I2561" t="s">
        <v>477</v>
      </c>
      <c r="J2561" t="s">
        <v>461</v>
      </c>
      <c r="K2561" t="s">
        <v>462</v>
      </c>
      <c r="L2561">
        <v>300</v>
      </c>
      <c r="M2561" t="s">
        <v>136</v>
      </c>
      <c r="N2561">
        <v>2</v>
      </c>
      <c r="O2561">
        <v>16181.1</v>
      </c>
      <c r="P2561">
        <v>102590</v>
      </c>
      <c r="Q2561" t="str">
        <f>VLOOKUP(J2561,S:T,2,FALSE)</f>
        <v>E5 - Large C&amp;I</v>
      </c>
    </row>
    <row r="2562" spans="1:17" x14ac:dyDescent="0.35">
      <c r="A2562">
        <v>49</v>
      </c>
      <c r="B2562" t="s">
        <v>420</v>
      </c>
      <c r="C2562">
        <v>2020</v>
      </c>
      <c r="D2562">
        <v>9</v>
      </c>
      <c r="E2562" t="s">
        <v>134</v>
      </c>
      <c r="F2562">
        <v>6</v>
      </c>
      <c r="G2562" t="s">
        <v>137</v>
      </c>
      <c r="H2562">
        <v>34</v>
      </c>
      <c r="I2562" t="s">
        <v>463</v>
      </c>
      <c r="J2562" t="s">
        <v>458</v>
      </c>
      <c r="K2562" t="s">
        <v>459</v>
      </c>
      <c r="L2562">
        <v>700</v>
      </c>
      <c r="M2562" t="s">
        <v>138</v>
      </c>
      <c r="N2562">
        <v>161</v>
      </c>
      <c r="O2562">
        <v>20992.99</v>
      </c>
      <c r="P2562">
        <v>99017</v>
      </c>
      <c r="Q2562" t="str">
        <f>VLOOKUP(J2562,S:T,2,FALSE)</f>
        <v>E3 - Small C&amp;I</v>
      </c>
    </row>
    <row r="2563" spans="1:17" x14ac:dyDescent="0.35">
      <c r="A2563">
        <v>49</v>
      </c>
      <c r="B2563" t="s">
        <v>420</v>
      </c>
      <c r="C2563">
        <v>2020</v>
      </c>
      <c r="D2563">
        <v>9</v>
      </c>
      <c r="E2563" t="s">
        <v>134</v>
      </c>
      <c r="F2563">
        <v>3</v>
      </c>
      <c r="G2563" t="s">
        <v>135</v>
      </c>
      <c r="H2563">
        <v>711</v>
      </c>
      <c r="I2563" t="s">
        <v>452</v>
      </c>
      <c r="J2563" t="s">
        <v>438</v>
      </c>
      <c r="K2563" t="s">
        <v>439</v>
      </c>
      <c r="L2563">
        <v>4532</v>
      </c>
      <c r="M2563" t="s">
        <v>142</v>
      </c>
      <c r="N2563">
        <v>319</v>
      </c>
      <c r="O2563">
        <v>5222436.5599999996</v>
      </c>
      <c r="P2563">
        <v>67903936</v>
      </c>
      <c r="Q2563" t="str">
        <f>VLOOKUP(J2563,S:T,2,FALSE)</f>
        <v>E5 - Large C&amp;I</v>
      </c>
    </row>
    <row r="2564" spans="1:17" x14ac:dyDescent="0.35">
      <c r="A2564">
        <v>49</v>
      </c>
      <c r="B2564" t="s">
        <v>420</v>
      </c>
      <c r="C2564">
        <v>2020</v>
      </c>
      <c r="D2564">
        <v>9</v>
      </c>
      <c r="E2564" t="s">
        <v>134</v>
      </c>
      <c r="F2564">
        <v>5</v>
      </c>
      <c r="G2564" t="s">
        <v>140</v>
      </c>
      <c r="H2564">
        <v>944</v>
      </c>
      <c r="I2564" t="s">
        <v>471</v>
      </c>
      <c r="J2564" t="s">
        <v>472</v>
      </c>
      <c r="K2564" t="s">
        <v>473</v>
      </c>
      <c r="L2564">
        <v>4552</v>
      </c>
      <c r="M2564" t="s">
        <v>156</v>
      </c>
      <c r="N2564">
        <v>1</v>
      </c>
      <c r="O2564">
        <v>4143.62</v>
      </c>
      <c r="P2564">
        <v>0</v>
      </c>
      <c r="Q2564" t="str">
        <f>VLOOKUP(J2564,S:T,2,FALSE)</f>
        <v>E6 - OTHER</v>
      </c>
    </row>
    <row r="2565" spans="1:17" x14ac:dyDescent="0.35">
      <c r="A2565">
        <v>49</v>
      </c>
      <c r="B2565" t="s">
        <v>420</v>
      </c>
      <c r="C2565">
        <v>2020</v>
      </c>
      <c r="D2565">
        <v>9</v>
      </c>
      <c r="E2565" t="s">
        <v>134</v>
      </c>
      <c r="F2565">
        <v>3</v>
      </c>
      <c r="G2565" t="s">
        <v>135</v>
      </c>
      <c r="H2565">
        <v>924</v>
      </c>
      <c r="I2565" t="s">
        <v>443</v>
      </c>
      <c r="J2565" t="s">
        <v>444</v>
      </c>
      <c r="K2565" t="s">
        <v>445</v>
      </c>
      <c r="L2565">
        <v>4532</v>
      </c>
      <c r="M2565" t="s">
        <v>142</v>
      </c>
      <c r="N2565">
        <v>1</v>
      </c>
      <c r="O2565">
        <v>125988.2</v>
      </c>
      <c r="P2565">
        <v>862206</v>
      </c>
      <c r="Q2565" t="str">
        <f>VLOOKUP(J2565,S:T,2,FALSE)</f>
        <v>E5 - Large C&amp;I</v>
      </c>
    </row>
    <row r="2566" spans="1:17" x14ac:dyDescent="0.35">
      <c r="A2566">
        <v>49</v>
      </c>
      <c r="B2566" t="s">
        <v>420</v>
      </c>
      <c r="C2566">
        <v>2020</v>
      </c>
      <c r="D2566">
        <v>9</v>
      </c>
      <c r="E2566" t="s">
        <v>134</v>
      </c>
      <c r="F2566">
        <v>6</v>
      </c>
      <c r="G2566" t="s">
        <v>137</v>
      </c>
      <c r="H2566">
        <v>630</v>
      </c>
      <c r="I2566" t="s">
        <v>455</v>
      </c>
      <c r="J2566" t="s">
        <v>157</v>
      </c>
      <c r="K2566" t="s">
        <v>145</v>
      </c>
      <c r="L2566">
        <v>700</v>
      </c>
      <c r="M2566" t="s">
        <v>138</v>
      </c>
      <c r="N2566">
        <v>1</v>
      </c>
      <c r="O2566">
        <v>659.31</v>
      </c>
      <c r="P2566">
        <v>3507</v>
      </c>
      <c r="Q2566" t="str">
        <f>VLOOKUP(J2566,S:T,2,FALSE)</f>
        <v>E6 - OTHER</v>
      </c>
    </row>
    <row r="2567" spans="1:17" x14ac:dyDescent="0.35">
      <c r="A2567">
        <v>49</v>
      </c>
      <c r="B2567" t="s">
        <v>420</v>
      </c>
      <c r="C2567">
        <v>2020</v>
      </c>
      <c r="D2567">
        <v>9</v>
      </c>
      <c r="E2567" t="s">
        <v>134</v>
      </c>
      <c r="F2567">
        <v>3</v>
      </c>
      <c r="G2567" t="s">
        <v>135</v>
      </c>
      <c r="H2567">
        <v>631</v>
      </c>
      <c r="I2567" t="s">
        <v>475</v>
      </c>
      <c r="J2567" t="s">
        <v>157</v>
      </c>
      <c r="K2567" t="s">
        <v>145</v>
      </c>
      <c r="L2567">
        <v>300</v>
      </c>
      <c r="M2567" t="s">
        <v>136</v>
      </c>
      <c r="N2567">
        <v>1</v>
      </c>
      <c r="O2567">
        <v>36.380000000000003</v>
      </c>
      <c r="P2567">
        <v>207</v>
      </c>
      <c r="Q2567" t="str">
        <f>VLOOKUP(J2567,S:T,2,FALSE)</f>
        <v>E6 - OTHER</v>
      </c>
    </row>
    <row r="2568" spans="1:17" x14ac:dyDescent="0.35">
      <c r="A2568">
        <v>49</v>
      </c>
      <c r="B2568" t="s">
        <v>420</v>
      </c>
      <c r="C2568">
        <v>2020</v>
      </c>
      <c r="D2568">
        <v>9</v>
      </c>
      <c r="E2568" t="s">
        <v>134</v>
      </c>
      <c r="F2568">
        <v>1</v>
      </c>
      <c r="G2568" t="s">
        <v>132</v>
      </c>
      <c r="H2568">
        <v>950</v>
      </c>
      <c r="I2568" t="s">
        <v>428</v>
      </c>
      <c r="J2568" t="s">
        <v>425</v>
      </c>
      <c r="K2568" t="s">
        <v>426</v>
      </c>
      <c r="L2568">
        <v>4512</v>
      </c>
      <c r="M2568" t="s">
        <v>133</v>
      </c>
      <c r="N2568">
        <v>77</v>
      </c>
      <c r="O2568">
        <v>11000.1</v>
      </c>
      <c r="P2568">
        <v>89544</v>
      </c>
      <c r="Q2568" t="str">
        <f>VLOOKUP(J2568,S:T,2,FALSE)</f>
        <v>E3 - Small C&amp;I</v>
      </c>
    </row>
    <row r="2569" spans="1:17" x14ac:dyDescent="0.35">
      <c r="A2569">
        <v>49</v>
      </c>
      <c r="B2569" t="s">
        <v>420</v>
      </c>
      <c r="C2569">
        <v>2020</v>
      </c>
      <c r="D2569">
        <v>9</v>
      </c>
      <c r="E2569" t="s">
        <v>134</v>
      </c>
      <c r="F2569">
        <v>1</v>
      </c>
      <c r="G2569" t="s">
        <v>132</v>
      </c>
      <c r="H2569">
        <v>905</v>
      </c>
      <c r="I2569" t="s">
        <v>454</v>
      </c>
      <c r="J2569" t="s">
        <v>422</v>
      </c>
      <c r="K2569" t="s">
        <v>423</v>
      </c>
      <c r="L2569">
        <v>4512</v>
      </c>
      <c r="M2569" t="s">
        <v>133</v>
      </c>
      <c r="N2569">
        <v>4510</v>
      </c>
      <c r="O2569">
        <v>142725.18</v>
      </c>
      <c r="P2569">
        <v>2295909</v>
      </c>
      <c r="Q2569" t="str">
        <f>VLOOKUP(J2569,S:T,2,FALSE)</f>
        <v>E2 - Low Income Residential</v>
      </c>
    </row>
    <row r="2570" spans="1:17" x14ac:dyDescent="0.35">
      <c r="A2570">
        <v>49</v>
      </c>
      <c r="B2570" t="s">
        <v>420</v>
      </c>
      <c r="C2570">
        <v>2020</v>
      </c>
      <c r="D2570">
        <v>9</v>
      </c>
      <c r="E2570" t="s">
        <v>134</v>
      </c>
      <c r="F2570">
        <v>10</v>
      </c>
      <c r="G2570" t="s">
        <v>149</v>
      </c>
      <c r="H2570">
        <v>905</v>
      </c>
      <c r="I2570" t="s">
        <v>454</v>
      </c>
      <c r="J2570" t="s">
        <v>422</v>
      </c>
      <c r="K2570" t="s">
        <v>423</v>
      </c>
      <c r="L2570">
        <v>4513</v>
      </c>
      <c r="M2570" t="s">
        <v>150</v>
      </c>
      <c r="N2570">
        <v>116</v>
      </c>
      <c r="O2570">
        <v>3605.6</v>
      </c>
      <c r="P2570">
        <v>57877</v>
      </c>
      <c r="Q2570" t="str">
        <f>VLOOKUP(J2570,S:T,2,FALSE)</f>
        <v>E2 - Low Income Residential</v>
      </c>
    </row>
    <row r="2571" spans="1:17" x14ac:dyDescent="0.35">
      <c r="A2571">
        <v>49</v>
      </c>
      <c r="B2571" t="s">
        <v>420</v>
      </c>
      <c r="C2571">
        <v>2020</v>
      </c>
      <c r="D2571">
        <v>9</v>
      </c>
      <c r="E2571" t="s">
        <v>134</v>
      </c>
      <c r="F2571">
        <v>3</v>
      </c>
      <c r="G2571" t="s">
        <v>135</v>
      </c>
      <c r="H2571">
        <v>122</v>
      </c>
      <c r="I2571" t="s">
        <v>460</v>
      </c>
      <c r="J2571" t="s">
        <v>461</v>
      </c>
      <c r="K2571" t="s">
        <v>462</v>
      </c>
      <c r="L2571">
        <v>300</v>
      </c>
      <c r="M2571" t="s">
        <v>136</v>
      </c>
      <c r="N2571">
        <v>1</v>
      </c>
      <c r="O2571">
        <v>5949.04</v>
      </c>
      <c r="P2571">
        <v>74249</v>
      </c>
      <c r="Q2571" t="str">
        <f>VLOOKUP(J2571,S:T,2,FALSE)</f>
        <v>E5 - Large C&amp;I</v>
      </c>
    </row>
    <row r="2572" spans="1:17" x14ac:dyDescent="0.35">
      <c r="A2572">
        <v>49</v>
      </c>
      <c r="B2572" t="s">
        <v>420</v>
      </c>
      <c r="C2572">
        <v>2020</v>
      </c>
      <c r="D2572">
        <v>9</v>
      </c>
      <c r="E2572" t="s">
        <v>134</v>
      </c>
      <c r="F2572">
        <v>5</v>
      </c>
      <c r="G2572" t="s">
        <v>140</v>
      </c>
      <c r="H2572">
        <v>950</v>
      </c>
      <c r="I2572" t="s">
        <v>428</v>
      </c>
      <c r="J2572" t="s">
        <v>425</v>
      </c>
      <c r="K2572" t="s">
        <v>426</v>
      </c>
      <c r="L2572">
        <v>4552</v>
      </c>
      <c r="M2572" t="s">
        <v>156</v>
      </c>
      <c r="N2572">
        <v>148</v>
      </c>
      <c r="O2572">
        <v>52512.78</v>
      </c>
      <c r="P2572">
        <v>456701</v>
      </c>
      <c r="Q2572" t="str">
        <f>VLOOKUP(J2572,S:T,2,FALSE)</f>
        <v>E3 - Small C&amp;I</v>
      </c>
    </row>
    <row r="2573" spans="1:17" x14ac:dyDescent="0.35">
      <c r="A2573">
        <v>49</v>
      </c>
      <c r="B2573" t="s">
        <v>420</v>
      </c>
      <c r="C2573">
        <v>2020</v>
      </c>
      <c r="D2573">
        <v>9</v>
      </c>
      <c r="E2573" t="s">
        <v>134</v>
      </c>
      <c r="F2573">
        <v>5</v>
      </c>
      <c r="G2573" t="s">
        <v>140</v>
      </c>
      <c r="H2573">
        <v>1</v>
      </c>
      <c r="I2573" t="s">
        <v>449</v>
      </c>
      <c r="J2573" t="s">
        <v>450</v>
      </c>
      <c r="K2573" t="s">
        <v>451</v>
      </c>
      <c r="L2573">
        <v>460</v>
      </c>
      <c r="M2573" t="s">
        <v>141</v>
      </c>
      <c r="N2573">
        <v>5</v>
      </c>
      <c r="O2573">
        <v>463.84</v>
      </c>
      <c r="P2573">
        <v>2084</v>
      </c>
      <c r="Q2573" t="str">
        <f>VLOOKUP(J2573,S:T,2,FALSE)</f>
        <v>E1 - Residential</v>
      </c>
    </row>
    <row r="2574" spans="1:17" x14ac:dyDescent="0.35">
      <c r="A2574">
        <v>49</v>
      </c>
      <c r="B2574" t="s">
        <v>420</v>
      </c>
      <c r="C2574">
        <v>2020</v>
      </c>
      <c r="D2574">
        <v>9</v>
      </c>
      <c r="E2574" t="s">
        <v>134</v>
      </c>
      <c r="F2574">
        <v>1</v>
      </c>
      <c r="G2574" t="s">
        <v>132</v>
      </c>
      <c r="H2574">
        <v>903</v>
      </c>
      <c r="I2574" t="s">
        <v>453</v>
      </c>
      <c r="J2574" t="s">
        <v>450</v>
      </c>
      <c r="K2574" t="s">
        <v>451</v>
      </c>
      <c r="L2574">
        <v>4512</v>
      </c>
      <c r="M2574" t="s">
        <v>133</v>
      </c>
      <c r="N2574">
        <v>35356</v>
      </c>
      <c r="O2574">
        <v>2825391.73</v>
      </c>
      <c r="P2574">
        <v>22224963</v>
      </c>
      <c r="Q2574" t="str">
        <f>VLOOKUP(J2574,S:T,2,FALSE)</f>
        <v>E1 - Residential</v>
      </c>
    </row>
    <row r="2575" spans="1:17" x14ac:dyDescent="0.35">
      <c r="A2575">
        <v>49</v>
      </c>
      <c r="B2575" t="s">
        <v>420</v>
      </c>
      <c r="C2575">
        <v>2020</v>
      </c>
      <c r="D2575">
        <v>9</v>
      </c>
      <c r="E2575" t="s">
        <v>134</v>
      </c>
      <c r="F2575">
        <v>10</v>
      </c>
      <c r="G2575" t="s">
        <v>149</v>
      </c>
      <c r="H2575">
        <v>903</v>
      </c>
      <c r="I2575" t="s">
        <v>453</v>
      </c>
      <c r="J2575" t="s">
        <v>450</v>
      </c>
      <c r="K2575" t="s">
        <v>451</v>
      </c>
      <c r="L2575">
        <v>4513</v>
      </c>
      <c r="M2575" t="s">
        <v>150</v>
      </c>
      <c r="N2575">
        <v>1524</v>
      </c>
      <c r="O2575">
        <v>136470.93</v>
      </c>
      <c r="P2575">
        <v>1084456</v>
      </c>
      <c r="Q2575" t="str">
        <f>VLOOKUP(J2575,S:T,2,FALSE)</f>
        <v>E1 - Residential</v>
      </c>
    </row>
    <row r="2576" spans="1:17" x14ac:dyDescent="0.35">
      <c r="A2576">
        <v>49</v>
      </c>
      <c r="B2576" t="s">
        <v>420</v>
      </c>
      <c r="C2576">
        <v>2020</v>
      </c>
      <c r="D2576">
        <v>9</v>
      </c>
      <c r="E2576" t="s">
        <v>134</v>
      </c>
      <c r="F2576">
        <v>1</v>
      </c>
      <c r="G2576" t="s">
        <v>132</v>
      </c>
      <c r="H2576">
        <v>6</v>
      </c>
      <c r="I2576" t="s">
        <v>421</v>
      </c>
      <c r="J2576" t="s">
        <v>422</v>
      </c>
      <c r="K2576" t="s">
        <v>423</v>
      </c>
      <c r="L2576">
        <v>200</v>
      </c>
      <c r="M2576" t="s">
        <v>143</v>
      </c>
      <c r="N2576">
        <v>26564</v>
      </c>
      <c r="O2576">
        <v>2630845.83</v>
      </c>
      <c r="P2576">
        <v>16829580</v>
      </c>
      <c r="Q2576" t="str">
        <f>VLOOKUP(J2576,S:T,2,FALSE)</f>
        <v>E2 - Low Income Residential</v>
      </c>
    </row>
    <row r="2577" spans="1:17" x14ac:dyDescent="0.35">
      <c r="A2577">
        <v>49</v>
      </c>
      <c r="B2577" t="s">
        <v>420</v>
      </c>
      <c r="C2577">
        <v>2020</v>
      </c>
      <c r="D2577">
        <v>9</v>
      </c>
      <c r="E2577" t="s">
        <v>134</v>
      </c>
      <c r="F2577">
        <v>3</v>
      </c>
      <c r="G2577" t="s">
        <v>135</v>
      </c>
      <c r="H2577">
        <v>53</v>
      </c>
      <c r="I2577" t="s">
        <v>435</v>
      </c>
      <c r="J2577" t="s">
        <v>433</v>
      </c>
      <c r="K2577" t="s">
        <v>434</v>
      </c>
      <c r="L2577">
        <v>300</v>
      </c>
      <c r="M2577" t="s">
        <v>136</v>
      </c>
      <c r="N2577">
        <v>152</v>
      </c>
      <c r="O2577">
        <v>354379.25</v>
      </c>
      <c r="P2577">
        <v>1930886</v>
      </c>
      <c r="Q2577" t="str">
        <f>VLOOKUP(J2577,S:T,2,FALSE)</f>
        <v>E4 - Medium C&amp;I</v>
      </c>
    </row>
    <row r="2578" spans="1:17" x14ac:dyDescent="0.35">
      <c r="A2578">
        <v>49</v>
      </c>
      <c r="B2578" t="s">
        <v>420</v>
      </c>
      <c r="C2578">
        <v>2020</v>
      </c>
      <c r="D2578">
        <v>9</v>
      </c>
      <c r="E2578" t="s">
        <v>134</v>
      </c>
      <c r="F2578">
        <v>5</v>
      </c>
      <c r="G2578" t="s">
        <v>140</v>
      </c>
      <c r="H2578">
        <v>13</v>
      </c>
      <c r="I2578" t="s">
        <v>432</v>
      </c>
      <c r="J2578" t="s">
        <v>433</v>
      </c>
      <c r="K2578" t="s">
        <v>434</v>
      </c>
      <c r="L2578">
        <v>460</v>
      </c>
      <c r="M2578" t="s">
        <v>141</v>
      </c>
      <c r="N2578">
        <v>261</v>
      </c>
      <c r="O2578">
        <v>622637.31000000006</v>
      </c>
      <c r="P2578">
        <v>3161717</v>
      </c>
      <c r="Q2578" t="str">
        <f>VLOOKUP(J2578,S:T,2,FALSE)</f>
        <v>E4 - Medium C&amp;I</v>
      </c>
    </row>
    <row r="2579" spans="1:17" x14ac:dyDescent="0.35">
      <c r="A2579">
        <v>49</v>
      </c>
      <c r="B2579" t="s">
        <v>420</v>
      </c>
      <c r="C2579">
        <v>2020</v>
      </c>
      <c r="D2579">
        <v>9</v>
      </c>
      <c r="E2579" t="s">
        <v>134</v>
      </c>
      <c r="F2579">
        <v>5</v>
      </c>
      <c r="G2579" t="s">
        <v>140</v>
      </c>
      <c r="H2579">
        <v>711</v>
      </c>
      <c r="I2579" t="s">
        <v>452</v>
      </c>
      <c r="J2579" t="s">
        <v>438</v>
      </c>
      <c r="K2579" t="s">
        <v>439</v>
      </c>
      <c r="L2579">
        <v>4552</v>
      </c>
      <c r="M2579" t="s">
        <v>156</v>
      </c>
      <c r="N2579">
        <v>70</v>
      </c>
      <c r="O2579">
        <v>1102799.68</v>
      </c>
      <c r="P2579">
        <v>13249442</v>
      </c>
      <c r="Q2579" t="str">
        <f>VLOOKUP(J2579,S:T,2,FALSE)</f>
        <v>E5 - Large C&amp;I</v>
      </c>
    </row>
    <row r="2580" spans="1:17" x14ac:dyDescent="0.35">
      <c r="A2580">
        <v>49</v>
      </c>
      <c r="B2580" t="s">
        <v>420</v>
      </c>
      <c r="C2580">
        <v>2020</v>
      </c>
      <c r="D2580">
        <v>9</v>
      </c>
      <c r="E2580" t="s">
        <v>134</v>
      </c>
      <c r="F2580">
        <v>5</v>
      </c>
      <c r="G2580" t="s">
        <v>140</v>
      </c>
      <c r="H2580">
        <v>943</v>
      </c>
      <c r="I2580" t="s">
        <v>464</v>
      </c>
      <c r="J2580" t="s">
        <v>465</v>
      </c>
      <c r="K2580" t="s">
        <v>466</v>
      </c>
      <c r="L2580">
        <v>4552</v>
      </c>
      <c r="M2580" t="s">
        <v>156</v>
      </c>
      <c r="N2580">
        <v>1</v>
      </c>
      <c r="O2580">
        <v>8786.49</v>
      </c>
      <c r="P2580">
        <v>0</v>
      </c>
      <c r="Q2580" t="str">
        <f>VLOOKUP(J2580,S:T,2,FALSE)</f>
        <v>E6 - OTHER</v>
      </c>
    </row>
    <row r="2581" spans="1:17" x14ac:dyDescent="0.35">
      <c r="A2581">
        <v>49</v>
      </c>
      <c r="B2581" t="s">
        <v>420</v>
      </c>
      <c r="C2581">
        <v>2020</v>
      </c>
      <c r="D2581">
        <v>9</v>
      </c>
      <c r="E2581" t="s">
        <v>134</v>
      </c>
      <c r="F2581">
        <v>5</v>
      </c>
      <c r="G2581" t="s">
        <v>140</v>
      </c>
      <c r="H2581">
        <v>700</v>
      </c>
      <c r="I2581" t="s">
        <v>447</v>
      </c>
      <c r="J2581" t="s">
        <v>438</v>
      </c>
      <c r="K2581" t="s">
        <v>439</v>
      </c>
      <c r="L2581">
        <v>460</v>
      </c>
      <c r="M2581" t="s">
        <v>141</v>
      </c>
      <c r="N2581">
        <v>40</v>
      </c>
      <c r="O2581">
        <v>471448.77</v>
      </c>
      <c r="P2581">
        <v>2716888</v>
      </c>
      <c r="Q2581" t="str">
        <f>VLOOKUP(J2581,S:T,2,FALSE)</f>
        <v>E5 - Large C&amp;I</v>
      </c>
    </row>
    <row r="2582" spans="1:17" x14ac:dyDescent="0.35">
      <c r="A2582">
        <v>49</v>
      </c>
      <c r="B2582" t="s">
        <v>420</v>
      </c>
      <c r="C2582">
        <v>2020</v>
      </c>
      <c r="D2582">
        <v>9</v>
      </c>
      <c r="E2582" t="s">
        <v>134</v>
      </c>
      <c r="F2582">
        <v>5</v>
      </c>
      <c r="G2582" t="s">
        <v>140</v>
      </c>
      <c r="H2582">
        <v>705</v>
      </c>
      <c r="I2582" t="s">
        <v>437</v>
      </c>
      <c r="J2582" t="s">
        <v>438</v>
      </c>
      <c r="K2582" t="s">
        <v>439</v>
      </c>
      <c r="L2582">
        <v>460</v>
      </c>
      <c r="M2582" t="s">
        <v>141</v>
      </c>
      <c r="N2582">
        <v>26</v>
      </c>
      <c r="O2582">
        <v>253794.6</v>
      </c>
      <c r="P2582">
        <v>1472024</v>
      </c>
      <c r="Q2582" t="str">
        <f>VLOOKUP(J2582,S:T,2,FALSE)</f>
        <v>E5 - Large C&amp;I</v>
      </c>
    </row>
    <row r="2583" spans="1:17" x14ac:dyDescent="0.35">
      <c r="A2583">
        <v>49</v>
      </c>
      <c r="B2583" t="s">
        <v>420</v>
      </c>
      <c r="C2583">
        <v>2020</v>
      </c>
      <c r="D2583">
        <v>9</v>
      </c>
      <c r="E2583" t="s">
        <v>134</v>
      </c>
      <c r="F2583">
        <v>3</v>
      </c>
      <c r="G2583" t="s">
        <v>135</v>
      </c>
      <c r="H2583">
        <v>700</v>
      </c>
      <c r="I2583" t="s">
        <v>447</v>
      </c>
      <c r="J2583" t="s">
        <v>438</v>
      </c>
      <c r="K2583" t="s">
        <v>439</v>
      </c>
      <c r="L2583">
        <v>300</v>
      </c>
      <c r="M2583" t="s">
        <v>136</v>
      </c>
      <c r="N2583">
        <v>49</v>
      </c>
      <c r="O2583">
        <v>645292.22</v>
      </c>
      <c r="P2583">
        <v>4095838</v>
      </c>
      <c r="Q2583" t="str">
        <f>VLOOKUP(J2583,S:T,2,FALSE)</f>
        <v>E5 - Large C&amp;I</v>
      </c>
    </row>
    <row r="2584" spans="1:17" x14ac:dyDescent="0.35">
      <c r="A2584">
        <v>49</v>
      </c>
      <c r="B2584" t="s">
        <v>420</v>
      </c>
      <c r="C2584">
        <v>2020</v>
      </c>
      <c r="D2584">
        <v>9</v>
      </c>
      <c r="E2584" t="s">
        <v>134</v>
      </c>
      <c r="F2584">
        <v>3</v>
      </c>
      <c r="G2584" t="s">
        <v>135</v>
      </c>
      <c r="H2584">
        <v>705</v>
      </c>
      <c r="I2584" t="s">
        <v>437</v>
      </c>
      <c r="J2584" t="s">
        <v>438</v>
      </c>
      <c r="K2584" t="s">
        <v>439</v>
      </c>
      <c r="L2584">
        <v>300</v>
      </c>
      <c r="M2584" t="s">
        <v>136</v>
      </c>
      <c r="N2584">
        <v>77</v>
      </c>
      <c r="O2584">
        <v>1396769.6</v>
      </c>
      <c r="P2584">
        <v>8412543</v>
      </c>
      <c r="Q2584" t="str">
        <f>VLOOKUP(J2584,S:T,2,FALSE)</f>
        <v>E5 - Large C&amp;I</v>
      </c>
    </row>
    <row r="2585" spans="1:17" x14ac:dyDescent="0.35">
      <c r="A2585">
        <v>49</v>
      </c>
      <c r="B2585" t="s">
        <v>420</v>
      </c>
      <c r="C2585">
        <v>2020</v>
      </c>
      <c r="D2585">
        <v>9</v>
      </c>
      <c r="E2585" t="s">
        <v>134</v>
      </c>
      <c r="F2585">
        <v>6</v>
      </c>
      <c r="G2585" t="s">
        <v>137</v>
      </c>
      <c r="H2585">
        <v>605</v>
      </c>
      <c r="I2585" t="s">
        <v>467</v>
      </c>
      <c r="J2585" t="s">
        <v>441</v>
      </c>
      <c r="K2585" t="s">
        <v>442</v>
      </c>
      <c r="L2585">
        <v>700</v>
      </c>
      <c r="M2585" t="s">
        <v>138</v>
      </c>
      <c r="N2585">
        <v>16</v>
      </c>
      <c r="O2585">
        <v>1109.8599999999999</v>
      </c>
      <c r="P2585">
        <v>4064</v>
      </c>
      <c r="Q2585" t="str">
        <f>VLOOKUP(J2585,S:T,2,FALSE)</f>
        <v>E6 - OTHER</v>
      </c>
    </row>
    <row r="2586" spans="1:17" x14ac:dyDescent="0.35">
      <c r="A2586">
        <v>49</v>
      </c>
      <c r="B2586" t="s">
        <v>420</v>
      </c>
      <c r="C2586">
        <v>2020</v>
      </c>
      <c r="D2586">
        <v>9</v>
      </c>
      <c r="E2586" t="s">
        <v>134</v>
      </c>
      <c r="F2586">
        <v>6</v>
      </c>
      <c r="G2586" t="s">
        <v>137</v>
      </c>
      <c r="H2586">
        <v>628</v>
      </c>
      <c r="I2586" t="s">
        <v>440</v>
      </c>
      <c r="J2586" t="s">
        <v>441</v>
      </c>
      <c r="K2586" t="s">
        <v>442</v>
      </c>
      <c r="L2586">
        <v>700</v>
      </c>
      <c r="M2586" t="s">
        <v>138</v>
      </c>
      <c r="N2586">
        <v>206</v>
      </c>
      <c r="O2586">
        <v>15085.27</v>
      </c>
      <c r="P2586">
        <v>56244</v>
      </c>
      <c r="Q2586" t="str">
        <f>VLOOKUP(J2586,S:T,2,FALSE)</f>
        <v>E6 - OTHER</v>
      </c>
    </row>
    <row r="2587" spans="1:17" x14ac:dyDescent="0.35">
      <c r="A2587">
        <v>49</v>
      </c>
      <c r="B2587" t="s">
        <v>420</v>
      </c>
      <c r="C2587">
        <v>2020</v>
      </c>
      <c r="D2587">
        <v>9</v>
      </c>
      <c r="E2587" t="s">
        <v>134</v>
      </c>
      <c r="F2587">
        <v>3</v>
      </c>
      <c r="G2587" t="s">
        <v>135</v>
      </c>
      <c r="H2587">
        <v>55</v>
      </c>
      <c r="I2587" t="s">
        <v>427</v>
      </c>
      <c r="J2587" t="s">
        <v>425</v>
      </c>
      <c r="K2587" t="s">
        <v>426</v>
      </c>
      <c r="L2587">
        <v>300</v>
      </c>
      <c r="M2587" t="s">
        <v>136</v>
      </c>
      <c r="N2587">
        <v>52</v>
      </c>
      <c r="O2587">
        <v>-65647.89</v>
      </c>
      <c r="P2587">
        <v>98620</v>
      </c>
      <c r="Q2587" t="str">
        <f>VLOOKUP(J2587,S:T,2,FALSE)</f>
        <v>E3 - Small C&amp;I</v>
      </c>
    </row>
    <row r="2588" spans="1:17" x14ac:dyDescent="0.35">
      <c r="A2588">
        <v>49</v>
      </c>
      <c r="B2588" t="s">
        <v>420</v>
      </c>
      <c r="C2588">
        <v>2020</v>
      </c>
      <c r="D2588">
        <v>9</v>
      </c>
      <c r="E2588" t="s">
        <v>134</v>
      </c>
      <c r="F2588">
        <v>10</v>
      </c>
      <c r="G2588" t="s">
        <v>149</v>
      </c>
      <c r="H2588">
        <v>5</v>
      </c>
      <c r="I2588" t="s">
        <v>536</v>
      </c>
      <c r="J2588" t="s">
        <v>425</v>
      </c>
      <c r="K2588" t="s">
        <v>426</v>
      </c>
      <c r="L2588">
        <v>207</v>
      </c>
      <c r="M2588" t="s">
        <v>151</v>
      </c>
      <c r="N2588">
        <v>2</v>
      </c>
      <c r="O2588">
        <v>109.73</v>
      </c>
      <c r="P2588">
        <v>428</v>
      </c>
      <c r="Q2588" t="str">
        <f>VLOOKUP(J2588,S:T,2,FALSE)</f>
        <v>E3 - Small C&amp;I</v>
      </c>
    </row>
    <row r="2589" spans="1:17" x14ac:dyDescent="0.35">
      <c r="A2589">
        <v>49</v>
      </c>
      <c r="B2589" t="s">
        <v>420</v>
      </c>
      <c r="C2589">
        <v>2020</v>
      </c>
      <c r="D2589">
        <v>9</v>
      </c>
      <c r="E2589" t="s">
        <v>134</v>
      </c>
      <c r="F2589">
        <v>6</v>
      </c>
      <c r="G2589" t="s">
        <v>137</v>
      </c>
      <c r="H2589">
        <v>951</v>
      </c>
      <c r="I2589" t="s">
        <v>457</v>
      </c>
      <c r="J2589" t="s">
        <v>458</v>
      </c>
      <c r="K2589" t="s">
        <v>459</v>
      </c>
      <c r="L2589">
        <v>4562</v>
      </c>
      <c r="M2589" t="s">
        <v>144</v>
      </c>
      <c r="N2589">
        <v>206</v>
      </c>
      <c r="O2589">
        <v>9194.07</v>
      </c>
      <c r="P2589">
        <v>60016</v>
      </c>
      <c r="Q2589" t="str">
        <f>VLOOKUP(J2589,S:T,2,FALSE)</f>
        <v>E3 - Small C&amp;I</v>
      </c>
    </row>
    <row r="2590" spans="1:17" x14ac:dyDescent="0.35">
      <c r="A2590">
        <v>49</v>
      </c>
      <c r="B2590" t="s">
        <v>420</v>
      </c>
      <c r="C2590">
        <v>2020</v>
      </c>
      <c r="D2590">
        <v>9</v>
      </c>
      <c r="E2590" t="s">
        <v>134</v>
      </c>
      <c r="F2590">
        <v>3</v>
      </c>
      <c r="G2590" t="s">
        <v>135</v>
      </c>
      <c r="H2590">
        <v>1</v>
      </c>
      <c r="I2590" t="s">
        <v>449</v>
      </c>
      <c r="J2590" t="s">
        <v>450</v>
      </c>
      <c r="K2590" t="s">
        <v>451</v>
      </c>
      <c r="L2590">
        <v>300</v>
      </c>
      <c r="M2590" t="s">
        <v>136</v>
      </c>
      <c r="N2590">
        <v>765</v>
      </c>
      <c r="O2590">
        <v>175746.62</v>
      </c>
      <c r="P2590">
        <v>837541</v>
      </c>
      <c r="Q2590" t="str">
        <f>VLOOKUP(J2590,S:T,2,FALSE)</f>
        <v>E1 - Residential</v>
      </c>
    </row>
    <row r="2591" spans="1:17" x14ac:dyDescent="0.35">
      <c r="A2591">
        <v>49</v>
      </c>
      <c r="B2591" t="s">
        <v>420</v>
      </c>
      <c r="C2591">
        <v>2020</v>
      </c>
      <c r="D2591">
        <v>9</v>
      </c>
      <c r="E2591" t="s">
        <v>134</v>
      </c>
      <c r="F2591">
        <v>10</v>
      </c>
      <c r="G2591" t="s">
        <v>149</v>
      </c>
      <c r="H2591">
        <v>401</v>
      </c>
      <c r="I2591" t="s">
        <v>525</v>
      </c>
      <c r="J2591">
        <v>1012</v>
      </c>
      <c r="K2591" t="s">
        <v>145</v>
      </c>
      <c r="L2591">
        <v>200</v>
      </c>
      <c r="M2591" t="s">
        <v>143</v>
      </c>
      <c r="N2591">
        <v>8</v>
      </c>
      <c r="O2591">
        <v>326.47000000000003</v>
      </c>
      <c r="P2591">
        <v>150.94</v>
      </c>
      <c r="Q2591" t="str">
        <f>VLOOKUP(J2591,S:T,2,FALSE)</f>
        <v>G1 - Residential</v>
      </c>
    </row>
    <row r="2592" spans="1:17" x14ac:dyDescent="0.35">
      <c r="A2592">
        <v>49</v>
      </c>
      <c r="B2592" t="s">
        <v>420</v>
      </c>
      <c r="C2592">
        <v>2020</v>
      </c>
      <c r="D2592">
        <v>9</v>
      </c>
      <c r="E2592" t="s">
        <v>134</v>
      </c>
      <c r="F2592">
        <v>3</v>
      </c>
      <c r="G2592" t="s">
        <v>135</v>
      </c>
      <c r="H2592">
        <v>440</v>
      </c>
      <c r="I2592" t="s">
        <v>522</v>
      </c>
      <c r="J2592" t="s">
        <v>523</v>
      </c>
      <c r="K2592" t="s">
        <v>145</v>
      </c>
      <c r="L2592">
        <v>1672</v>
      </c>
      <c r="M2592" t="s">
        <v>524</v>
      </c>
      <c r="N2592">
        <v>1</v>
      </c>
      <c r="O2592">
        <v>25476.77</v>
      </c>
      <c r="P2592">
        <v>153124.67000000001</v>
      </c>
      <c r="Q2592" t="str">
        <f>VLOOKUP(J2592,S:T,2,FALSE)</f>
        <v>G5 - Large C&amp;I</v>
      </c>
    </row>
    <row r="2593" spans="1:17" x14ac:dyDescent="0.35">
      <c r="A2593">
        <v>49</v>
      </c>
      <c r="B2593" t="s">
        <v>420</v>
      </c>
      <c r="C2593">
        <v>2020</v>
      </c>
      <c r="D2593">
        <v>9</v>
      </c>
      <c r="E2593" t="s">
        <v>134</v>
      </c>
      <c r="F2593">
        <v>3</v>
      </c>
      <c r="G2593" t="s">
        <v>135</v>
      </c>
      <c r="H2593">
        <v>410</v>
      </c>
      <c r="I2593" t="s">
        <v>513</v>
      </c>
      <c r="J2593">
        <v>3321</v>
      </c>
      <c r="K2593" t="s">
        <v>145</v>
      </c>
      <c r="L2593">
        <v>1670</v>
      </c>
      <c r="M2593" t="s">
        <v>491</v>
      </c>
      <c r="N2593">
        <v>190</v>
      </c>
      <c r="O2593">
        <v>206038.07</v>
      </c>
      <c r="P2593">
        <v>133093.1</v>
      </c>
      <c r="Q2593" t="str">
        <f>VLOOKUP(J2593,S:T,2,FALSE)</f>
        <v>G5 - Large C&amp;I</v>
      </c>
    </row>
    <row r="2594" spans="1:17" x14ac:dyDescent="0.35">
      <c r="A2594">
        <v>49</v>
      </c>
      <c r="B2594" t="s">
        <v>420</v>
      </c>
      <c r="C2594">
        <v>2020</v>
      </c>
      <c r="D2594">
        <v>9</v>
      </c>
      <c r="E2594" t="s">
        <v>134</v>
      </c>
      <c r="F2594">
        <v>3</v>
      </c>
      <c r="G2594" t="s">
        <v>135</v>
      </c>
      <c r="H2594">
        <v>414</v>
      </c>
      <c r="I2594" t="s">
        <v>505</v>
      </c>
      <c r="J2594">
        <v>3421</v>
      </c>
      <c r="K2594" t="s">
        <v>145</v>
      </c>
      <c r="L2594">
        <v>1670</v>
      </c>
      <c r="M2594" t="s">
        <v>491</v>
      </c>
      <c r="N2594">
        <v>3</v>
      </c>
      <c r="O2594">
        <v>7013.95</v>
      </c>
      <c r="P2594">
        <v>1590.65</v>
      </c>
      <c r="Q2594" t="str">
        <f>VLOOKUP(J2594,S:T,2,FALSE)</f>
        <v>G5 - Large C&amp;I</v>
      </c>
    </row>
    <row r="2595" spans="1:17" x14ac:dyDescent="0.35">
      <c r="A2595">
        <v>49</v>
      </c>
      <c r="B2595" t="s">
        <v>420</v>
      </c>
      <c r="C2595">
        <v>2020</v>
      </c>
      <c r="D2595">
        <v>9</v>
      </c>
      <c r="E2595" t="s">
        <v>134</v>
      </c>
      <c r="F2595">
        <v>3</v>
      </c>
      <c r="G2595" t="s">
        <v>135</v>
      </c>
      <c r="H2595">
        <v>417</v>
      </c>
      <c r="I2595" t="s">
        <v>499</v>
      </c>
      <c r="J2595">
        <v>2367</v>
      </c>
      <c r="K2595" t="s">
        <v>145</v>
      </c>
      <c r="L2595">
        <v>300</v>
      </c>
      <c r="M2595" t="s">
        <v>136</v>
      </c>
      <c r="N2595">
        <v>30</v>
      </c>
      <c r="O2595">
        <v>70623.44</v>
      </c>
      <c r="P2595">
        <v>66986.820000000007</v>
      </c>
      <c r="Q2595" t="str">
        <f>VLOOKUP(J2595,S:T,2,FALSE)</f>
        <v>G5 - Large C&amp;I</v>
      </c>
    </row>
    <row r="2596" spans="1:17" x14ac:dyDescent="0.35">
      <c r="A2596">
        <v>49</v>
      </c>
      <c r="B2596" t="s">
        <v>420</v>
      </c>
      <c r="C2596">
        <v>2020</v>
      </c>
      <c r="D2596">
        <v>9</v>
      </c>
      <c r="E2596" t="s">
        <v>134</v>
      </c>
      <c r="F2596">
        <v>3</v>
      </c>
      <c r="G2596" t="s">
        <v>135</v>
      </c>
      <c r="H2596">
        <v>431</v>
      </c>
      <c r="I2596" t="s">
        <v>514</v>
      </c>
      <c r="J2596" t="s">
        <v>515</v>
      </c>
      <c r="K2596" t="s">
        <v>145</v>
      </c>
      <c r="L2596">
        <v>1673</v>
      </c>
      <c r="M2596" t="s">
        <v>516</v>
      </c>
      <c r="N2596">
        <v>3</v>
      </c>
      <c r="O2596">
        <v>55697.21</v>
      </c>
      <c r="P2596">
        <v>0</v>
      </c>
      <c r="Q2596" t="str">
        <f>VLOOKUP(J2596,S:T,2,FALSE)</f>
        <v>G6 - OTHER</v>
      </c>
    </row>
    <row r="2597" spans="1:17" x14ac:dyDescent="0.35">
      <c r="A2597">
        <v>49</v>
      </c>
      <c r="B2597" t="s">
        <v>420</v>
      </c>
      <c r="C2597">
        <v>2020</v>
      </c>
      <c r="D2597">
        <v>9</v>
      </c>
      <c r="E2597" t="s">
        <v>134</v>
      </c>
      <c r="F2597">
        <v>3</v>
      </c>
      <c r="G2597" t="s">
        <v>135</v>
      </c>
      <c r="H2597">
        <v>409</v>
      </c>
      <c r="I2597" t="s">
        <v>517</v>
      </c>
      <c r="J2597">
        <v>3367</v>
      </c>
      <c r="K2597" t="s">
        <v>145</v>
      </c>
      <c r="L2597">
        <v>300</v>
      </c>
      <c r="M2597" t="s">
        <v>136</v>
      </c>
      <c r="N2597">
        <v>79</v>
      </c>
      <c r="O2597">
        <v>104829.52</v>
      </c>
      <c r="P2597">
        <v>45148.65</v>
      </c>
      <c r="Q2597" t="str">
        <f>VLOOKUP(J2597,S:T,2,FALSE)</f>
        <v>G5 - Large C&amp;I</v>
      </c>
    </row>
    <row r="2598" spans="1:17" x14ac:dyDescent="0.35">
      <c r="A2598">
        <v>49</v>
      </c>
      <c r="B2598" t="s">
        <v>420</v>
      </c>
      <c r="C2598">
        <v>2020</v>
      </c>
      <c r="D2598">
        <v>9</v>
      </c>
      <c r="E2598" t="s">
        <v>134</v>
      </c>
      <c r="F2598">
        <v>3</v>
      </c>
      <c r="G2598" t="s">
        <v>135</v>
      </c>
      <c r="H2598">
        <v>408</v>
      </c>
      <c r="I2598" t="s">
        <v>478</v>
      </c>
      <c r="J2598">
        <v>2231</v>
      </c>
      <c r="K2598" t="s">
        <v>145</v>
      </c>
      <c r="L2598">
        <v>300</v>
      </c>
      <c r="M2598" t="s">
        <v>136</v>
      </c>
      <c r="N2598">
        <v>54</v>
      </c>
      <c r="O2598">
        <v>13282.4</v>
      </c>
      <c r="P2598">
        <v>3223.75</v>
      </c>
      <c r="Q2598" t="str">
        <f>VLOOKUP(J2598,S:T,2,FALSE)</f>
        <v>G4 - Medium C&amp;I</v>
      </c>
    </row>
    <row r="2599" spans="1:17" x14ac:dyDescent="0.35">
      <c r="A2599">
        <v>49</v>
      </c>
      <c r="B2599" t="s">
        <v>420</v>
      </c>
      <c r="C2599">
        <v>2020</v>
      </c>
      <c r="D2599">
        <v>9</v>
      </c>
      <c r="E2599" t="s">
        <v>134</v>
      </c>
      <c r="F2599">
        <v>3</v>
      </c>
      <c r="G2599" t="s">
        <v>135</v>
      </c>
      <c r="H2599">
        <v>404</v>
      </c>
      <c r="I2599" t="s">
        <v>506</v>
      </c>
      <c r="J2599">
        <v>2107</v>
      </c>
      <c r="K2599" t="s">
        <v>145</v>
      </c>
      <c r="L2599">
        <v>300</v>
      </c>
      <c r="M2599" t="s">
        <v>136</v>
      </c>
      <c r="N2599">
        <v>16948</v>
      </c>
      <c r="O2599">
        <v>836637.02</v>
      </c>
      <c r="P2599">
        <v>354461.64</v>
      </c>
      <c r="Q2599" t="str">
        <f>VLOOKUP(J2599,S:T,2,FALSE)</f>
        <v>G3 - Small C&amp;I</v>
      </c>
    </row>
    <row r="2600" spans="1:17" x14ac:dyDescent="0.35">
      <c r="A2600">
        <v>49</v>
      </c>
      <c r="B2600" t="s">
        <v>420</v>
      </c>
      <c r="C2600">
        <v>2020</v>
      </c>
      <c r="D2600">
        <v>9</v>
      </c>
      <c r="E2600" t="s">
        <v>134</v>
      </c>
      <c r="F2600">
        <v>3</v>
      </c>
      <c r="G2600" t="s">
        <v>135</v>
      </c>
      <c r="H2600">
        <v>443</v>
      </c>
      <c r="I2600" t="s">
        <v>494</v>
      </c>
      <c r="J2600">
        <v>2121</v>
      </c>
      <c r="K2600" t="s">
        <v>145</v>
      </c>
      <c r="L2600">
        <v>1670</v>
      </c>
      <c r="M2600" t="s">
        <v>491</v>
      </c>
      <c r="N2600">
        <v>755</v>
      </c>
      <c r="O2600">
        <v>38983.879999999997</v>
      </c>
      <c r="P2600">
        <v>33284.559999999998</v>
      </c>
      <c r="Q2600" t="str">
        <f>VLOOKUP(J2600,S:T,2,FALSE)</f>
        <v>G3 - Small C&amp;I</v>
      </c>
    </row>
    <row r="2601" spans="1:17" x14ac:dyDescent="0.35">
      <c r="A2601">
        <v>49</v>
      </c>
      <c r="B2601" t="s">
        <v>420</v>
      </c>
      <c r="C2601">
        <v>2020</v>
      </c>
      <c r="D2601">
        <v>9</v>
      </c>
      <c r="E2601" t="s">
        <v>134</v>
      </c>
      <c r="F2601">
        <v>3</v>
      </c>
      <c r="G2601" t="s">
        <v>135</v>
      </c>
      <c r="H2601">
        <v>444</v>
      </c>
      <c r="I2601" t="s">
        <v>495</v>
      </c>
      <c r="J2601">
        <v>2131</v>
      </c>
      <c r="K2601" t="s">
        <v>145</v>
      </c>
      <c r="L2601">
        <v>300</v>
      </c>
      <c r="M2601" t="s">
        <v>136</v>
      </c>
      <c r="N2601">
        <v>2</v>
      </c>
      <c r="O2601">
        <v>-416.68</v>
      </c>
      <c r="P2601">
        <v>-357.4</v>
      </c>
      <c r="Q2601" t="str">
        <f>VLOOKUP(J2601,S:T,2,FALSE)</f>
        <v>G3 - Small C&amp;I</v>
      </c>
    </row>
    <row r="2602" spans="1:17" x14ac:dyDescent="0.35">
      <c r="A2602">
        <v>49</v>
      </c>
      <c r="B2602" t="s">
        <v>420</v>
      </c>
      <c r="C2602">
        <v>2020</v>
      </c>
      <c r="D2602">
        <v>9</v>
      </c>
      <c r="E2602" t="s">
        <v>134</v>
      </c>
      <c r="F2602">
        <v>1</v>
      </c>
      <c r="G2602" t="s">
        <v>132</v>
      </c>
      <c r="H2602">
        <v>403</v>
      </c>
      <c r="I2602" t="s">
        <v>512</v>
      </c>
      <c r="J2602">
        <v>1101</v>
      </c>
      <c r="K2602" t="s">
        <v>145</v>
      </c>
      <c r="L2602">
        <v>200</v>
      </c>
      <c r="M2602" t="s">
        <v>143</v>
      </c>
      <c r="N2602">
        <v>568</v>
      </c>
      <c r="O2602">
        <v>12249</v>
      </c>
      <c r="P2602">
        <v>6178.31</v>
      </c>
      <c r="Q2602" t="str">
        <f>VLOOKUP(J2602,S:T,2,FALSE)</f>
        <v>G2 - Low Income Residential</v>
      </c>
    </row>
    <row r="2603" spans="1:17" x14ac:dyDescent="0.35">
      <c r="A2603">
        <v>49</v>
      </c>
      <c r="B2603" t="s">
        <v>420</v>
      </c>
      <c r="C2603">
        <v>2020</v>
      </c>
      <c r="D2603">
        <v>9</v>
      </c>
      <c r="E2603" t="s">
        <v>134</v>
      </c>
      <c r="F2603">
        <v>3</v>
      </c>
      <c r="G2603" t="s">
        <v>135</v>
      </c>
      <c r="H2603">
        <v>425</v>
      </c>
      <c r="I2603" t="s">
        <v>479</v>
      </c>
      <c r="J2603" t="s">
        <v>480</v>
      </c>
      <c r="K2603" t="s">
        <v>145</v>
      </c>
      <c r="L2603">
        <v>1675</v>
      </c>
      <c r="M2603" t="s">
        <v>481</v>
      </c>
      <c r="N2603">
        <v>4</v>
      </c>
      <c r="O2603">
        <v>4618.22</v>
      </c>
      <c r="P2603">
        <v>1309.42</v>
      </c>
      <c r="Q2603" t="str">
        <f>VLOOKUP(J2603,S:T,2,FALSE)</f>
        <v>G5 - Large C&amp;I</v>
      </c>
    </row>
    <row r="2604" spans="1:17" x14ac:dyDescent="0.35">
      <c r="A2604">
        <v>49</v>
      </c>
      <c r="B2604" t="s">
        <v>420</v>
      </c>
      <c r="C2604">
        <v>2020</v>
      </c>
      <c r="D2604">
        <v>9</v>
      </c>
      <c r="E2604" t="s">
        <v>134</v>
      </c>
      <c r="F2604">
        <v>3</v>
      </c>
      <c r="G2604" t="s">
        <v>135</v>
      </c>
      <c r="H2604">
        <v>413</v>
      </c>
      <c r="I2604" t="s">
        <v>511</v>
      </c>
      <c r="J2604">
        <v>3496</v>
      </c>
      <c r="K2604" t="s">
        <v>145</v>
      </c>
      <c r="L2604">
        <v>300</v>
      </c>
      <c r="M2604" t="s">
        <v>136</v>
      </c>
      <c r="N2604">
        <v>5</v>
      </c>
      <c r="O2604">
        <v>8179.06</v>
      </c>
      <c r="P2604">
        <v>578.63</v>
      </c>
      <c r="Q2604" t="str">
        <f>VLOOKUP(J2604,S:T,2,FALSE)</f>
        <v>G5 - Large C&amp;I</v>
      </c>
    </row>
    <row r="2605" spans="1:17" x14ac:dyDescent="0.35">
      <c r="A2605">
        <v>49</v>
      </c>
      <c r="B2605" t="s">
        <v>420</v>
      </c>
      <c r="C2605">
        <v>2020</v>
      </c>
      <c r="D2605">
        <v>9</v>
      </c>
      <c r="E2605" t="s">
        <v>134</v>
      </c>
      <c r="F2605">
        <v>5</v>
      </c>
      <c r="G2605" t="s">
        <v>140</v>
      </c>
      <c r="H2605">
        <v>407</v>
      </c>
      <c r="I2605" t="s">
        <v>496</v>
      </c>
      <c r="J2605" t="s">
        <v>497</v>
      </c>
      <c r="K2605" t="s">
        <v>145</v>
      </c>
      <c r="L2605">
        <v>1670</v>
      </c>
      <c r="M2605" t="s">
        <v>491</v>
      </c>
      <c r="N2605">
        <v>10</v>
      </c>
      <c r="O2605">
        <v>8624.2999999999993</v>
      </c>
      <c r="P2605">
        <v>13837.77</v>
      </c>
      <c r="Q2605" t="str">
        <f>VLOOKUP(J2605,S:T,2,FALSE)</f>
        <v>G4 - Medium C&amp;I</v>
      </c>
    </row>
    <row r="2606" spans="1:17" x14ac:dyDescent="0.35">
      <c r="A2606">
        <v>49</v>
      </c>
      <c r="B2606" t="s">
        <v>420</v>
      </c>
      <c r="C2606">
        <v>2020</v>
      </c>
      <c r="D2606">
        <v>9</v>
      </c>
      <c r="E2606" t="s">
        <v>134</v>
      </c>
      <c r="F2606">
        <v>3</v>
      </c>
      <c r="G2606" t="s">
        <v>135</v>
      </c>
      <c r="H2606">
        <v>406</v>
      </c>
      <c r="I2606" t="s">
        <v>503</v>
      </c>
      <c r="J2606">
        <v>2221</v>
      </c>
      <c r="K2606" t="s">
        <v>145</v>
      </c>
      <c r="L2606">
        <v>1670</v>
      </c>
      <c r="M2606" t="s">
        <v>491</v>
      </c>
      <c r="N2606">
        <v>1338</v>
      </c>
      <c r="O2606">
        <v>403903.9</v>
      </c>
      <c r="P2606">
        <v>358373.43</v>
      </c>
      <c r="Q2606" t="str">
        <f>VLOOKUP(J2606,S:T,2,FALSE)</f>
        <v>G4 - Medium C&amp;I</v>
      </c>
    </row>
    <row r="2607" spans="1:17" x14ac:dyDescent="0.35">
      <c r="A2607">
        <v>49</v>
      </c>
      <c r="B2607" t="s">
        <v>420</v>
      </c>
      <c r="C2607">
        <v>2020</v>
      </c>
      <c r="D2607">
        <v>9</v>
      </c>
      <c r="E2607" t="s">
        <v>134</v>
      </c>
      <c r="F2607">
        <v>3</v>
      </c>
      <c r="G2607" t="s">
        <v>135</v>
      </c>
      <c r="H2607">
        <v>423</v>
      </c>
      <c r="I2607" t="s">
        <v>482</v>
      </c>
      <c r="J2607" t="s">
        <v>483</v>
      </c>
      <c r="K2607" t="s">
        <v>145</v>
      </c>
      <c r="L2607">
        <v>1671</v>
      </c>
      <c r="M2607" t="s">
        <v>484</v>
      </c>
      <c r="N2607">
        <v>11</v>
      </c>
      <c r="O2607">
        <v>171462.15</v>
      </c>
      <c r="P2607">
        <v>1047150.74</v>
      </c>
      <c r="Q2607" t="str">
        <f>VLOOKUP(J2607,S:T,2,FALSE)</f>
        <v>G5 - Large C&amp;I</v>
      </c>
    </row>
    <row r="2608" spans="1:17" x14ac:dyDescent="0.35">
      <c r="A2608">
        <v>49</v>
      </c>
      <c r="B2608" t="s">
        <v>420</v>
      </c>
      <c r="C2608">
        <v>2020</v>
      </c>
      <c r="D2608">
        <v>9</v>
      </c>
      <c r="E2608" t="s">
        <v>134</v>
      </c>
      <c r="F2608">
        <v>3</v>
      </c>
      <c r="G2608" t="s">
        <v>135</v>
      </c>
      <c r="H2608">
        <v>421</v>
      </c>
      <c r="I2608" t="s">
        <v>485</v>
      </c>
      <c r="J2608">
        <v>2496</v>
      </c>
      <c r="K2608" t="s">
        <v>145</v>
      </c>
      <c r="L2608">
        <v>300</v>
      </c>
      <c r="M2608" t="s">
        <v>136</v>
      </c>
      <c r="N2608">
        <v>1</v>
      </c>
      <c r="O2608">
        <v>24831.54</v>
      </c>
      <c r="P2608">
        <v>29729.59</v>
      </c>
      <c r="Q2608" t="str">
        <f>VLOOKUP(J2608,S:T,2,FALSE)</f>
        <v>G5 - Large C&amp;I</v>
      </c>
    </row>
    <row r="2609" spans="1:17" x14ac:dyDescent="0.35">
      <c r="A2609">
        <v>49</v>
      </c>
      <c r="B2609" t="s">
        <v>420</v>
      </c>
      <c r="C2609">
        <v>2020</v>
      </c>
      <c r="D2609">
        <v>9</v>
      </c>
      <c r="E2609" t="s">
        <v>134</v>
      </c>
      <c r="F2609">
        <v>3</v>
      </c>
      <c r="G2609" t="s">
        <v>135</v>
      </c>
      <c r="H2609">
        <v>411</v>
      </c>
      <c r="I2609" t="s">
        <v>489</v>
      </c>
      <c r="J2609" t="s">
        <v>490</v>
      </c>
      <c r="K2609" t="s">
        <v>145</v>
      </c>
      <c r="L2609">
        <v>1670</v>
      </c>
      <c r="M2609" t="s">
        <v>491</v>
      </c>
      <c r="N2609">
        <v>111</v>
      </c>
      <c r="O2609">
        <v>140823.64000000001</v>
      </c>
      <c r="P2609">
        <v>121321.68</v>
      </c>
      <c r="Q2609" t="str">
        <f>VLOOKUP(J2609,S:T,2,FALSE)</f>
        <v>G5 - Large C&amp;I</v>
      </c>
    </row>
    <row r="2610" spans="1:17" x14ac:dyDescent="0.35">
      <c r="A2610">
        <v>49</v>
      </c>
      <c r="B2610" t="s">
        <v>420</v>
      </c>
      <c r="C2610">
        <v>2020</v>
      </c>
      <c r="D2610">
        <v>9</v>
      </c>
      <c r="E2610" t="s">
        <v>134</v>
      </c>
      <c r="F2610">
        <v>10</v>
      </c>
      <c r="G2610" t="s">
        <v>149</v>
      </c>
      <c r="H2610">
        <v>400</v>
      </c>
      <c r="I2610" t="s">
        <v>510</v>
      </c>
      <c r="J2610">
        <v>1247</v>
      </c>
      <c r="K2610" t="s">
        <v>145</v>
      </c>
      <c r="L2610">
        <v>207</v>
      </c>
      <c r="M2610" t="s">
        <v>151</v>
      </c>
      <c r="N2610">
        <v>196882</v>
      </c>
      <c r="O2610">
        <v>7217011.8499999996</v>
      </c>
      <c r="P2610">
        <v>3413235.81</v>
      </c>
      <c r="Q2610" t="str">
        <f>VLOOKUP(J2610,S:T,2,FALSE)</f>
        <v>G1 - Residential</v>
      </c>
    </row>
    <row r="2611" spans="1:17" x14ac:dyDescent="0.35">
      <c r="A2611">
        <v>49</v>
      </c>
      <c r="B2611" t="s">
        <v>420</v>
      </c>
      <c r="C2611">
        <v>2020</v>
      </c>
      <c r="D2611">
        <v>9</v>
      </c>
      <c r="E2611" t="s">
        <v>134</v>
      </c>
      <c r="F2611">
        <v>5</v>
      </c>
      <c r="G2611" t="s">
        <v>140</v>
      </c>
      <c r="H2611">
        <v>410</v>
      </c>
      <c r="I2611" t="s">
        <v>513</v>
      </c>
      <c r="J2611">
        <v>3321</v>
      </c>
      <c r="K2611" t="s">
        <v>145</v>
      </c>
      <c r="L2611">
        <v>1670</v>
      </c>
      <c r="M2611" t="s">
        <v>491</v>
      </c>
      <c r="N2611">
        <v>21</v>
      </c>
      <c r="O2611">
        <v>29537</v>
      </c>
      <c r="P2611">
        <v>28381.47</v>
      </c>
      <c r="Q2611" t="str">
        <f>VLOOKUP(J2611,S:T,2,FALSE)</f>
        <v>G5 - Large C&amp;I</v>
      </c>
    </row>
    <row r="2612" spans="1:17" x14ac:dyDescent="0.35">
      <c r="A2612">
        <v>49</v>
      </c>
      <c r="B2612" t="s">
        <v>420</v>
      </c>
      <c r="C2612">
        <v>2020</v>
      </c>
      <c r="D2612">
        <v>9</v>
      </c>
      <c r="E2612" t="s">
        <v>134</v>
      </c>
      <c r="F2612">
        <v>5</v>
      </c>
      <c r="G2612" t="s">
        <v>140</v>
      </c>
      <c r="H2612">
        <v>415</v>
      </c>
      <c r="I2612" t="s">
        <v>501</v>
      </c>
      <c r="J2612" t="s">
        <v>502</v>
      </c>
      <c r="K2612" t="s">
        <v>145</v>
      </c>
      <c r="L2612">
        <v>1670</v>
      </c>
      <c r="M2612" t="s">
        <v>491</v>
      </c>
      <c r="N2612">
        <v>4</v>
      </c>
      <c r="O2612">
        <v>13518.4</v>
      </c>
      <c r="P2612">
        <v>23089.01</v>
      </c>
      <c r="Q2612" t="str">
        <f>VLOOKUP(J2612,S:T,2,FALSE)</f>
        <v>G5 - Large C&amp;I</v>
      </c>
    </row>
    <row r="2613" spans="1:17" x14ac:dyDescent="0.35">
      <c r="A2613">
        <v>49</v>
      </c>
      <c r="B2613" t="s">
        <v>420</v>
      </c>
      <c r="C2613">
        <v>2020</v>
      </c>
      <c r="D2613">
        <v>9</v>
      </c>
      <c r="E2613" t="s">
        <v>134</v>
      </c>
      <c r="F2613">
        <v>3</v>
      </c>
      <c r="G2613" t="s">
        <v>135</v>
      </c>
      <c r="H2613">
        <v>405</v>
      </c>
      <c r="I2613" t="s">
        <v>504</v>
      </c>
      <c r="J2613">
        <v>2237</v>
      </c>
      <c r="K2613" t="s">
        <v>145</v>
      </c>
      <c r="L2613">
        <v>300</v>
      </c>
      <c r="M2613" t="s">
        <v>136</v>
      </c>
      <c r="N2613">
        <v>2944</v>
      </c>
      <c r="O2613">
        <v>1149199.1299999999</v>
      </c>
      <c r="P2613">
        <v>685665.65</v>
      </c>
      <c r="Q2613" t="str">
        <f>VLOOKUP(J2613,S:T,2,FALSE)</f>
        <v>G4 - Medium C&amp;I</v>
      </c>
    </row>
    <row r="2614" spans="1:17" x14ac:dyDescent="0.35">
      <c r="A2614">
        <v>49</v>
      </c>
      <c r="B2614" t="s">
        <v>420</v>
      </c>
      <c r="C2614">
        <v>2020</v>
      </c>
      <c r="D2614">
        <v>9</v>
      </c>
      <c r="E2614" t="s">
        <v>134</v>
      </c>
      <c r="F2614">
        <v>5</v>
      </c>
      <c r="G2614" t="s">
        <v>140</v>
      </c>
      <c r="H2614">
        <v>443</v>
      </c>
      <c r="I2614" t="s">
        <v>494</v>
      </c>
      <c r="J2614">
        <v>2121</v>
      </c>
      <c r="K2614" t="s">
        <v>145</v>
      </c>
      <c r="L2614">
        <v>1670</v>
      </c>
      <c r="M2614" t="s">
        <v>491</v>
      </c>
      <c r="N2614">
        <v>2</v>
      </c>
      <c r="O2614">
        <v>62.6</v>
      </c>
      <c r="P2614">
        <v>18.48</v>
      </c>
      <c r="Q2614" t="str">
        <f>VLOOKUP(J2614,S:T,2,FALSE)</f>
        <v>G3 - Small C&amp;I</v>
      </c>
    </row>
    <row r="2615" spans="1:17" x14ac:dyDescent="0.35">
      <c r="A2615">
        <v>49</v>
      </c>
      <c r="B2615" t="s">
        <v>420</v>
      </c>
      <c r="C2615">
        <v>2020</v>
      </c>
      <c r="D2615">
        <v>9</v>
      </c>
      <c r="E2615" t="s">
        <v>134</v>
      </c>
      <c r="F2615">
        <v>3</v>
      </c>
      <c r="G2615" t="s">
        <v>135</v>
      </c>
      <c r="H2615">
        <v>419</v>
      </c>
      <c r="I2615" t="s">
        <v>519</v>
      </c>
      <c r="J2615" t="s">
        <v>520</v>
      </c>
      <c r="K2615" t="s">
        <v>145</v>
      </c>
      <c r="L2615">
        <v>1671</v>
      </c>
      <c r="M2615" t="s">
        <v>484</v>
      </c>
      <c r="N2615">
        <v>4</v>
      </c>
      <c r="O2615">
        <v>11421.82</v>
      </c>
      <c r="P2615">
        <v>25797.200000000001</v>
      </c>
      <c r="Q2615" t="str">
        <f>VLOOKUP(J2615,S:T,2,FALSE)</f>
        <v>G5 - Large C&amp;I</v>
      </c>
    </row>
    <row r="2616" spans="1:17" x14ac:dyDescent="0.35">
      <c r="A2616">
        <v>49</v>
      </c>
      <c r="B2616" t="s">
        <v>420</v>
      </c>
      <c r="C2616">
        <v>2020</v>
      </c>
      <c r="D2616">
        <v>9</v>
      </c>
      <c r="E2616" t="s">
        <v>134</v>
      </c>
      <c r="F2616">
        <v>5</v>
      </c>
      <c r="G2616" t="s">
        <v>140</v>
      </c>
      <c r="H2616">
        <v>423</v>
      </c>
      <c r="I2616" t="s">
        <v>482</v>
      </c>
      <c r="J2616" t="s">
        <v>483</v>
      </c>
      <c r="K2616" t="s">
        <v>145</v>
      </c>
      <c r="L2616">
        <v>1671</v>
      </c>
      <c r="M2616" t="s">
        <v>484</v>
      </c>
      <c r="N2616">
        <v>48</v>
      </c>
      <c r="O2616">
        <v>701109.82</v>
      </c>
      <c r="P2616">
        <v>3131909.38</v>
      </c>
      <c r="Q2616" t="str">
        <f>VLOOKUP(J2616,S:T,2,FALSE)</f>
        <v>G5 - Large C&amp;I</v>
      </c>
    </row>
    <row r="2617" spans="1:17" x14ac:dyDescent="0.35">
      <c r="A2617">
        <v>49</v>
      </c>
      <c r="B2617" t="s">
        <v>420</v>
      </c>
      <c r="C2617">
        <v>2020</v>
      </c>
      <c r="D2617">
        <v>9</v>
      </c>
      <c r="E2617" t="s">
        <v>134</v>
      </c>
      <c r="F2617">
        <v>3</v>
      </c>
      <c r="G2617" t="s">
        <v>135</v>
      </c>
      <c r="H2617">
        <v>422</v>
      </c>
      <c r="I2617" t="s">
        <v>500</v>
      </c>
      <c r="J2617">
        <v>2421</v>
      </c>
      <c r="K2617" t="s">
        <v>145</v>
      </c>
      <c r="L2617">
        <v>1671</v>
      </c>
      <c r="M2617" t="s">
        <v>484</v>
      </c>
      <c r="N2617">
        <v>2</v>
      </c>
      <c r="O2617">
        <v>2270.21</v>
      </c>
      <c r="P2617">
        <v>3289.48</v>
      </c>
      <c r="Q2617" t="str">
        <f>VLOOKUP(J2617,S:T,2,FALSE)</f>
        <v>G5 - Large C&amp;I</v>
      </c>
    </row>
    <row r="2618" spans="1:17" x14ac:dyDescent="0.35">
      <c r="A2618">
        <v>49</v>
      </c>
      <c r="B2618" t="s">
        <v>420</v>
      </c>
      <c r="C2618">
        <v>2020</v>
      </c>
      <c r="D2618">
        <v>9</v>
      </c>
      <c r="E2618" t="s">
        <v>134</v>
      </c>
      <c r="F2618">
        <v>5</v>
      </c>
      <c r="G2618" t="s">
        <v>140</v>
      </c>
      <c r="H2618">
        <v>422</v>
      </c>
      <c r="I2618" t="s">
        <v>500</v>
      </c>
      <c r="J2618">
        <v>2421</v>
      </c>
      <c r="K2618" t="s">
        <v>145</v>
      </c>
      <c r="L2618">
        <v>1671</v>
      </c>
      <c r="M2618" t="s">
        <v>484</v>
      </c>
      <c r="N2618">
        <v>10</v>
      </c>
      <c r="O2618">
        <v>83774.289999999994</v>
      </c>
      <c r="P2618">
        <v>355550.87</v>
      </c>
      <c r="Q2618" t="str">
        <f>VLOOKUP(J2618,S:T,2,FALSE)</f>
        <v>G5 - Large C&amp;I</v>
      </c>
    </row>
    <row r="2619" spans="1:17" x14ac:dyDescent="0.35">
      <c r="A2619">
        <v>49</v>
      </c>
      <c r="B2619" t="s">
        <v>420</v>
      </c>
      <c r="C2619">
        <v>2020</v>
      </c>
      <c r="D2619">
        <v>9</v>
      </c>
      <c r="E2619" t="s">
        <v>134</v>
      </c>
      <c r="F2619">
        <v>3</v>
      </c>
      <c r="G2619" t="s">
        <v>135</v>
      </c>
      <c r="H2619">
        <v>439</v>
      </c>
      <c r="I2619" t="s">
        <v>487</v>
      </c>
      <c r="J2619" t="s">
        <v>488</v>
      </c>
      <c r="K2619" t="s">
        <v>145</v>
      </c>
      <c r="L2619">
        <v>300</v>
      </c>
      <c r="M2619" t="s">
        <v>136</v>
      </c>
      <c r="N2619">
        <v>1</v>
      </c>
      <c r="O2619">
        <v>790.15</v>
      </c>
      <c r="P2619">
        <v>397.44</v>
      </c>
      <c r="Q2619" t="str">
        <f>VLOOKUP(J2619,S:T,2,FALSE)</f>
        <v>G5 - Large C&amp;I</v>
      </c>
    </row>
    <row r="2620" spans="1:17" x14ac:dyDescent="0.35">
      <c r="A2620">
        <v>49</v>
      </c>
      <c r="B2620" t="s">
        <v>420</v>
      </c>
      <c r="C2620">
        <v>2020</v>
      </c>
      <c r="D2620">
        <v>9</v>
      </c>
      <c r="E2620" t="s">
        <v>134</v>
      </c>
      <c r="F2620">
        <v>3</v>
      </c>
      <c r="G2620" t="s">
        <v>135</v>
      </c>
      <c r="H2620">
        <v>400</v>
      </c>
      <c r="I2620" t="s">
        <v>510</v>
      </c>
      <c r="J2620">
        <v>0</v>
      </c>
      <c r="K2620" t="s">
        <v>145</v>
      </c>
      <c r="L2620">
        <v>0</v>
      </c>
      <c r="M2620" t="s">
        <v>145</v>
      </c>
      <c r="N2620">
        <v>1</v>
      </c>
      <c r="O2620">
        <v>587.83000000000004</v>
      </c>
      <c r="P2620">
        <v>460.09</v>
      </c>
      <c r="Q2620" t="str">
        <f>VLOOKUP(J2620,S:T,2,FALSE)</f>
        <v>G6 - OTHER</v>
      </c>
    </row>
    <row r="2621" spans="1:17" x14ac:dyDescent="0.35">
      <c r="A2621">
        <v>49</v>
      </c>
      <c r="B2621" t="s">
        <v>420</v>
      </c>
      <c r="C2621">
        <v>2020</v>
      </c>
      <c r="D2621">
        <v>9</v>
      </c>
      <c r="E2621" t="s">
        <v>134</v>
      </c>
      <c r="F2621">
        <v>3</v>
      </c>
      <c r="G2621" t="s">
        <v>135</v>
      </c>
      <c r="H2621">
        <v>442</v>
      </c>
      <c r="I2621" t="s">
        <v>531</v>
      </c>
      <c r="J2621" t="s">
        <v>532</v>
      </c>
      <c r="K2621" t="s">
        <v>145</v>
      </c>
      <c r="L2621">
        <v>1672</v>
      </c>
      <c r="M2621" t="s">
        <v>524</v>
      </c>
      <c r="N2621">
        <v>8</v>
      </c>
      <c r="O2621">
        <v>218772.95</v>
      </c>
      <c r="P2621">
        <v>1570107.35</v>
      </c>
      <c r="Q2621" t="str">
        <f>VLOOKUP(J2621,S:T,2,FALSE)</f>
        <v>G5 - Large C&amp;I</v>
      </c>
    </row>
    <row r="2622" spans="1:17" x14ac:dyDescent="0.35">
      <c r="A2622">
        <v>49</v>
      </c>
      <c r="B2622" t="s">
        <v>420</v>
      </c>
      <c r="C2622">
        <v>2020</v>
      </c>
      <c r="D2622">
        <v>9</v>
      </c>
      <c r="E2622" t="s">
        <v>134</v>
      </c>
      <c r="F2622">
        <v>3</v>
      </c>
      <c r="G2622" t="s">
        <v>135</v>
      </c>
      <c r="H2622">
        <v>446</v>
      </c>
      <c r="I2622" t="s">
        <v>521</v>
      </c>
      <c r="J2622">
        <v>8011</v>
      </c>
      <c r="K2622" t="s">
        <v>145</v>
      </c>
      <c r="L2622">
        <v>300</v>
      </c>
      <c r="M2622" t="s">
        <v>136</v>
      </c>
      <c r="N2622">
        <v>23</v>
      </c>
      <c r="O2622">
        <v>1845.69</v>
      </c>
      <c r="P2622">
        <v>0</v>
      </c>
      <c r="Q2622" t="str">
        <f>VLOOKUP(J2622,S:T,2,FALSE)</f>
        <v>G6 - OTHER</v>
      </c>
    </row>
    <row r="2623" spans="1:17" x14ac:dyDescent="0.35">
      <c r="A2623">
        <v>49</v>
      </c>
      <c r="B2623" t="s">
        <v>420</v>
      </c>
      <c r="C2623">
        <v>2020</v>
      </c>
      <c r="D2623">
        <v>9</v>
      </c>
      <c r="E2623" t="s">
        <v>134</v>
      </c>
      <c r="F2623">
        <v>3</v>
      </c>
      <c r="G2623" t="s">
        <v>135</v>
      </c>
      <c r="H2623">
        <v>415</v>
      </c>
      <c r="I2623" t="s">
        <v>501</v>
      </c>
      <c r="J2623" t="s">
        <v>502</v>
      </c>
      <c r="K2623" t="s">
        <v>145</v>
      </c>
      <c r="L2623">
        <v>1670</v>
      </c>
      <c r="M2623" t="s">
        <v>491</v>
      </c>
      <c r="N2623">
        <v>26</v>
      </c>
      <c r="O2623">
        <v>126288.83</v>
      </c>
      <c r="P2623">
        <v>192427.93</v>
      </c>
      <c r="Q2623" t="str">
        <f>VLOOKUP(J2623,S:T,2,FALSE)</f>
        <v>G5 - Large C&amp;I</v>
      </c>
    </row>
    <row r="2624" spans="1:17" x14ac:dyDescent="0.35">
      <c r="A2624">
        <v>49</v>
      </c>
      <c r="B2624" t="s">
        <v>420</v>
      </c>
      <c r="C2624">
        <v>2020</v>
      </c>
      <c r="D2624">
        <v>9</v>
      </c>
      <c r="E2624" t="s">
        <v>134</v>
      </c>
      <c r="F2624">
        <v>5</v>
      </c>
      <c r="G2624" t="s">
        <v>140</v>
      </c>
      <c r="H2624">
        <v>414</v>
      </c>
      <c r="I2624" t="s">
        <v>505</v>
      </c>
      <c r="J2624">
        <v>3421</v>
      </c>
      <c r="K2624" t="s">
        <v>145</v>
      </c>
      <c r="L2624">
        <v>1670</v>
      </c>
      <c r="M2624" t="s">
        <v>491</v>
      </c>
      <c r="N2624">
        <v>1</v>
      </c>
      <c r="O2624">
        <v>2320.7399999999998</v>
      </c>
      <c r="P2624">
        <v>3467.15</v>
      </c>
      <c r="Q2624" t="str">
        <f>VLOOKUP(J2624,S:T,2,FALSE)</f>
        <v>G5 - Large C&amp;I</v>
      </c>
    </row>
    <row r="2625" spans="1:17" x14ac:dyDescent="0.35">
      <c r="A2625">
        <v>49</v>
      </c>
      <c r="B2625" t="s">
        <v>420</v>
      </c>
      <c r="C2625">
        <v>2020</v>
      </c>
      <c r="D2625">
        <v>9</v>
      </c>
      <c r="E2625" t="s">
        <v>134</v>
      </c>
      <c r="F2625">
        <v>5</v>
      </c>
      <c r="G2625" t="s">
        <v>140</v>
      </c>
      <c r="H2625">
        <v>405</v>
      </c>
      <c r="I2625" t="s">
        <v>504</v>
      </c>
      <c r="J2625">
        <v>2237</v>
      </c>
      <c r="K2625" t="s">
        <v>145</v>
      </c>
      <c r="L2625">
        <v>400</v>
      </c>
      <c r="M2625" t="s">
        <v>140</v>
      </c>
      <c r="N2625">
        <v>17</v>
      </c>
      <c r="O2625">
        <v>16092.39</v>
      </c>
      <c r="P2625">
        <v>12477.08</v>
      </c>
      <c r="Q2625" t="str">
        <f>VLOOKUP(J2625,S:T,2,FALSE)</f>
        <v>G4 - Medium C&amp;I</v>
      </c>
    </row>
    <row r="2626" spans="1:17" x14ac:dyDescent="0.35">
      <c r="A2626">
        <v>49</v>
      </c>
      <c r="B2626" t="s">
        <v>420</v>
      </c>
      <c r="C2626">
        <v>2020</v>
      </c>
      <c r="D2626">
        <v>9</v>
      </c>
      <c r="E2626" t="s">
        <v>134</v>
      </c>
      <c r="F2626">
        <v>5</v>
      </c>
      <c r="G2626" t="s">
        <v>140</v>
      </c>
      <c r="H2626">
        <v>419</v>
      </c>
      <c r="I2626" t="s">
        <v>519</v>
      </c>
      <c r="J2626" t="s">
        <v>520</v>
      </c>
      <c r="K2626" t="s">
        <v>145</v>
      </c>
      <c r="L2626">
        <v>1671</v>
      </c>
      <c r="M2626" t="s">
        <v>484</v>
      </c>
      <c r="N2626">
        <v>39</v>
      </c>
      <c r="O2626">
        <v>87158.399999999994</v>
      </c>
      <c r="P2626">
        <v>179734.17</v>
      </c>
      <c r="Q2626" t="str">
        <f>VLOOKUP(J2626,S:T,2,FALSE)</f>
        <v>G5 - Large C&amp;I</v>
      </c>
    </row>
    <row r="2627" spans="1:17" x14ac:dyDescent="0.35">
      <c r="A2627">
        <v>49</v>
      </c>
      <c r="B2627" t="s">
        <v>420</v>
      </c>
      <c r="C2627">
        <v>2020</v>
      </c>
      <c r="D2627">
        <v>9</v>
      </c>
      <c r="E2627" t="s">
        <v>134</v>
      </c>
      <c r="F2627">
        <v>5</v>
      </c>
      <c r="G2627" t="s">
        <v>140</v>
      </c>
      <c r="H2627">
        <v>418</v>
      </c>
      <c r="I2627" t="s">
        <v>528</v>
      </c>
      <c r="J2627">
        <v>2321</v>
      </c>
      <c r="K2627" t="s">
        <v>145</v>
      </c>
      <c r="L2627">
        <v>1671</v>
      </c>
      <c r="M2627" t="s">
        <v>484</v>
      </c>
      <c r="N2627">
        <v>42</v>
      </c>
      <c r="O2627">
        <v>81548.63</v>
      </c>
      <c r="P2627">
        <v>150548.29999999999</v>
      </c>
      <c r="Q2627" t="str">
        <f>VLOOKUP(J2627,S:T,2,FALSE)</f>
        <v>G5 - Large C&amp;I</v>
      </c>
    </row>
    <row r="2628" spans="1:17" x14ac:dyDescent="0.35">
      <c r="A2628">
        <v>49</v>
      </c>
      <c r="B2628" t="s">
        <v>420</v>
      </c>
      <c r="C2628">
        <v>2020</v>
      </c>
      <c r="D2628">
        <v>9</v>
      </c>
      <c r="E2628" t="s">
        <v>134</v>
      </c>
      <c r="F2628">
        <v>1</v>
      </c>
      <c r="G2628" t="s">
        <v>132</v>
      </c>
      <c r="H2628">
        <v>400</v>
      </c>
      <c r="I2628" t="s">
        <v>510</v>
      </c>
      <c r="J2628">
        <v>1247</v>
      </c>
      <c r="K2628" t="s">
        <v>145</v>
      </c>
      <c r="L2628">
        <v>207</v>
      </c>
      <c r="M2628" t="s">
        <v>151</v>
      </c>
      <c r="N2628">
        <v>12</v>
      </c>
      <c r="O2628">
        <v>300.23</v>
      </c>
      <c r="P2628">
        <v>113.98</v>
      </c>
      <c r="Q2628" t="str">
        <f>VLOOKUP(J2628,S:T,2,FALSE)</f>
        <v>G1 - Residential</v>
      </c>
    </row>
    <row r="2629" spans="1:17" x14ac:dyDescent="0.35">
      <c r="A2629">
        <v>49</v>
      </c>
      <c r="B2629" t="s">
        <v>420</v>
      </c>
      <c r="C2629">
        <v>2020</v>
      </c>
      <c r="D2629">
        <v>9</v>
      </c>
      <c r="E2629" t="s">
        <v>134</v>
      </c>
      <c r="F2629">
        <v>3</v>
      </c>
      <c r="G2629" t="s">
        <v>135</v>
      </c>
      <c r="H2629">
        <v>430</v>
      </c>
      <c r="I2629" t="s">
        <v>492</v>
      </c>
      <c r="J2629" t="s">
        <v>493</v>
      </c>
      <c r="K2629" t="s">
        <v>145</v>
      </c>
      <c r="L2629">
        <v>300</v>
      </c>
      <c r="M2629" t="s">
        <v>136</v>
      </c>
      <c r="N2629">
        <v>1</v>
      </c>
      <c r="O2629">
        <v>18749.63</v>
      </c>
      <c r="P2629">
        <v>1</v>
      </c>
      <c r="Q2629" t="str">
        <f>VLOOKUP(J2629,S:T,2,FALSE)</f>
        <v>E6 - OTHER</v>
      </c>
    </row>
    <row r="2630" spans="1:17" x14ac:dyDescent="0.35">
      <c r="A2630">
        <v>49</v>
      </c>
      <c r="B2630" t="s">
        <v>420</v>
      </c>
      <c r="C2630">
        <v>2020</v>
      </c>
      <c r="D2630">
        <v>9</v>
      </c>
      <c r="E2630" t="s">
        <v>134</v>
      </c>
      <c r="F2630">
        <v>3</v>
      </c>
      <c r="G2630" t="s">
        <v>135</v>
      </c>
      <c r="H2630">
        <v>441</v>
      </c>
      <c r="I2630" t="s">
        <v>526</v>
      </c>
      <c r="J2630" t="s">
        <v>527</v>
      </c>
      <c r="K2630" t="s">
        <v>145</v>
      </c>
      <c r="L2630">
        <v>300</v>
      </c>
      <c r="M2630" t="s">
        <v>136</v>
      </c>
      <c r="N2630">
        <v>1</v>
      </c>
      <c r="O2630">
        <v>16497.13</v>
      </c>
      <c r="P2630">
        <v>47000.65</v>
      </c>
      <c r="Q2630" t="str">
        <f>VLOOKUP(J2630,S:T,2,FALSE)</f>
        <v>G5 - Large C&amp;I</v>
      </c>
    </row>
    <row r="2631" spans="1:17" x14ac:dyDescent="0.35">
      <c r="A2631">
        <v>49</v>
      </c>
      <c r="B2631" t="s">
        <v>420</v>
      </c>
      <c r="C2631">
        <v>2020</v>
      </c>
      <c r="D2631">
        <v>9</v>
      </c>
      <c r="E2631" t="s">
        <v>134</v>
      </c>
      <c r="F2631">
        <v>5</v>
      </c>
      <c r="G2631" t="s">
        <v>140</v>
      </c>
      <c r="H2631">
        <v>420</v>
      </c>
      <c r="I2631" t="s">
        <v>498</v>
      </c>
      <c r="J2631">
        <v>2331</v>
      </c>
      <c r="K2631" t="s">
        <v>145</v>
      </c>
      <c r="L2631">
        <v>400</v>
      </c>
      <c r="M2631" t="s">
        <v>140</v>
      </c>
      <c r="N2631">
        <v>1</v>
      </c>
      <c r="O2631">
        <v>1180.78</v>
      </c>
      <c r="P2631">
        <v>825.7</v>
      </c>
      <c r="Q2631" t="str">
        <f>VLOOKUP(J2631,S:T,2,FALSE)</f>
        <v>G5 - Large C&amp;I</v>
      </c>
    </row>
    <row r="2632" spans="1:17" x14ac:dyDescent="0.35">
      <c r="A2632">
        <v>49</v>
      </c>
      <c r="B2632" t="s">
        <v>420</v>
      </c>
      <c r="C2632">
        <v>2020</v>
      </c>
      <c r="D2632">
        <v>9</v>
      </c>
      <c r="E2632" t="s">
        <v>134</v>
      </c>
      <c r="F2632">
        <v>5</v>
      </c>
      <c r="G2632" t="s">
        <v>140</v>
      </c>
      <c r="H2632">
        <v>421</v>
      </c>
      <c r="I2632" t="s">
        <v>485</v>
      </c>
      <c r="J2632">
        <v>2496</v>
      </c>
      <c r="K2632" t="s">
        <v>145</v>
      </c>
      <c r="L2632">
        <v>400</v>
      </c>
      <c r="M2632" t="s">
        <v>140</v>
      </c>
      <c r="N2632">
        <v>2</v>
      </c>
      <c r="O2632">
        <v>15031.22</v>
      </c>
      <c r="P2632">
        <v>18613.34</v>
      </c>
      <c r="Q2632" t="str">
        <f>VLOOKUP(J2632,S:T,2,FALSE)</f>
        <v>G5 - Large C&amp;I</v>
      </c>
    </row>
    <row r="2633" spans="1:17" x14ac:dyDescent="0.35">
      <c r="A2633">
        <v>49</v>
      </c>
      <c r="B2633" t="s">
        <v>420</v>
      </c>
      <c r="C2633">
        <v>2020</v>
      </c>
      <c r="D2633">
        <v>9</v>
      </c>
      <c r="E2633" t="s">
        <v>134</v>
      </c>
      <c r="F2633">
        <v>3</v>
      </c>
      <c r="G2633" t="s">
        <v>135</v>
      </c>
      <c r="H2633">
        <v>432</v>
      </c>
      <c r="I2633" t="s">
        <v>507</v>
      </c>
      <c r="J2633" t="s">
        <v>508</v>
      </c>
      <c r="K2633" t="s">
        <v>145</v>
      </c>
      <c r="L2633">
        <v>1674</v>
      </c>
      <c r="M2633" t="s">
        <v>509</v>
      </c>
      <c r="N2633">
        <v>3</v>
      </c>
      <c r="O2633">
        <v>281529.92</v>
      </c>
      <c r="P2633">
        <v>0</v>
      </c>
      <c r="Q2633" t="str">
        <f>VLOOKUP(J2633,S:T,2,FALSE)</f>
        <v>G6 - OTHER</v>
      </c>
    </row>
    <row r="2634" spans="1:17" x14ac:dyDescent="0.35">
      <c r="A2634">
        <v>49</v>
      </c>
      <c r="B2634" t="s">
        <v>420</v>
      </c>
      <c r="C2634">
        <v>2020</v>
      </c>
      <c r="D2634">
        <v>9</v>
      </c>
      <c r="E2634" t="s">
        <v>134</v>
      </c>
      <c r="F2634">
        <v>3</v>
      </c>
      <c r="G2634" t="s">
        <v>135</v>
      </c>
      <c r="H2634">
        <v>412</v>
      </c>
      <c r="I2634" t="s">
        <v>533</v>
      </c>
      <c r="J2634">
        <v>3331</v>
      </c>
      <c r="K2634" t="s">
        <v>145</v>
      </c>
      <c r="L2634">
        <v>300</v>
      </c>
      <c r="M2634" t="s">
        <v>136</v>
      </c>
      <c r="N2634">
        <v>5</v>
      </c>
      <c r="O2634">
        <v>7637.95</v>
      </c>
      <c r="P2634">
        <v>2195.7199999999998</v>
      </c>
      <c r="Q2634" t="str">
        <f>VLOOKUP(J2634,S:T,2,FALSE)</f>
        <v>G5 - Large C&amp;I</v>
      </c>
    </row>
    <row r="2635" spans="1:17" x14ac:dyDescent="0.35">
      <c r="A2635">
        <v>49</v>
      </c>
      <c r="B2635" t="s">
        <v>420</v>
      </c>
      <c r="C2635">
        <v>2020</v>
      </c>
      <c r="D2635">
        <v>9</v>
      </c>
      <c r="E2635" t="s">
        <v>134</v>
      </c>
      <c r="F2635">
        <v>3</v>
      </c>
      <c r="G2635" t="s">
        <v>135</v>
      </c>
      <c r="H2635">
        <v>407</v>
      </c>
      <c r="I2635" t="s">
        <v>496</v>
      </c>
      <c r="J2635" t="s">
        <v>497</v>
      </c>
      <c r="K2635" t="s">
        <v>145</v>
      </c>
      <c r="L2635">
        <v>1670</v>
      </c>
      <c r="M2635" t="s">
        <v>491</v>
      </c>
      <c r="N2635">
        <v>318</v>
      </c>
      <c r="O2635">
        <v>134289.64000000001</v>
      </c>
      <c r="P2635">
        <v>168620.9</v>
      </c>
      <c r="Q2635" t="str">
        <f>VLOOKUP(J2635,S:T,2,FALSE)</f>
        <v>G4 - Medium C&amp;I</v>
      </c>
    </row>
    <row r="2636" spans="1:17" x14ac:dyDescent="0.35">
      <c r="A2636">
        <v>49</v>
      </c>
      <c r="B2636" t="s">
        <v>420</v>
      </c>
      <c r="C2636">
        <v>2020</v>
      </c>
      <c r="D2636">
        <v>9</v>
      </c>
      <c r="E2636" t="s">
        <v>134</v>
      </c>
      <c r="F2636">
        <v>5</v>
      </c>
      <c r="G2636" t="s">
        <v>140</v>
      </c>
      <c r="H2636">
        <v>404</v>
      </c>
      <c r="I2636" t="s">
        <v>506</v>
      </c>
      <c r="J2636">
        <v>2107</v>
      </c>
      <c r="K2636" t="s">
        <v>145</v>
      </c>
      <c r="L2636">
        <v>400</v>
      </c>
      <c r="M2636" t="s">
        <v>140</v>
      </c>
      <c r="N2636">
        <v>7</v>
      </c>
      <c r="O2636">
        <v>216.85</v>
      </c>
      <c r="P2636">
        <v>33.880000000000003</v>
      </c>
      <c r="Q2636" t="str">
        <f>VLOOKUP(J2636,S:T,2,FALSE)</f>
        <v>G3 - Small C&amp;I</v>
      </c>
    </row>
    <row r="2637" spans="1:17" x14ac:dyDescent="0.35">
      <c r="A2637">
        <v>49</v>
      </c>
      <c r="B2637" t="s">
        <v>420</v>
      </c>
      <c r="C2637">
        <v>2020</v>
      </c>
      <c r="D2637">
        <v>9</v>
      </c>
      <c r="E2637" t="s">
        <v>134</v>
      </c>
      <c r="F2637">
        <v>5</v>
      </c>
      <c r="G2637" t="s">
        <v>140</v>
      </c>
      <c r="H2637">
        <v>417</v>
      </c>
      <c r="I2637" t="s">
        <v>499</v>
      </c>
      <c r="J2637">
        <v>2367</v>
      </c>
      <c r="K2637" t="s">
        <v>145</v>
      </c>
      <c r="L2637">
        <v>400</v>
      </c>
      <c r="M2637" t="s">
        <v>140</v>
      </c>
      <c r="N2637">
        <v>23</v>
      </c>
      <c r="O2637">
        <v>42128.78</v>
      </c>
      <c r="P2637">
        <v>32593.81</v>
      </c>
      <c r="Q2637" t="str">
        <f>VLOOKUP(J2637,S:T,2,FALSE)</f>
        <v>G5 - Large C&amp;I</v>
      </c>
    </row>
    <row r="2638" spans="1:17" x14ac:dyDescent="0.35">
      <c r="A2638">
        <v>49</v>
      </c>
      <c r="B2638" t="s">
        <v>420</v>
      </c>
      <c r="C2638">
        <v>2020</v>
      </c>
      <c r="D2638">
        <v>9</v>
      </c>
      <c r="E2638" t="s">
        <v>134</v>
      </c>
      <c r="F2638">
        <v>5</v>
      </c>
      <c r="G2638" t="s">
        <v>140</v>
      </c>
      <c r="H2638">
        <v>411</v>
      </c>
      <c r="I2638" t="s">
        <v>489</v>
      </c>
      <c r="J2638" t="s">
        <v>490</v>
      </c>
      <c r="K2638" t="s">
        <v>145</v>
      </c>
      <c r="L2638">
        <v>1670</v>
      </c>
      <c r="M2638" t="s">
        <v>491</v>
      </c>
      <c r="N2638">
        <v>15</v>
      </c>
      <c r="O2638">
        <v>24275.18</v>
      </c>
      <c r="P2638">
        <v>30969.14</v>
      </c>
      <c r="Q2638" t="str">
        <f>VLOOKUP(J2638,S:T,2,FALSE)</f>
        <v>G5 - Large C&amp;I</v>
      </c>
    </row>
    <row r="2639" spans="1:17" x14ac:dyDescent="0.35">
      <c r="A2639">
        <v>49</v>
      </c>
      <c r="B2639" t="s">
        <v>420</v>
      </c>
      <c r="C2639">
        <v>2020</v>
      </c>
      <c r="D2639">
        <v>9</v>
      </c>
      <c r="E2639" t="s">
        <v>134</v>
      </c>
      <c r="F2639">
        <v>1</v>
      </c>
      <c r="G2639" t="s">
        <v>132</v>
      </c>
      <c r="H2639">
        <v>401</v>
      </c>
      <c r="I2639" t="s">
        <v>525</v>
      </c>
      <c r="J2639">
        <v>1012</v>
      </c>
      <c r="K2639" t="s">
        <v>145</v>
      </c>
      <c r="L2639">
        <v>200</v>
      </c>
      <c r="M2639" t="s">
        <v>143</v>
      </c>
      <c r="N2639">
        <v>15111</v>
      </c>
      <c r="O2639">
        <v>393099.55</v>
      </c>
      <c r="P2639">
        <v>127176.56</v>
      </c>
      <c r="Q2639" t="str">
        <f>VLOOKUP(J2639,S:T,2,FALSE)</f>
        <v>G1 - Residential</v>
      </c>
    </row>
    <row r="2640" spans="1:17" x14ac:dyDescent="0.35">
      <c r="A2640">
        <v>49</v>
      </c>
      <c r="B2640" t="s">
        <v>420</v>
      </c>
      <c r="C2640">
        <v>2020</v>
      </c>
      <c r="D2640">
        <v>9</v>
      </c>
      <c r="E2640" t="s">
        <v>134</v>
      </c>
      <c r="F2640">
        <v>10</v>
      </c>
      <c r="G2640" t="s">
        <v>149</v>
      </c>
      <c r="H2640">
        <v>402</v>
      </c>
      <c r="I2640" t="s">
        <v>486</v>
      </c>
      <c r="J2640">
        <v>1301</v>
      </c>
      <c r="K2640" t="s">
        <v>145</v>
      </c>
      <c r="L2640">
        <v>207</v>
      </c>
      <c r="M2640" t="s">
        <v>151</v>
      </c>
      <c r="N2640">
        <v>19976</v>
      </c>
      <c r="O2640">
        <v>600748.28</v>
      </c>
      <c r="P2640">
        <v>373230.52</v>
      </c>
      <c r="Q2640" t="str">
        <f>VLOOKUP(J2640,S:T,2,FALSE)</f>
        <v>G2 - Low Income Residential</v>
      </c>
    </row>
    <row r="2641" spans="1:17" x14ac:dyDescent="0.35">
      <c r="A2641">
        <v>49</v>
      </c>
      <c r="B2641" t="s">
        <v>420</v>
      </c>
      <c r="C2641">
        <v>2020</v>
      </c>
      <c r="D2641">
        <v>9</v>
      </c>
      <c r="E2641" t="s">
        <v>134</v>
      </c>
      <c r="F2641">
        <v>1</v>
      </c>
      <c r="G2641" t="s">
        <v>132</v>
      </c>
      <c r="H2641">
        <v>404</v>
      </c>
      <c r="I2641" t="s">
        <v>506</v>
      </c>
      <c r="J2641">
        <v>0</v>
      </c>
      <c r="K2641" t="s">
        <v>145</v>
      </c>
      <c r="L2641">
        <v>0</v>
      </c>
      <c r="M2641" t="s">
        <v>145</v>
      </c>
      <c r="N2641">
        <v>1</v>
      </c>
      <c r="O2641">
        <v>21.69</v>
      </c>
      <c r="P2641">
        <v>6.16</v>
      </c>
      <c r="Q2641" t="str">
        <f>VLOOKUP(J2641,S:T,2,FALSE)</f>
        <v>G6 - OTHER</v>
      </c>
    </row>
    <row r="2642" spans="1:17" x14ac:dyDescent="0.35">
      <c r="A2642">
        <v>49</v>
      </c>
      <c r="B2642" t="s">
        <v>420</v>
      </c>
      <c r="C2642">
        <v>2020</v>
      </c>
      <c r="D2642">
        <v>9</v>
      </c>
      <c r="E2642" t="s">
        <v>134</v>
      </c>
      <c r="F2642">
        <v>3</v>
      </c>
      <c r="G2642" t="s">
        <v>135</v>
      </c>
      <c r="H2642">
        <v>428</v>
      </c>
      <c r="I2642" t="s">
        <v>529</v>
      </c>
      <c r="J2642" t="s">
        <v>530</v>
      </c>
      <c r="K2642" t="s">
        <v>145</v>
      </c>
      <c r="L2642">
        <v>1675</v>
      </c>
      <c r="M2642" t="s">
        <v>481</v>
      </c>
      <c r="N2642">
        <v>1</v>
      </c>
      <c r="O2642">
        <v>14585.81</v>
      </c>
      <c r="P2642">
        <v>16136.22</v>
      </c>
      <c r="Q2642" t="str">
        <f>VLOOKUP(J2642,S:T,2,FALSE)</f>
        <v>G5 - Large C&amp;I</v>
      </c>
    </row>
    <row r="2643" spans="1:17" x14ac:dyDescent="0.35">
      <c r="A2643">
        <v>49</v>
      </c>
      <c r="B2643" t="s">
        <v>420</v>
      </c>
      <c r="C2643">
        <v>2020</v>
      </c>
      <c r="D2643">
        <v>9</v>
      </c>
      <c r="E2643" t="s">
        <v>134</v>
      </c>
      <c r="F2643">
        <v>5</v>
      </c>
      <c r="G2643" t="s">
        <v>140</v>
      </c>
      <c r="H2643">
        <v>409</v>
      </c>
      <c r="I2643" t="s">
        <v>517</v>
      </c>
      <c r="J2643">
        <v>3367</v>
      </c>
      <c r="K2643" t="s">
        <v>145</v>
      </c>
      <c r="L2643">
        <v>400</v>
      </c>
      <c r="M2643" t="s">
        <v>140</v>
      </c>
      <c r="N2643">
        <v>6</v>
      </c>
      <c r="O2643">
        <v>11955.4</v>
      </c>
      <c r="P2643">
        <v>8314.58</v>
      </c>
      <c r="Q2643" t="str">
        <f>VLOOKUP(J2643,S:T,2,FALSE)</f>
        <v>G5 - Large C&amp;I</v>
      </c>
    </row>
    <row r="2644" spans="1:17" x14ac:dyDescent="0.35">
      <c r="A2644">
        <v>49</v>
      </c>
      <c r="B2644" t="s">
        <v>420</v>
      </c>
      <c r="C2644">
        <v>2020</v>
      </c>
      <c r="D2644">
        <v>9</v>
      </c>
      <c r="E2644" t="s">
        <v>134</v>
      </c>
      <c r="F2644">
        <v>5</v>
      </c>
      <c r="G2644" t="s">
        <v>140</v>
      </c>
      <c r="H2644">
        <v>406</v>
      </c>
      <c r="I2644" t="s">
        <v>503</v>
      </c>
      <c r="J2644">
        <v>2221</v>
      </c>
      <c r="K2644" t="s">
        <v>145</v>
      </c>
      <c r="L2644">
        <v>1670</v>
      </c>
      <c r="M2644" t="s">
        <v>491</v>
      </c>
      <c r="N2644">
        <v>26</v>
      </c>
      <c r="O2644">
        <v>16352.72</v>
      </c>
      <c r="P2644">
        <v>23010.11</v>
      </c>
      <c r="Q2644" t="str">
        <f>VLOOKUP(J2644,S:T,2,FALSE)</f>
        <v>G4 - Medium C&amp;I</v>
      </c>
    </row>
    <row r="2645" spans="1:17" x14ac:dyDescent="0.35">
      <c r="A2645">
        <v>49</v>
      </c>
      <c r="B2645" t="s">
        <v>420</v>
      </c>
      <c r="C2645">
        <v>2020</v>
      </c>
      <c r="D2645">
        <v>9</v>
      </c>
      <c r="E2645" t="s">
        <v>134</v>
      </c>
      <c r="F2645">
        <v>5</v>
      </c>
      <c r="G2645" t="s">
        <v>140</v>
      </c>
      <c r="H2645">
        <v>408</v>
      </c>
      <c r="I2645" t="s">
        <v>478</v>
      </c>
      <c r="J2645">
        <v>2231</v>
      </c>
      <c r="K2645" t="s">
        <v>145</v>
      </c>
      <c r="L2645">
        <v>400</v>
      </c>
      <c r="M2645" t="s">
        <v>140</v>
      </c>
      <c r="N2645">
        <v>1</v>
      </c>
      <c r="O2645">
        <v>1681.59</v>
      </c>
      <c r="P2645">
        <v>1566.17</v>
      </c>
      <c r="Q2645" t="str">
        <f>VLOOKUP(J2645,S:T,2,FALSE)</f>
        <v>G4 - Medium C&amp;I</v>
      </c>
    </row>
    <row r="2646" spans="1:17" x14ac:dyDescent="0.35">
      <c r="A2646">
        <v>49</v>
      </c>
      <c r="B2646" t="s">
        <v>420</v>
      </c>
      <c r="C2646">
        <v>2020</v>
      </c>
      <c r="D2646">
        <v>9</v>
      </c>
      <c r="E2646" t="s">
        <v>134</v>
      </c>
      <c r="F2646">
        <v>3</v>
      </c>
      <c r="G2646" t="s">
        <v>135</v>
      </c>
      <c r="H2646">
        <v>418</v>
      </c>
      <c r="I2646" t="s">
        <v>528</v>
      </c>
      <c r="J2646">
        <v>2321</v>
      </c>
      <c r="K2646" t="s">
        <v>145</v>
      </c>
      <c r="L2646">
        <v>1671</v>
      </c>
      <c r="M2646" t="s">
        <v>484</v>
      </c>
      <c r="N2646">
        <v>42</v>
      </c>
      <c r="O2646">
        <v>87277.43</v>
      </c>
      <c r="P2646">
        <v>185195.87</v>
      </c>
      <c r="Q2646" t="str">
        <f>VLOOKUP(J2646,S:T,2,FALSE)</f>
        <v>G5 - Large C&amp;I</v>
      </c>
    </row>
    <row r="2647" spans="1:17" x14ac:dyDescent="0.35">
      <c r="A2647">
        <v>49</v>
      </c>
      <c r="B2647" t="s">
        <v>420</v>
      </c>
      <c r="C2647">
        <v>2020</v>
      </c>
      <c r="D2647">
        <v>10</v>
      </c>
      <c r="E2647" t="s">
        <v>131</v>
      </c>
      <c r="F2647">
        <v>3</v>
      </c>
      <c r="G2647" t="s">
        <v>135</v>
      </c>
      <c r="H2647">
        <v>705</v>
      </c>
      <c r="I2647" t="s">
        <v>437</v>
      </c>
      <c r="J2647" t="s">
        <v>438</v>
      </c>
      <c r="K2647" t="s">
        <v>439</v>
      </c>
      <c r="L2647">
        <v>300</v>
      </c>
      <c r="M2647" t="s">
        <v>136</v>
      </c>
      <c r="N2647">
        <v>77</v>
      </c>
      <c r="O2647">
        <v>1261839.04</v>
      </c>
      <c r="P2647">
        <v>7996835</v>
      </c>
      <c r="Q2647" t="str">
        <f>VLOOKUP(J2647,S:T,2,FALSE)</f>
        <v>E5 - Large C&amp;I</v>
      </c>
    </row>
    <row r="2648" spans="1:17" x14ac:dyDescent="0.35">
      <c r="A2648">
        <v>49</v>
      </c>
      <c r="B2648" t="s">
        <v>420</v>
      </c>
      <c r="C2648">
        <v>2020</v>
      </c>
      <c r="D2648">
        <v>10</v>
      </c>
      <c r="E2648" t="s">
        <v>131</v>
      </c>
      <c r="F2648">
        <v>3</v>
      </c>
      <c r="G2648" t="s">
        <v>135</v>
      </c>
      <c r="H2648">
        <v>710</v>
      </c>
      <c r="I2648" t="s">
        <v>448</v>
      </c>
      <c r="J2648" t="s">
        <v>438</v>
      </c>
      <c r="K2648" t="s">
        <v>439</v>
      </c>
      <c r="L2648">
        <v>4532</v>
      </c>
      <c r="M2648" t="s">
        <v>142</v>
      </c>
      <c r="N2648">
        <v>299</v>
      </c>
      <c r="O2648">
        <v>4216970.25</v>
      </c>
      <c r="P2648">
        <v>52434004</v>
      </c>
      <c r="Q2648" t="str">
        <f>VLOOKUP(J2648,S:T,2,FALSE)</f>
        <v>E5 - Large C&amp;I</v>
      </c>
    </row>
    <row r="2649" spans="1:17" x14ac:dyDescent="0.35">
      <c r="A2649">
        <v>49</v>
      </c>
      <c r="B2649" t="s">
        <v>420</v>
      </c>
      <c r="C2649">
        <v>2020</v>
      </c>
      <c r="D2649">
        <v>10</v>
      </c>
      <c r="E2649" t="s">
        <v>131</v>
      </c>
      <c r="F2649">
        <v>6</v>
      </c>
      <c r="G2649" t="s">
        <v>137</v>
      </c>
      <c r="H2649">
        <v>605</v>
      </c>
      <c r="I2649" t="s">
        <v>467</v>
      </c>
      <c r="J2649" t="s">
        <v>441</v>
      </c>
      <c r="K2649" t="s">
        <v>442</v>
      </c>
      <c r="L2649">
        <v>700</v>
      </c>
      <c r="M2649" t="s">
        <v>138</v>
      </c>
      <c r="N2649">
        <v>16</v>
      </c>
      <c r="O2649">
        <v>1173.24</v>
      </c>
      <c r="P2649">
        <v>4335</v>
      </c>
      <c r="Q2649" t="str">
        <f>VLOOKUP(J2649,S:T,2,FALSE)</f>
        <v>E6 - OTHER</v>
      </c>
    </row>
    <row r="2650" spans="1:17" x14ac:dyDescent="0.35">
      <c r="A2650">
        <v>49</v>
      </c>
      <c r="B2650" t="s">
        <v>420</v>
      </c>
      <c r="C2650">
        <v>2020</v>
      </c>
      <c r="D2650">
        <v>10</v>
      </c>
      <c r="E2650" t="s">
        <v>131</v>
      </c>
      <c r="F2650">
        <v>6</v>
      </c>
      <c r="G2650" t="s">
        <v>137</v>
      </c>
      <c r="H2650">
        <v>628</v>
      </c>
      <c r="I2650" t="s">
        <v>440</v>
      </c>
      <c r="J2650" t="s">
        <v>441</v>
      </c>
      <c r="K2650" t="s">
        <v>442</v>
      </c>
      <c r="L2650">
        <v>700</v>
      </c>
      <c r="M2650" t="s">
        <v>138</v>
      </c>
      <c r="N2650">
        <v>205</v>
      </c>
      <c r="O2650">
        <v>14901.23</v>
      </c>
      <c r="P2650">
        <v>59443</v>
      </c>
      <c r="Q2650" t="str">
        <f>VLOOKUP(J2650,S:T,2,FALSE)</f>
        <v>E6 - OTHER</v>
      </c>
    </row>
    <row r="2651" spans="1:17" x14ac:dyDescent="0.35">
      <c r="A2651">
        <v>49</v>
      </c>
      <c r="B2651" t="s">
        <v>420</v>
      </c>
      <c r="C2651">
        <v>2020</v>
      </c>
      <c r="D2651">
        <v>10</v>
      </c>
      <c r="E2651" t="s">
        <v>131</v>
      </c>
      <c r="F2651">
        <v>3</v>
      </c>
      <c r="G2651" t="s">
        <v>135</v>
      </c>
      <c r="H2651">
        <v>628</v>
      </c>
      <c r="I2651" t="s">
        <v>440</v>
      </c>
      <c r="J2651" t="s">
        <v>441</v>
      </c>
      <c r="K2651" t="s">
        <v>442</v>
      </c>
      <c r="L2651">
        <v>300</v>
      </c>
      <c r="M2651" t="s">
        <v>136</v>
      </c>
      <c r="N2651">
        <v>1085</v>
      </c>
      <c r="O2651">
        <v>80240.27</v>
      </c>
      <c r="P2651">
        <v>312826</v>
      </c>
      <c r="Q2651" t="str">
        <f>VLOOKUP(J2651,S:T,2,FALSE)</f>
        <v>E6 - OTHER</v>
      </c>
    </row>
    <row r="2652" spans="1:17" x14ac:dyDescent="0.35">
      <c r="A2652">
        <v>49</v>
      </c>
      <c r="B2652" t="s">
        <v>420</v>
      </c>
      <c r="C2652">
        <v>2020</v>
      </c>
      <c r="D2652">
        <v>10</v>
      </c>
      <c r="E2652" t="s">
        <v>131</v>
      </c>
      <c r="F2652">
        <v>1</v>
      </c>
      <c r="G2652" t="s">
        <v>132</v>
      </c>
      <c r="H2652">
        <v>6</v>
      </c>
      <c r="I2652" t="s">
        <v>421</v>
      </c>
      <c r="J2652" t="s">
        <v>422</v>
      </c>
      <c r="K2652" t="s">
        <v>423</v>
      </c>
      <c r="L2652">
        <v>200</v>
      </c>
      <c r="M2652" t="s">
        <v>143</v>
      </c>
      <c r="N2652">
        <v>26379</v>
      </c>
      <c r="O2652">
        <v>2062782.76</v>
      </c>
      <c r="P2652">
        <v>12350797</v>
      </c>
      <c r="Q2652" t="str">
        <f>VLOOKUP(J2652,S:T,2,FALSE)</f>
        <v>E2 - Low Income Residential</v>
      </c>
    </row>
    <row r="2653" spans="1:17" x14ac:dyDescent="0.35">
      <c r="A2653">
        <v>49</v>
      </c>
      <c r="B2653" t="s">
        <v>420</v>
      </c>
      <c r="C2653">
        <v>2020</v>
      </c>
      <c r="D2653">
        <v>10</v>
      </c>
      <c r="E2653" t="s">
        <v>131</v>
      </c>
      <c r="F2653">
        <v>3</v>
      </c>
      <c r="G2653" t="s">
        <v>135</v>
      </c>
      <c r="H2653">
        <v>55</v>
      </c>
      <c r="I2653" t="s">
        <v>427</v>
      </c>
      <c r="J2653" t="s">
        <v>425</v>
      </c>
      <c r="K2653" t="s">
        <v>426</v>
      </c>
      <c r="L2653">
        <v>300</v>
      </c>
      <c r="M2653" t="s">
        <v>136</v>
      </c>
      <c r="N2653">
        <v>57</v>
      </c>
      <c r="O2653">
        <v>-57175.92</v>
      </c>
      <c r="P2653">
        <v>66312</v>
      </c>
      <c r="Q2653" t="str">
        <f>VLOOKUP(J2653,S:T,2,FALSE)</f>
        <v>E3 - Small C&amp;I</v>
      </c>
    </row>
    <row r="2654" spans="1:17" x14ac:dyDescent="0.35">
      <c r="A2654">
        <v>49</v>
      </c>
      <c r="B2654" t="s">
        <v>420</v>
      </c>
      <c r="C2654">
        <v>2020</v>
      </c>
      <c r="D2654">
        <v>10</v>
      </c>
      <c r="E2654" t="s">
        <v>131</v>
      </c>
      <c r="F2654">
        <v>5</v>
      </c>
      <c r="G2654" t="s">
        <v>140</v>
      </c>
      <c r="H2654">
        <v>5</v>
      </c>
      <c r="I2654" t="s">
        <v>424</v>
      </c>
      <c r="J2654" t="s">
        <v>425</v>
      </c>
      <c r="K2654" t="s">
        <v>426</v>
      </c>
      <c r="L2654">
        <v>460</v>
      </c>
      <c r="M2654" t="s">
        <v>141</v>
      </c>
      <c r="N2654">
        <v>779</v>
      </c>
      <c r="O2654">
        <v>247215.06</v>
      </c>
      <c r="P2654">
        <v>1203364</v>
      </c>
      <c r="Q2654" t="str">
        <f>VLOOKUP(J2654,S:T,2,FALSE)</f>
        <v>E3 - Small C&amp;I</v>
      </c>
    </row>
    <row r="2655" spans="1:17" x14ac:dyDescent="0.35">
      <c r="A2655">
        <v>49</v>
      </c>
      <c r="B2655" t="s">
        <v>420</v>
      </c>
      <c r="C2655">
        <v>2020</v>
      </c>
      <c r="D2655">
        <v>10</v>
      </c>
      <c r="E2655" t="s">
        <v>131</v>
      </c>
      <c r="F2655">
        <v>1</v>
      </c>
      <c r="G2655" t="s">
        <v>132</v>
      </c>
      <c r="H2655">
        <v>5</v>
      </c>
      <c r="I2655" t="s">
        <v>424</v>
      </c>
      <c r="J2655" t="s">
        <v>425</v>
      </c>
      <c r="K2655" t="s">
        <v>426</v>
      </c>
      <c r="L2655">
        <v>200</v>
      </c>
      <c r="M2655" t="s">
        <v>143</v>
      </c>
      <c r="N2655">
        <v>873</v>
      </c>
      <c r="O2655">
        <v>78648.34</v>
      </c>
      <c r="P2655">
        <v>335259</v>
      </c>
      <c r="Q2655" t="str">
        <f>VLOOKUP(J2655,S:T,2,FALSE)</f>
        <v>E3 - Small C&amp;I</v>
      </c>
    </row>
    <row r="2656" spans="1:17" x14ac:dyDescent="0.35">
      <c r="A2656">
        <v>49</v>
      </c>
      <c r="B2656" t="s">
        <v>420</v>
      </c>
      <c r="C2656">
        <v>2020</v>
      </c>
      <c r="D2656">
        <v>10</v>
      </c>
      <c r="E2656" t="s">
        <v>131</v>
      </c>
      <c r="F2656">
        <v>3</v>
      </c>
      <c r="G2656" t="s">
        <v>135</v>
      </c>
      <c r="H2656">
        <v>122</v>
      </c>
      <c r="I2656" t="s">
        <v>460</v>
      </c>
      <c r="J2656" t="s">
        <v>461</v>
      </c>
      <c r="K2656" t="s">
        <v>462</v>
      </c>
      <c r="L2656">
        <v>300</v>
      </c>
      <c r="M2656" t="s">
        <v>136</v>
      </c>
      <c r="N2656">
        <v>2</v>
      </c>
      <c r="O2656">
        <v>168817.68</v>
      </c>
      <c r="P2656">
        <v>1462213</v>
      </c>
      <c r="Q2656" t="str">
        <f>VLOOKUP(J2656,S:T,2,FALSE)</f>
        <v>E5 - Large C&amp;I</v>
      </c>
    </row>
    <row r="2657" spans="1:17" x14ac:dyDescent="0.35">
      <c r="A2657">
        <v>49</v>
      </c>
      <c r="B2657" t="s">
        <v>420</v>
      </c>
      <c r="C2657">
        <v>2020</v>
      </c>
      <c r="D2657">
        <v>10</v>
      </c>
      <c r="E2657" t="s">
        <v>131</v>
      </c>
      <c r="F2657">
        <v>1</v>
      </c>
      <c r="G2657" t="s">
        <v>132</v>
      </c>
      <c r="H2657">
        <v>34</v>
      </c>
      <c r="I2657" t="s">
        <v>463</v>
      </c>
      <c r="J2657" t="s">
        <v>458</v>
      </c>
      <c r="K2657" t="s">
        <v>459</v>
      </c>
      <c r="L2657">
        <v>200</v>
      </c>
      <c r="M2657" t="s">
        <v>143</v>
      </c>
      <c r="N2657">
        <v>3</v>
      </c>
      <c r="O2657">
        <v>44.22</v>
      </c>
      <c r="P2657">
        <v>96</v>
      </c>
      <c r="Q2657" t="str">
        <f>VLOOKUP(J2657,S:T,2,FALSE)</f>
        <v>E3 - Small C&amp;I</v>
      </c>
    </row>
    <row r="2658" spans="1:17" x14ac:dyDescent="0.35">
      <c r="A2658">
        <v>49</v>
      </c>
      <c r="B2658" t="s">
        <v>420</v>
      </c>
      <c r="C2658">
        <v>2020</v>
      </c>
      <c r="D2658">
        <v>10</v>
      </c>
      <c r="E2658" t="s">
        <v>131</v>
      </c>
      <c r="F2658">
        <v>6</v>
      </c>
      <c r="G2658" t="s">
        <v>137</v>
      </c>
      <c r="H2658">
        <v>630</v>
      </c>
      <c r="I2658" t="s">
        <v>455</v>
      </c>
      <c r="J2658" t="s">
        <v>157</v>
      </c>
      <c r="K2658" t="s">
        <v>145</v>
      </c>
      <c r="L2658">
        <v>700</v>
      </c>
      <c r="M2658" t="s">
        <v>138</v>
      </c>
      <c r="N2658">
        <v>1</v>
      </c>
      <c r="O2658">
        <v>752.75</v>
      </c>
      <c r="P2658">
        <v>3744</v>
      </c>
      <c r="Q2658" t="str">
        <f>VLOOKUP(J2658,S:T,2,FALSE)</f>
        <v>E6 - OTHER</v>
      </c>
    </row>
    <row r="2659" spans="1:17" x14ac:dyDescent="0.35">
      <c r="A2659">
        <v>49</v>
      </c>
      <c r="B2659" t="s">
        <v>420</v>
      </c>
      <c r="C2659">
        <v>2020</v>
      </c>
      <c r="D2659">
        <v>10</v>
      </c>
      <c r="E2659" t="s">
        <v>131</v>
      </c>
      <c r="F2659">
        <v>5</v>
      </c>
      <c r="G2659" t="s">
        <v>140</v>
      </c>
      <c r="H2659">
        <v>53</v>
      </c>
      <c r="I2659" t="s">
        <v>435</v>
      </c>
      <c r="J2659" t="s">
        <v>433</v>
      </c>
      <c r="K2659" t="s">
        <v>434</v>
      </c>
      <c r="L2659">
        <v>460</v>
      </c>
      <c r="M2659" t="s">
        <v>141</v>
      </c>
      <c r="N2659">
        <v>9</v>
      </c>
      <c r="O2659">
        <v>18892.3</v>
      </c>
      <c r="P2659">
        <v>88212</v>
      </c>
      <c r="Q2659" t="str">
        <f>VLOOKUP(J2659,S:T,2,FALSE)</f>
        <v>E4 - Medium C&amp;I</v>
      </c>
    </row>
    <row r="2660" spans="1:17" x14ac:dyDescent="0.35">
      <c r="A2660">
        <v>49</v>
      </c>
      <c r="B2660" t="s">
        <v>420</v>
      </c>
      <c r="C2660">
        <v>2020</v>
      </c>
      <c r="D2660">
        <v>10</v>
      </c>
      <c r="E2660" t="s">
        <v>131</v>
      </c>
      <c r="F2660">
        <v>5</v>
      </c>
      <c r="G2660" t="s">
        <v>140</v>
      </c>
      <c r="H2660">
        <v>944</v>
      </c>
      <c r="I2660" t="s">
        <v>471</v>
      </c>
      <c r="J2660" t="s">
        <v>472</v>
      </c>
      <c r="K2660" t="s">
        <v>473</v>
      </c>
      <c r="L2660">
        <v>4552</v>
      </c>
      <c r="M2660" t="s">
        <v>156</v>
      </c>
      <c r="N2660">
        <v>1</v>
      </c>
      <c r="O2660">
        <v>4533.01</v>
      </c>
      <c r="P2660">
        <v>31310</v>
      </c>
      <c r="Q2660" t="str">
        <f>VLOOKUP(J2660,S:T,2,FALSE)</f>
        <v>E6 - OTHER</v>
      </c>
    </row>
    <row r="2661" spans="1:17" x14ac:dyDescent="0.35">
      <c r="A2661">
        <v>49</v>
      </c>
      <c r="B2661" t="s">
        <v>420</v>
      </c>
      <c r="C2661">
        <v>2020</v>
      </c>
      <c r="D2661">
        <v>10</v>
      </c>
      <c r="E2661" t="s">
        <v>131</v>
      </c>
      <c r="F2661">
        <v>5</v>
      </c>
      <c r="G2661" t="s">
        <v>140</v>
      </c>
      <c r="H2661">
        <v>700</v>
      </c>
      <c r="I2661" t="s">
        <v>447</v>
      </c>
      <c r="J2661" t="s">
        <v>438</v>
      </c>
      <c r="K2661" t="s">
        <v>439</v>
      </c>
      <c r="L2661">
        <v>460</v>
      </c>
      <c r="M2661" t="s">
        <v>141</v>
      </c>
      <c r="N2661">
        <v>38</v>
      </c>
      <c r="O2661">
        <v>416164.02</v>
      </c>
      <c r="P2661">
        <v>2357974</v>
      </c>
      <c r="Q2661" t="str">
        <f>VLOOKUP(J2661,S:T,2,FALSE)</f>
        <v>E5 - Large C&amp;I</v>
      </c>
    </row>
    <row r="2662" spans="1:17" x14ac:dyDescent="0.35">
      <c r="A2662">
        <v>49</v>
      </c>
      <c r="B2662" t="s">
        <v>420</v>
      </c>
      <c r="C2662">
        <v>2020</v>
      </c>
      <c r="D2662">
        <v>10</v>
      </c>
      <c r="E2662" t="s">
        <v>131</v>
      </c>
      <c r="F2662">
        <v>3</v>
      </c>
      <c r="G2662" t="s">
        <v>135</v>
      </c>
      <c r="H2662">
        <v>629</v>
      </c>
      <c r="I2662" t="s">
        <v>469</v>
      </c>
      <c r="J2662" t="s">
        <v>430</v>
      </c>
      <c r="K2662" t="s">
        <v>431</v>
      </c>
      <c r="L2662">
        <v>300</v>
      </c>
      <c r="M2662" t="s">
        <v>136</v>
      </c>
      <c r="N2662">
        <v>8</v>
      </c>
      <c r="O2662">
        <v>289.36</v>
      </c>
      <c r="P2662">
        <v>1140</v>
      </c>
      <c r="Q2662" t="str">
        <f>VLOOKUP(J2662,S:T,2,FALSE)</f>
        <v>E6 - OTHER</v>
      </c>
    </row>
    <row r="2663" spans="1:17" x14ac:dyDescent="0.35">
      <c r="A2663">
        <v>49</v>
      </c>
      <c r="B2663" t="s">
        <v>420</v>
      </c>
      <c r="C2663">
        <v>2020</v>
      </c>
      <c r="D2663">
        <v>10</v>
      </c>
      <c r="E2663" t="s">
        <v>131</v>
      </c>
      <c r="F2663">
        <v>6</v>
      </c>
      <c r="G2663" t="s">
        <v>137</v>
      </c>
      <c r="H2663">
        <v>629</v>
      </c>
      <c r="I2663" t="s">
        <v>469</v>
      </c>
      <c r="J2663" t="s">
        <v>430</v>
      </c>
      <c r="K2663" t="s">
        <v>431</v>
      </c>
      <c r="L2663">
        <v>700</v>
      </c>
      <c r="M2663" t="s">
        <v>138</v>
      </c>
      <c r="N2663">
        <v>123</v>
      </c>
      <c r="O2663">
        <v>150355.20000000001</v>
      </c>
      <c r="P2663">
        <v>347015</v>
      </c>
      <c r="Q2663" t="str">
        <f>VLOOKUP(J2663,S:T,2,FALSE)</f>
        <v>E6 - OTHER</v>
      </c>
    </row>
    <row r="2664" spans="1:17" x14ac:dyDescent="0.35">
      <c r="A2664">
        <v>49</v>
      </c>
      <c r="B2664" t="s">
        <v>420</v>
      </c>
      <c r="C2664">
        <v>2020</v>
      </c>
      <c r="D2664">
        <v>10</v>
      </c>
      <c r="E2664" t="s">
        <v>131</v>
      </c>
      <c r="F2664">
        <v>1</v>
      </c>
      <c r="G2664" t="s">
        <v>132</v>
      </c>
      <c r="H2664">
        <v>905</v>
      </c>
      <c r="I2664" t="s">
        <v>454</v>
      </c>
      <c r="J2664" t="s">
        <v>422</v>
      </c>
      <c r="K2664" t="s">
        <v>423</v>
      </c>
      <c r="L2664">
        <v>4512</v>
      </c>
      <c r="M2664" t="s">
        <v>133</v>
      </c>
      <c r="N2664">
        <v>4537</v>
      </c>
      <c r="O2664">
        <v>116880.98</v>
      </c>
      <c r="P2664">
        <v>1686217</v>
      </c>
      <c r="Q2664" t="str">
        <f>VLOOKUP(J2664,S:T,2,FALSE)</f>
        <v>E2 - Low Income Residential</v>
      </c>
    </row>
    <row r="2665" spans="1:17" x14ac:dyDescent="0.35">
      <c r="A2665">
        <v>49</v>
      </c>
      <c r="B2665" t="s">
        <v>420</v>
      </c>
      <c r="C2665">
        <v>2020</v>
      </c>
      <c r="D2665">
        <v>10</v>
      </c>
      <c r="E2665" t="s">
        <v>131</v>
      </c>
      <c r="F2665">
        <v>5</v>
      </c>
      <c r="G2665" t="s">
        <v>140</v>
      </c>
      <c r="H2665">
        <v>122</v>
      </c>
      <c r="I2665" t="s">
        <v>460</v>
      </c>
      <c r="J2665" t="s">
        <v>461</v>
      </c>
      <c r="K2665" t="s">
        <v>462</v>
      </c>
      <c r="L2665">
        <v>460</v>
      </c>
      <c r="M2665" t="s">
        <v>141</v>
      </c>
      <c r="N2665">
        <v>1</v>
      </c>
      <c r="O2665">
        <v>30804.63</v>
      </c>
      <c r="P2665">
        <v>404758</v>
      </c>
      <c r="Q2665" t="str">
        <f>VLOOKUP(J2665,S:T,2,FALSE)</f>
        <v>E5 - Large C&amp;I</v>
      </c>
    </row>
    <row r="2666" spans="1:17" x14ac:dyDescent="0.35">
      <c r="A2666">
        <v>49</v>
      </c>
      <c r="B2666" t="s">
        <v>420</v>
      </c>
      <c r="C2666">
        <v>2020</v>
      </c>
      <c r="D2666">
        <v>10</v>
      </c>
      <c r="E2666" t="s">
        <v>131</v>
      </c>
      <c r="F2666">
        <v>3</v>
      </c>
      <c r="G2666" t="s">
        <v>135</v>
      </c>
      <c r="H2666">
        <v>951</v>
      </c>
      <c r="I2666" t="s">
        <v>457</v>
      </c>
      <c r="J2666" t="s">
        <v>458</v>
      </c>
      <c r="K2666" t="s">
        <v>459</v>
      </c>
      <c r="L2666">
        <v>4532</v>
      </c>
      <c r="M2666" t="s">
        <v>142</v>
      </c>
      <c r="N2666">
        <v>115</v>
      </c>
      <c r="O2666">
        <v>7872.3</v>
      </c>
      <c r="P2666">
        <v>54000</v>
      </c>
      <c r="Q2666" t="str">
        <f>VLOOKUP(J2666,S:T,2,FALSE)</f>
        <v>E3 - Small C&amp;I</v>
      </c>
    </row>
    <row r="2667" spans="1:17" x14ac:dyDescent="0.35">
      <c r="A2667">
        <v>49</v>
      </c>
      <c r="B2667" t="s">
        <v>420</v>
      </c>
      <c r="C2667">
        <v>2020</v>
      </c>
      <c r="D2667">
        <v>10</v>
      </c>
      <c r="E2667" t="s">
        <v>131</v>
      </c>
      <c r="F2667">
        <v>1</v>
      </c>
      <c r="G2667" t="s">
        <v>132</v>
      </c>
      <c r="H2667">
        <v>13</v>
      </c>
      <c r="I2667" t="s">
        <v>432</v>
      </c>
      <c r="J2667" t="s">
        <v>433</v>
      </c>
      <c r="K2667" t="s">
        <v>434</v>
      </c>
      <c r="L2667">
        <v>200</v>
      </c>
      <c r="M2667" t="s">
        <v>143</v>
      </c>
      <c r="N2667">
        <v>7</v>
      </c>
      <c r="O2667">
        <v>6163.86</v>
      </c>
      <c r="P2667">
        <v>29154</v>
      </c>
      <c r="Q2667" t="str">
        <f>VLOOKUP(J2667,S:T,2,FALSE)</f>
        <v>E4 - Medium C&amp;I</v>
      </c>
    </row>
    <row r="2668" spans="1:17" x14ac:dyDescent="0.35">
      <c r="A2668">
        <v>49</v>
      </c>
      <c r="B2668" t="s">
        <v>420</v>
      </c>
      <c r="C2668">
        <v>2020</v>
      </c>
      <c r="D2668">
        <v>10</v>
      </c>
      <c r="E2668" t="s">
        <v>131</v>
      </c>
      <c r="F2668">
        <v>3</v>
      </c>
      <c r="G2668" t="s">
        <v>135</v>
      </c>
      <c r="H2668">
        <v>954</v>
      </c>
      <c r="I2668" t="s">
        <v>436</v>
      </c>
      <c r="J2668" t="s">
        <v>433</v>
      </c>
      <c r="K2668" t="s">
        <v>434</v>
      </c>
      <c r="L2668">
        <v>4532</v>
      </c>
      <c r="M2668" t="s">
        <v>142</v>
      </c>
      <c r="N2668">
        <v>3620</v>
      </c>
      <c r="O2668">
        <v>5659360.46</v>
      </c>
      <c r="P2668">
        <v>57455225</v>
      </c>
      <c r="Q2668" t="str">
        <f>VLOOKUP(J2668,S:T,2,FALSE)</f>
        <v>E4 - Medium C&amp;I</v>
      </c>
    </row>
    <row r="2669" spans="1:17" x14ac:dyDescent="0.35">
      <c r="A2669">
        <v>49</v>
      </c>
      <c r="B2669" t="s">
        <v>420</v>
      </c>
      <c r="C2669">
        <v>2020</v>
      </c>
      <c r="D2669">
        <v>10</v>
      </c>
      <c r="E2669" t="s">
        <v>131</v>
      </c>
      <c r="F2669">
        <v>5</v>
      </c>
      <c r="G2669" t="s">
        <v>140</v>
      </c>
      <c r="H2669">
        <v>705</v>
      </c>
      <c r="I2669" t="s">
        <v>437</v>
      </c>
      <c r="J2669" t="s">
        <v>438</v>
      </c>
      <c r="K2669" t="s">
        <v>439</v>
      </c>
      <c r="L2669">
        <v>460</v>
      </c>
      <c r="M2669" t="s">
        <v>141</v>
      </c>
      <c r="N2669">
        <v>29</v>
      </c>
      <c r="O2669">
        <v>265652.49</v>
      </c>
      <c r="P2669">
        <v>1569422</v>
      </c>
      <c r="Q2669" t="str">
        <f>VLOOKUP(J2669,S:T,2,FALSE)</f>
        <v>E5 - Large C&amp;I</v>
      </c>
    </row>
    <row r="2670" spans="1:17" x14ac:dyDescent="0.35">
      <c r="A2670">
        <v>49</v>
      </c>
      <c r="B2670" t="s">
        <v>420</v>
      </c>
      <c r="C2670">
        <v>2020</v>
      </c>
      <c r="D2670">
        <v>10</v>
      </c>
      <c r="E2670" t="s">
        <v>131</v>
      </c>
      <c r="F2670">
        <v>3</v>
      </c>
      <c r="G2670" t="s">
        <v>135</v>
      </c>
      <c r="H2670">
        <v>617</v>
      </c>
      <c r="I2670" t="s">
        <v>470</v>
      </c>
      <c r="J2670" t="s">
        <v>430</v>
      </c>
      <c r="K2670" t="s">
        <v>431</v>
      </c>
      <c r="L2670">
        <v>4532</v>
      </c>
      <c r="M2670" t="s">
        <v>142</v>
      </c>
      <c r="N2670">
        <v>1</v>
      </c>
      <c r="O2670">
        <v>901.58</v>
      </c>
      <c r="P2670">
        <v>4884</v>
      </c>
      <c r="Q2670" t="str">
        <f>VLOOKUP(J2670,S:T,2,FALSE)</f>
        <v>E6 - OTHER</v>
      </c>
    </row>
    <row r="2671" spans="1:17" x14ac:dyDescent="0.35">
      <c r="A2671">
        <v>49</v>
      </c>
      <c r="B2671" t="s">
        <v>420</v>
      </c>
      <c r="C2671">
        <v>2020</v>
      </c>
      <c r="D2671">
        <v>10</v>
      </c>
      <c r="E2671" t="s">
        <v>131</v>
      </c>
      <c r="F2671">
        <v>1</v>
      </c>
      <c r="G2671" t="s">
        <v>132</v>
      </c>
      <c r="H2671">
        <v>616</v>
      </c>
      <c r="I2671" t="s">
        <v>446</v>
      </c>
      <c r="J2671" t="s">
        <v>441</v>
      </c>
      <c r="K2671" t="s">
        <v>442</v>
      </c>
      <c r="L2671">
        <v>4512</v>
      </c>
      <c r="M2671" t="s">
        <v>133</v>
      </c>
      <c r="N2671">
        <v>43</v>
      </c>
      <c r="O2671">
        <v>4207.34</v>
      </c>
      <c r="P2671">
        <v>15484</v>
      </c>
      <c r="Q2671" t="str">
        <f>VLOOKUP(J2671,S:T,2,FALSE)</f>
        <v>E6 - OTHER</v>
      </c>
    </row>
    <row r="2672" spans="1:17" x14ac:dyDescent="0.35">
      <c r="A2672">
        <v>49</v>
      </c>
      <c r="B2672" t="s">
        <v>420</v>
      </c>
      <c r="C2672">
        <v>2020</v>
      </c>
      <c r="D2672">
        <v>10</v>
      </c>
      <c r="E2672" t="s">
        <v>131</v>
      </c>
      <c r="F2672">
        <v>5</v>
      </c>
      <c r="G2672" t="s">
        <v>140</v>
      </c>
      <c r="H2672">
        <v>616</v>
      </c>
      <c r="I2672" t="s">
        <v>446</v>
      </c>
      <c r="J2672" t="s">
        <v>441</v>
      </c>
      <c r="K2672" t="s">
        <v>442</v>
      </c>
      <c r="L2672">
        <v>4552</v>
      </c>
      <c r="M2672" t="s">
        <v>156</v>
      </c>
      <c r="N2672">
        <v>21</v>
      </c>
      <c r="O2672">
        <v>2528.86</v>
      </c>
      <c r="P2672">
        <v>13824</v>
      </c>
      <c r="Q2672" t="str">
        <f>VLOOKUP(J2672,S:T,2,FALSE)</f>
        <v>E6 - OTHER</v>
      </c>
    </row>
    <row r="2673" spans="1:17" x14ac:dyDescent="0.35">
      <c r="A2673">
        <v>49</v>
      </c>
      <c r="B2673" t="s">
        <v>420</v>
      </c>
      <c r="C2673">
        <v>2020</v>
      </c>
      <c r="D2673">
        <v>10</v>
      </c>
      <c r="E2673" t="s">
        <v>131</v>
      </c>
      <c r="F2673">
        <v>3</v>
      </c>
      <c r="G2673" t="s">
        <v>135</v>
      </c>
      <c r="H2673">
        <v>924</v>
      </c>
      <c r="I2673" t="s">
        <v>443</v>
      </c>
      <c r="J2673" t="s">
        <v>444</v>
      </c>
      <c r="K2673" t="s">
        <v>445</v>
      </c>
      <c r="L2673">
        <v>4532</v>
      </c>
      <c r="M2673" t="s">
        <v>142</v>
      </c>
      <c r="N2673">
        <v>1</v>
      </c>
      <c r="O2673">
        <v>133439.97</v>
      </c>
      <c r="P2673">
        <v>1122182</v>
      </c>
      <c r="Q2673" t="str">
        <f>VLOOKUP(J2673,S:T,2,FALSE)</f>
        <v>E5 - Large C&amp;I</v>
      </c>
    </row>
    <row r="2674" spans="1:17" x14ac:dyDescent="0.35">
      <c r="A2674">
        <v>49</v>
      </c>
      <c r="B2674" t="s">
        <v>420</v>
      </c>
      <c r="C2674">
        <v>2020</v>
      </c>
      <c r="D2674">
        <v>10</v>
      </c>
      <c r="E2674" t="s">
        <v>131</v>
      </c>
      <c r="F2674">
        <v>3</v>
      </c>
      <c r="G2674" t="s">
        <v>135</v>
      </c>
      <c r="H2674">
        <v>1</v>
      </c>
      <c r="I2674" t="s">
        <v>449</v>
      </c>
      <c r="J2674" t="s">
        <v>450</v>
      </c>
      <c r="K2674" t="s">
        <v>451</v>
      </c>
      <c r="L2674">
        <v>300</v>
      </c>
      <c r="M2674" t="s">
        <v>136</v>
      </c>
      <c r="N2674">
        <v>786</v>
      </c>
      <c r="O2674">
        <v>162941.07</v>
      </c>
      <c r="P2674">
        <v>745650</v>
      </c>
      <c r="Q2674" t="str">
        <f>VLOOKUP(J2674,S:T,2,FALSE)</f>
        <v>E1 - Residential</v>
      </c>
    </row>
    <row r="2675" spans="1:17" x14ac:dyDescent="0.35">
      <c r="A2675">
        <v>49</v>
      </c>
      <c r="B2675" t="s">
        <v>420</v>
      </c>
      <c r="C2675">
        <v>2020</v>
      </c>
      <c r="D2675">
        <v>10</v>
      </c>
      <c r="E2675" t="s">
        <v>131</v>
      </c>
      <c r="F2675">
        <v>3</v>
      </c>
      <c r="G2675" t="s">
        <v>135</v>
      </c>
      <c r="H2675">
        <v>6</v>
      </c>
      <c r="I2675" t="s">
        <v>421</v>
      </c>
      <c r="J2675" t="s">
        <v>422</v>
      </c>
      <c r="K2675" t="s">
        <v>423</v>
      </c>
      <c r="L2675">
        <v>300</v>
      </c>
      <c r="M2675" t="s">
        <v>136</v>
      </c>
      <c r="N2675">
        <v>2</v>
      </c>
      <c r="O2675">
        <v>137.63999999999999</v>
      </c>
      <c r="P2675">
        <v>827</v>
      </c>
      <c r="Q2675" t="str">
        <f>VLOOKUP(J2675,S:T,2,FALSE)</f>
        <v>E2 - Low Income Residential</v>
      </c>
    </row>
    <row r="2676" spans="1:17" x14ac:dyDescent="0.35">
      <c r="A2676">
        <v>49</v>
      </c>
      <c r="B2676" t="s">
        <v>420</v>
      </c>
      <c r="C2676">
        <v>2020</v>
      </c>
      <c r="D2676">
        <v>10</v>
      </c>
      <c r="E2676" t="s">
        <v>131</v>
      </c>
      <c r="F2676">
        <v>6</v>
      </c>
      <c r="G2676" t="s">
        <v>137</v>
      </c>
      <c r="H2676">
        <v>631</v>
      </c>
      <c r="I2676" t="s">
        <v>475</v>
      </c>
      <c r="J2676" t="s">
        <v>157</v>
      </c>
      <c r="K2676" t="s">
        <v>145</v>
      </c>
      <c r="L2676">
        <v>700</v>
      </c>
      <c r="M2676" t="s">
        <v>138</v>
      </c>
      <c r="N2676">
        <v>27</v>
      </c>
      <c r="O2676">
        <v>71203.55</v>
      </c>
      <c r="P2676">
        <v>356376</v>
      </c>
      <c r="Q2676" t="str">
        <f>VLOOKUP(J2676,S:T,2,FALSE)</f>
        <v>E6 - OTHER</v>
      </c>
    </row>
    <row r="2677" spans="1:17" x14ac:dyDescent="0.35">
      <c r="A2677">
        <v>49</v>
      </c>
      <c r="B2677" t="s">
        <v>420</v>
      </c>
      <c r="C2677">
        <v>2020</v>
      </c>
      <c r="D2677">
        <v>10</v>
      </c>
      <c r="E2677" t="s">
        <v>131</v>
      </c>
      <c r="F2677">
        <v>6</v>
      </c>
      <c r="G2677" t="s">
        <v>137</v>
      </c>
      <c r="H2677">
        <v>627</v>
      </c>
      <c r="I2677" t="s">
        <v>468</v>
      </c>
      <c r="J2677" t="s">
        <v>84</v>
      </c>
      <c r="K2677" t="s">
        <v>145</v>
      </c>
      <c r="L2677">
        <v>700</v>
      </c>
      <c r="M2677" t="s">
        <v>138</v>
      </c>
      <c r="N2677">
        <v>2</v>
      </c>
      <c r="O2677">
        <v>778.51</v>
      </c>
      <c r="P2677">
        <v>416</v>
      </c>
      <c r="Q2677" t="str">
        <f>VLOOKUP(J2677,S:T,2,FALSE)</f>
        <v>E6 - OTHER</v>
      </c>
    </row>
    <row r="2678" spans="1:17" x14ac:dyDescent="0.35">
      <c r="A2678">
        <v>49</v>
      </c>
      <c r="B2678" t="s">
        <v>420</v>
      </c>
      <c r="C2678">
        <v>2020</v>
      </c>
      <c r="D2678">
        <v>10</v>
      </c>
      <c r="E2678" t="s">
        <v>131</v>
      </c>
      <c r="F2678">
        <v>5</v>
      </c>
      <c r="G2678" t="s">
        <v>140</v>
      </c>
      <c r="H2678">
        <v>954</v>
      </c>
      <c r="I2678" t="s">
        <v>436</v>
      </c>
      <c r="J2678" t="s">
        <v>433</v>
      </c>
      <c r="K2678" t="s">
        <v>434</v>
      </c>
      <c r="L2678">
        <v>4552</v>
      </c>
      <c r="M2678" t="s">
        <v>156</v>
      </c>
      <c r="N2678">
        <v>175</v>
      </c>
      <c r="O2678">
        <v>387246.64</v>
      </c>
      <c r="P2678">
        <v>3629899</v>
      </c>
      <c r="Q2678" t="str">
        <f>VLOOKUP(J2678,S:T,2,FALSE)</f>
        <v>E4 - Medium C&amp;I</v>
      </c>
    </row>
    <row r="2679" spans="1:17" x14ac:dyDescent="0.35">
      <c r="A2679">
        <v>49</v>
      </c>
      <c r="B2679" t="s">
        <v>420</v>
      </c>
      <c r="C2679">
        <v>2020</v>
      </c>
      <c r="D2679">
        <v>10</v>
      </c>
      <c r="E2679" t="s">
        <v>131</v>
      </c>
      <c r="F2679">
        <v>5</v>
      </c>
      <c r="G2679" t="s">
        <v>140</v>
      </c>
      <c r="H2679">
        <v>13</v>
      </c>
      <c r="I2679" t="s">
        <v>432</v>
      </c>
      <c r="J2679" t="s">
        <v>433</v>
      </c>
      <c r="K2679" t="s">
        <v>434</v>
      </c>
      <c r="L2679">
        <v>460</v>
      </c>
      <c r="M2679" t="s">
        <v>141</v>
      </c>
      <c r="N2679">
        <v>275</v>
      </c>
      <c r="O2679">
        <v>705753.61</v>
      </c>
      <c r="P2679">
        <v>3667272</v>
      </c>
      <c r="Q2679" t="str">
        <f>VLOOKUP(J2679,S:T,2,FALSE)</f>
        <v>E4 - Medium C&amp;I</v>
      </c>
    </row>
    <row r="2680" spans="1:17" x14ac:dyDescent="0.35">
      <c r="A2680">
        <v>49</v>
      </c>
      <c r="B2680" t="s">
        <v>420</v>
      </c>
      <c r="C2680">
        <v>2020</v>
      </c>
      <c r="D2680">
        <v>10</v>
      </c>
      <c r="E2680" t="s">
        <v>131</v>
      </c>
      <c r="F2680">
        <v>1</v>
      </c>
      <c r="G2680" t="s">
        <v>132</v>
      </c>
      <c r="H2680">
        <v>954</v>
      </c>
      <c r="I2680" t="s">
        <v>436</v>
      </c>
      <c r="J2680" t="s">
        <v>433</v>
      </c>
      <c r="K2680" t="s">
        <v>434</v>
      </c>
      <c r="L2680">
        <v>4512</v>
      </c>
      <c r="M2680" t="s">
        <v>133</v>
      </c>
      <c r="N2680">
        <v>1</v>
      </c>
      <c r="O2680">
        <v>1232.1199999999999</v>
      </c>
      <c r="P2680">
        <v>11825</v>
      </c>
      <c r="Q2680" t="str">
        <f>VLOOKUP(J2680,S:T,2,FALSE)</f>
        <v>E4 - Medium C&amp;I</v>
      </c>
    </row>
    <row r="2681" spans="1:17" x14ac:dyDescent="0.35">
      <c r="A2681">
        <v>49</v>
      </c>
      <c r="B2681" t="s">
        <v>420</v>
      </c>
      <c r="C2681">
        <v>2020</v>
      </c>
      <c r="D2681">
        <v>10</v>
      </c>
      <c r="E2681" t="s">
        <v>131</v>
      </c>
      <c r="F2681">
        <v>5</v>
      </c>
      <c r="G2681" t="s">
        <v>140</v>
      </c>
      <c r="H2681">
        <v>710</v>
      </c>
      <c r="I2681" t="s">
        <v>448</v>
      </c>
      <c r="J2681" t="s">
        <v>438</v>
      </c>
      <c r="K2681" t="s">
        <v>439</v>
      </c>
      <c r="L2681">
        <v>4552</v>
      </c>
      <c r="M2681" t="s">
        <v>156</v>
      </c>
      <c r="N2681">
        <v>97</v>
      </c>
      <c r="O2681">
        <v>1975402.08</v>
      </c>
      <c r="P2681">
        <v>24148306</v>
      </c>
      <c r="Q2681" t="str">
        <f>VLOOKUP(J2681,S:T,2,FALSE)</f>
        <v>E5 - Large C&amp;I</v>
      </c>
    </row>
    <row r="2682" spans="1:17" x14ac:dyDescent="0.35">
      <c r="A2682">
        <v>49</v>
      </c>
      <c r="B2682" t="s">
        <v>420</v>
      </c>
      <c r="C2682">
        <v>2020</v>
      </c>
      <c r="D2682">
        <v>10</v>
      </c>
      <c r="E2682" t="s">
        <v>131</v>
      </c>
      <c r="F2682">
        <v>3</v>
      </c>
      <c r="G2682" t="s">
        <v>135</v>
      </c>
      <c r="H2682">
        <v>700</v>
      </c>
      <c r="I2682" t="s">
        <v>447</v>
      </c>
      <c r="J2682" t="s">
        <v>438</v>
      </c>
      <c r="K2682" t="s">
        <v>439</v>
      </c>
      <c r="L2682">
        <v>300</v>
      </c>
      <c r="M2682" t="s">
        <v>136</v>
      </c>
      <c r="N2682">
        <v>52</v>
      </c>
      <c r="O2682">
        <v>663307.64</v>
      </c>
      <c r="P2682">
        <v>4192725</v>
      </c>
      <c r="Q2682" t="str">
        <f>VLOOKUP(J2682,S:T,2,FALSE)</f>
        <v>E5 - Large C&amp;I</v>
      </c>
    </row>
    <row r="2683" spans="1:17" x14ac:dyDescent="0.35">
      <c r="A2683">
        <v>49</v>
      </c>
      <c r="B2683" t="s">
        <v>420</v>
      </c>
      <c r="C2683">
        <v>2020</v>
      </c>
      <c r="D2683">
        <v>10</v>
      </c>
      <c r="E2683" t="s">
        <v>131</v>
      </c>
      <c r="F2683">
        <v>6</v>
      </c>
      <c r="G2683" t="s">
        <v>137</v>
      </c>
      <c r="H2683">
        <v>617</v>
      </c>
      <c r="I2683" t="s">
        <v>470</v>
      </c>
      <c r="J2683" t="s">
        <v>430</v>
      </c>
      <c r="K2683" t="s">
        <v>431</v>
      </c>
      <c r="L2683">
        <v>4562</v>
      </c>
      <c r="M2683" t="s">
        <v>144</v>
      </c>
      <c r="N2683">
        <v>108</v>
      </c>
      <c r="O2683">
        <v>390110.86</v>
      </c>
      <c r="P2683">
        <v>1141870</v>
      </c>
      <c r="Q2683" t="str">
        <f>VLOOKUP(J2683,S:T,2,FALSE)</f>
        <v>E6 - OTHER</v>
      </c>
    </row>
    <row r="2684" spans="1:17" x14ac:dyDescent="0.35">
      <c r="A2684">
        <v>49</v>
      </c>
      <c r="B2684" t="s">
        <v>420</v>
      </c>
      <c r="C2684">
        <v>2020</v>
      </c>
      <c r="D2684">
        <v>10</v>
      </c>
      <c r="E2684" t="s">
        <v>131</v>
      </c>
      <c r="F2684">
        <v>5</v>
      </c>
      <c r="G2684" t="s">
        <v>140</v>
      </c>
      <c r="H2684">
        <v>950</v>
      </c>
      <c r="I2684" t="s">
        <v>428</v>
      </c>
      <c r="J2684" t="s">
        <v>425</v>
      </c>
      <c r="K2684" t="s">
        <v>426</v>
      </c>
      <c r="L2684">
        <v>4552</v>
      </c>
      <c r="M2684" t="s">
        <v>156</v>
      </c>
      <c r="N2684">
        <v>148</v>
      </c>
      <c r="O2684">
        <v>39828.18</v>
      </c>
      <c r="P2684">
        <v>337355</v>
      </c>
      <c r="Q2684" t="str">
        <f>VLOOKUP(J2684,S:T,2,FALSE)</f>
        <v>E3 - Small C&amp;I</v>
      </c>
    </row>
    <row r="2685" spans="1:17" x14ac:dyDescent="0.35">
      <c r="A2685">
        <v>49</v>
      </c>
      <c r="B2685" t="s">
        <v>420</v>
      </c>
      <c r="C2685">
        <v>2020</v>
      </c>
      <c r="D2685">
        <v>10</v>
      </c>
      <c r="E2685" t="s">
        <v>131</v>
      </c>
      <c r="F2685">
        <v>3</v>
      </c>
      <c r="G2685" t="s">
        <v>135</v>
      </c>
      <c r="H2685">
        <v>34</v>
      </c>
      <c r="I2685" t="s">
        <v>463</v>
      </c>
      <c r="J2685" t="s">
        <v>458</v>
      </c>
      <c r="K2685" t="s">
        <v>459</v>
      </c>
      <c r="L2685">
        <v>300</v>
      </c>
      <c r="M2685" t="s">
        <v>136</v>
      </c>
      <c r="N2685">
        <v>134</v>
      </c>
      <c r="O2685">
        <v>15177.63</v>
      </c>
      <c r="P2685">
        <v>68476</v>
      </c>
      <c r="Q2685" t="str">
        <f>VLOOKUP(J2685,S:T,2,FALSE)</f>
        <v>E3 - Small C&amp;I</v>
      </c>
    </row>
    <row r="2686" spans="1:17" x14ac:dyDescent="0.35">
      <c r="A2686">
        <v>49</v>
      </c>
      <c r="B2686" t="s">
        <v>420</v>
      </c>
      <c r="C2686">
        <v>2020</v>
      </c>
      <c r="D2686">
        <v>10</v>
      </c>
      <c r="E2686" t="s">
        <v>131</v>
      </c>
      <c r="F2686">
        <v>3</v>
      </c>
      <c r="G2686" t="s">
        <v>135</v>
      </c>
      <c r="H2686">
        <v>631</v>
      </c>
      <c r="I2686" t="s">
        <v>475</v>
      </c>
      <c r="J2686" t="s">
        <v>157</v>
      </c>
      <c r="K2686" t="s">
        <v>145</v>
      </c>
      <c r="L2686">
        <v>300</v>
      </c>
      <c r="M2686" t="s">
        <v>136</v>
      </c>
      <c r="N2686">
        <v>1</v>
      </c>
      <c r="O2686">
        <v>38.630000000000003</v>
      </c>
      <c r="P2686">
        <v>221</v>
      </c>
      <c r="Q2686" t="str">
        <f>VLOOKUP(J2686,S:T,2,FALSE)</f>
        <v>E6 - OTHER</v>
      </c>
    </row>
    <row r="2687" spans="1:17" x14ac:dyDescent="0.35">
      <c r="A2687">
        <v>49</v>
      </c>
      <c r="B2687" t="s">
        <v>420</v>
      </c>
      <c r="C2687">
        <v>2020</v>
      </c>
      <c r="D2687">
        <v>10</v>
      </c>
      <c r="E2687" t="s">
        <v>131</v>
      </c>
      <c r="F2687">
        <v>3</v>
      </c>
      <c r="G2687" t="s">
        <v>135</v>
      </c>
      <c r="H2687">
        <v>13</v>
      </c>
      <c r="I2687" t="s">
        <v>432</v>
      </c>
      <c r="J2687" t="s">
        <v>433</v>
      </c>
      <c r="K2687" t="s">
        <v>434</v>
      </c>
      <c r="L2687">
        <v>300</v>
      </c>
      <c r="M2687" t="s">
        <v>136</v>
      </c>
      <c r="N2687">
        <v>3556</v>
      </c>
      <c r="O2687">
        <v>5869958.5899999999</v>
      </c>
      <c r="P2687">
        <v>31628497</v>
      </c>
      <c r="Q2687" t="str">
        <f>VLOOKUP(J2687,S:T,2,FALSE)</f>
        <v>E4 - Medium C&amp;I</v>
      </c>
    </row>
    <row r="2688" spans="1:17" x14ac:dyDescent="0.35">
      <c r="A2688">
        <v>49</v>
      </c>
      <c r="B2688" t="s">
        <v>420</v>
      </c>
      <c r="C2688">
        <v>2020</v>
      </c>
      <c r="D2688">
        <v>10</v>
      </c>
      <c r="E2688" t="s">
        <v>131</v>
      </c>
      <c r="F2688">
        <v>3</v>
      </c>
      <c r="G2688" t="s">
        <v>135</v>
      </c>
      <c r="H2688">
        <v>53</v>
      </c>
      <c r="I2688" t="s">
        <v>435</v>
      </c>
      <c r="J2688" t="s">
        <v>433</v>
      </c>
      <c r="K2688" t="s">
        <v>434</v>
      </c>
      <c r="L2688">
        <v>300</v>
      </c>
      <c r="M2688" t="s">
        <v>136</v>
      </c>
      <c r="N2688">
        <v>158</v>
      </c>
      <c r="O2688">
        <v>335713.35</v>
      </c>
      <c r="P2688">
        <v>1719348</v>
      </c>
      <c r="Q2688" t="str">
        <f>VLOOKUP(J2688,S:T,2,FALSE)</f>
        <v>E4 - Medium C&amp;I</v>
      </c>
    </row>
    <row r="2689" spans="1:17" x14ac:dyDescent="0.35">
      <c r="A2689">
        <v>49</v>
      </c>
      <c r="B2689" t="s">
        <v>420</v>
      </c>
      <c r="C2689">
        <v>2020</v>
      </c>
      <c r="D2689">
        <v>10</v>
      </c>
      <c r="E2689" t="s">
        <v>131</v>
      </c>
      <c r="F2689">
        <v>3</v>
      </c>
      <c r="G2689" t="s">
        <v>135</v>
      </c>
      <c r="H2689">
        <v>711</v>
      </c>
      <c r="I2689" t="s">
        <v>452</v>
      </c>
      <c r="J2689" t="s">
        <v>438</v>
      </c>
      <c r="K2689" t="s">
        <v>439</v>
      </c>
      <c r="L2689">
        <v>4532</v>
      </c>
      <c r="M2689" t="s">
        <v>142</v>
      </c>
      <c r="N2689">
        <v>326</v>
      </c>
      <c r="O2689">
        <v>5391011.0300000003</v>
      </c>
      <c r="P2689">
        <v>70461996</v>
      </c>
      <c r="Q2689" t="str">
        <f>VLOOKUP(J2689,S:T,2,FALSE)</f>
        <v>E5 - Large C&amp;I</v>
      </c>
    </row>
    <row r="2690" spans="1:17" x14ac:dyDescent="0.35">
      <c r="A2690">
        <v>49</v>
      </c>
      <c r="B2690" t="s">
        <v>420</v>
      </c>
      <c r="C2690">
        <v>2020</v>
      </c>
      <c r="D2690">
        <v>10</v>
      </c>
      <c r="E2690" t="s">
        <v>131</v>
      </c>
      <c r="F2690">
        <v>5</v>
      </c>
      <c r="G2690" t="s">
        <v>140</v>
      </c>
      <c r="H2690">
        <v>943</v>
      </c>
      <c r="I2690" t="s">
        <v>464</v>
      </c>
      <c r="J2690" t="s">
        <v>465</v>
      </c>
      <c r="K2690" t="s">
        <v>466</v>
      </c>
      <c r="L2690">
        <v>4552</v>
      </c>
      <c r="M2690" t="s">
        <v>156</v>
      </c>
      <c r="N2690">
        <v>1</v>
      </c>
      <c r="O2690">
        <v>8786.49</v>
      </c>
      <c r="P2690">
        <v>0</v>
      </c>
      <c r="Q2690" t="str">
        <f>VLOOKUP(J2690,S:T,2,FALSE)</f>
        <v>E6 - OTHER</v>
      </c>
    </row>
    <row r="2691" spans="1:17" x14ac:dyDescent="0.35">
      <c r="A2691">
        <v>49</v>
      </c>
      <c r="B2691" t="s">
        <v>420</v>
      </c>
      <c r="C2691">
        <v>2020</v>
      </c>
      <c r="D2691">
        <v>10</v>
      </c>
      <c r="E2691" t="s">
        <v>131</v>
      </c>
      <c r="F2691">
        <v>3</v>
      </c>
      <c r="G2691" t="s">
        <v>135</v>
      </c>
      <c r="H2691">
        <v>616</v>
      </c>
      <c r="I2691" t="s">
        <v>446</v>
      </c>
      <c r="J2691" t="s">
        <v>441</v>
      </c>
      <c r="K2691" t="s">
        <v>442</v>
      </c>
      <c r="L2691">
        <v>4532</v>
      </c>
      <c r="M2691" t="s">
        <v>142</v>
      </c>
      <c r="N2691">
        <v>321</v>
      </c>
      <c r="O2691">
        <v>19456.02</v>
      </c>
      <c r="P2691">
        <v>112192</v>
      </c>
      <c r="Q2691" t="str">
        <f>VLOOKUP(J2691,S:T,2,FALSE)</f>
        <v>E6 - OTHER</v>
      </c>
    </row>
    <row r="2692" spans="1:17" x14ac:dyDescent="0.35">
      <c r="A2692">
        <v>49</v>
      </c>
      <c r="B2692" t="s">
        <v>420</v>
      </c>
      <c r="C2692">
        <v>2020</v>
      </c>
      <c r="D2692">
        <v>10</v>
      </c>
      <c r="E2692" t="s">
        <v>131</v>
      </c>
      <c r="F2692">
        <v>3</v>
      </c>
      <c r="G2692" t="s">
        <v>135</v>
      </c>
      <c r="H2692">
        <v>605</v>
      </c>
      <c r="I2692" t="s">
        <v>467</v>
      </c>
      <c r="J2692" t="s">
        <v>441</v>
      </c>
      <c r="K2692" t="s">
        <v>442</v>
      </c>
      <c r="L2692">
        <v>300</v>
      </c>
      <c r="M2692" t="s">
        <v>136</v>
      </c>
      <c r="N2692">
        <v>15</v>
      </c>
      <c r="O2692">
        <v>832.65</v>
      </c>
      <c r="P2692">
        <v>3094</v>
      </c>
      <c r="Q2692" t="str">
        <f>VLOOKUP(J2692,S:T,2,FALSE)</f>
        <v>E6 - OTHER</v>
      </c>
    </row>
    <row r="2693" spans="1:17" x14ac:dyDescent="0.35">
      <c r="A2693">
        <v>49</v>
      </c>
      <c r="B2693" t="s">
        <v>420</v>
      </c>
      <c r="C2693">
        <v>2020</v>
      </c>
      <c r="D2693">
        <v>10</v>
      </c>
      <c r="E2693" t="s">
        <v>131</v>
      </c>
      <c r="F2693">
        <v>10</v>
      </c>
      <c r="G2693" t="s">
        <v>149</v>
      </c>
      <c r="H2693">
        <v>905</v>
      </c>
      <c r="I2693" t="s">
        <v>454</v>
      </c>
      <c r="J2693" t="s">
        <v>422</v>
      </c>
      <c r="K2693" t="s">
        <v>423</v>
      </c>
      <c r="L2693">
        <v>4513</v>
      </c>
      <c r="M2693" t="s">
        <v>150</v>
      </c>
      <c r="N2693">
        <v>120</v>
      </c>
      <c r="O2693">
        <v>3324.89</v>
      </c>
      <c r="P2693">
        <v>49477</v>
      </c>
      <c r="Q2693" t="str">
        <f>VLOOKUP(J2693,S:T,2,FALSE)</f>
        <v>E2 - Low Income Residential</v>
      </c>
    </row>
    <row r="2694" spans="1:17" x14ac:dyDescent="0.35">
      <c r="A2694">
        <v>49</v>
      </c>
      <c r="B2694" t="s">
        <v>420</v>
      </c>
      <c r="C2694">
        <v>2020</v>
      </c>
      <c r="D2694">
        <v>10</v>
      </c>
      <c r="E2694" t="s">
        <v>131</v>
      </c>
      <c r="F2694">
        <v>6</v>
      </c>
      <c r="G2694" t="s">
        <v>137</v>
      </c>
      <c r="H2694">
        <v>34</v>
      </c>
      <c r="I2694" t="s">
        <v>463</v>
      </c>
      <c r="J2694" t="s">
        <v>458</v>
      </c>
      <c r="K2694" t="s">
        <v>459</v>
      </c>
      <c r="L2694">
        <v>700</v>
      </c>
      <c r="M2694" t="s">
        <v>138</v>
      </c>
      <c r="N2694">
        <v>161</v>
      </c>
      <c r="O2694">
        <v>21271.29</v>
      </c>
      <c r="P2694">
        <v>99030</v>
      </c>
      <c r="Q2694" t="str">
        <f>VLOOKUP(J2694,S:T,2,FALSE)</f>
        <v>E3 - Small C&amp;I</v>
      </c>
    </row>
    <row r="2695" spans="1:17" x14ac:dyDescent="0.35">
      <c r="A2695">
        <v>49</v>
      </c>
      <c r="B2695" t="s">
        <v>420</v>
      </c>
      <c r="C2695">
        <v>2020</v>
      </c>
      <c r="D2695">
        <v>10</v>
      </c>
      <c r="E2695" t="s">
        <v>131</v>
      </c>
      <c r="F2695">
        <v>10</v>
      </c>
      <c r="G2695" t="s">
        <v>149</v>
      </c>
      <c r="H2695">
        <v>903</v>
      </c>
      <c r="I2695" t="s">
        <v>453</v>
      </c>
      <c r="J2695" t="s">
        <v>450</v>
      </c>
      <c r="K2695" t="s">
        <v>451</v>
      </c>
      <c r="L2695">
        <v>4513</v>
      </c>
      <c r="M2695" t="s">
        <v>150</v>
      </c>
      <c r="N2695">
        <v>1564</v>
      </c>
      <c r="O2695">
        <v>119144.43</v>
      </c>
      <c r="P2695">
        <v>926562</v>
      </c>
      <c r="Q2695" t="str">
        <f>VLOOKUP(J2695,S:T,2,FALSE)</f>
        <v>E1 - Residential</v>
      </c>
    </row>
    <row r="2696" spans="1:17" x14ac:dyDescent="0.35">
      <c r="A2696">
        <v>49</v>
      </c>
      <c r="B2696" t="s">
        <v>420</v>
      </c>
      <c r="C2696">
        <v>2020</v>
      </c>
      <c r="D2696">
        <v>10</v>
      </c>
      <c r="E2696" t="s">
        <v>131</v>
      </c>
      <c r="F2696">
        <v>3</v>
      </c>
      <c r="G2696" t="s">
        <v>135</v>
      </c>
      <c r="H2696">
        <v>5</v>
      </c>
      <c r="I2696" t="s">
        <v>424</v>
      </c>
      <c r="J2696" t="s">
        <v>425</v>
      </c>
      <c r="K2696" t="s">
        <v>426</v>
      </c>
      <c r="L2696">
        <v>300</v>
      </c>
      <c r="M2696" t="s">
        <v>136</v>
      </c>
      <c r="N2696">
        <v>38819</v>
      </c>
      <c r="O2696">
        <v>3979747.83</v>
      </c>
      <c r="P2696">
        <v>39851328</v>
      </c>
      <c r="Q2696" t="str">
        <f>VLOOKUP(J2696,S:T,2,FALSE)</f>
        <v>E3 - Small C&amp;I</v>
      </c>
    </row>
    <row r="2697" spans="1:17" x14ac:dyDescent="0.35">
      <c r="A2697">
        <v>49</v>
      </c>
      <c r="B2697" t="s">
        <v>420</v>
      </c>
      <c r="C2697">
        <v>2020</v>
      </c>
      <c r="D2697">
        <v>10</v>
      </c>
      <c r="E2697" t="s">
        <v>131</v>
      </c>
      <c r="F2697">
        <v>1</v>
      </c>
      <c r="G2697" t="s">
        <v>132</v>
      </c>
      <c r="H2697">
        <v>55</v>
      </c>
      <c r="I2697" t="s">
        <v>427</v>
      </c>
      <c r="J2697" t="s">
        <v>425</v>
      </c>
      <c r="K2697" t="s">
        <v>426</v>
      </c>
      <c r="L2697">
        <v>200</v>
      </c>
      <c r="M2697" t="s">
        <v>143</v>
      </c>
      <c r="N2697">
        <v>2</v>
      </c>
      <c r="O2697">
        <v>809.94</v>
      </c>
      <c r="P2697">
        <v>4196</v>
      </c>
      <c r="Q2697" t="str">
        <f>VLOOKUP(J2697,S:T,2,FALSE)</f>
        <v>E3 - Small C&amp;I</v>
      </c>
    </row>
    <row r="2698" spans="1:17" x14ac:dyDescent="0.35">
      <c r="A2698">
        <v>49</v>
      </c>
      <c r="B2698" t="s">
        <v>420</v>
      </c>
      <c r="C2698">
        <v>2020</v>
      </c>
      <c r="D2698">
        <v>10</v>
      </c>
      <c r="E2698" t="s">
        <v>131</v>
      </c>
      <c r="F2698">
        <v>10</v>
      </c>
      <c r="G2698" t="s">
        <v>149</v>
      </c>
      <c r="H2698">
        <v>6</v>
      </c>
      <c r="I2698" t="s">
        <v>421</v>
      </c>
      <c r="J2698" t="s">
        <v>422</v>
      </c>
      <c r="K2698" t="s">
        <v>423</v>
      </c>
      <c r="L2698">
        <v>207</v>
      </c>
      <c r="M2698" t="s">
        <v>151</v>
      </c>
      <c r="N2698">
        <v>1018</v>
      </c>
      <c r="O2698">
        <v>89542.89</v>
      </c>
      <c r="P2698">
        <v>538882</v>
      </c>
      <c r="Q2698" t="str">
        <f>VLOOKUP(J2698,S:T,2,FALSE)</f>
        <v>E2 - Low Income Residential</v>
      </c>
    </row>
    <row r="2699" spans="1:17" x14ac:dyDescent="0.35">
      <c r="A2699">
        <v>49</v>
      </c>
      <c r="B2699" t="s">
        <v>420</v>
      </c>
      <c r="C2699">
        <v>2020</v>
      </c>
      <c r="D2699">
        <v>10</v>
      </c>
      <c r="E2699" t="s">
        <v>131</v>
      </c>
      <c r="F2699">
        <v>3</v>
      </c>
      <c r="G2699" t="s">
        <v>135</v>
      </c>
      <c r="H2699">
        <v>950</v>
      </c>
      <c r="I2699" t="s">
        <v>428</v>
      </c>
      <c r="J2699" t="s">
        <v>425</v>
      </c>
      <c r="K2699" t="s">
        <v>426</v>
      </c>
      <c r="L2699">
        <v>4532</v>
      </c>
      <c r="M2699" t="s">
        <v>142</v>
      </c>
      <c r="N2699">
        <v>10329</v>
      </c>
      <c r="O2699">
        <v>1398755.67</v>
      </c>
      <c r="P2699">
        <v>11247680</v>
      </c>
      <c r="Q2699" t="str">
        <f>VLOOKUP(J2699,S:T,2,FALSE)</f>
        <v>E3 - Small C&amp;I</v>
      </c>
    </row>
    <row r="2700" spans="1:17" x14ac:dyDescent="0.35">
      <c r="A2700">
        <v>49</v>
      </c>
      <c r="B2700" t="s">
        <v>420</v>
      </c>
      <c r="C2700">
        <v>2020</v>
      </c>
      <c r="D2700">
        <v>10</v>
      </c>
      <c r="E2700" t="s">
        <v>131</v>
      </c>
      <c r="F2700">
        <v>6</v>
      </c>
      <c r="G2700" t="s">
        <v>137</v>
      </c>
      <c r="H2700">
        <v>951</v>
      </c>
      <c r="I2700" t="s">
        <v>457</v>
      </c>
      <c r="J2700" t="s">
        <v>458</v>
      </c>
      <c r="K2700" t="s">
        <v>459</v>
      </c>
      <c r="L2700">
        <v>4562</v>
      </c>
      <c r="M2700" t="s">
        <v>144</v>
      </c>
      <c r="N2700">
        <v>204</v>
      </c>
      <c r="O2700">
        <v>8946.2199999999993</v>
      </c>
      <c r="P2700">
        <v>57422</v>
      </c>
      <c r="Q2700" t="str">
        <f>VLOOKUP(J2700,S:T,2,FALSE)</f>
        <v>E3 - Small C&amp;I</v>
      </c>
    </row>
    <row r="2701" spans="1:17" x14ac:dyDescent="0.35">
      <c r="A2701">
        <v>49</v>
      </c>
      <c r="B2701" t="s">
        <v>420</v>
      </c>
      <c r="C2701">
        <v>2020</v>
      </c>
      <c r="D2701">
        <v>10</v>
      </c>
      <c r="E2701" t="s">
        <v>131</v>
      </c>
      <c r="F2701">
        <v>1</v>
      </c>
      <c r="G2701" t="s">
        <v>132</v>
      </c>
      <c r="H2701">
        <v>950</v>
      </c>
      <c r="I2701" t="s">
        <v>428</v>
      </c>
      <c r="J2701" t="s">
        <v>425</v>
      </c>
      <c r="K2701" t="s">
        <v>426</v>
      </c>
      <c r="L2701">
        <v>4512</v>
      </c>
      <c r="M2701" t="s">
        <v>133</v>
      </c>
      <c r="N2701">
        <v>78</v>
      </c>
      <c r="O2701">
        <v>8698.17</v>
      </c>
      <c r="P2701">
        <v>68340</v>
      </c>
      <c r="Q2701" t="str">
        <f>VLOOKUP(J2701,S:T,2,FALSE)</f>
        <v>E3 - Small C&amp;I</v>
      </c>
    </row>
    <row r="2702" spans="1:17" x14ac:dyDescent="0.35">
      <c r="A2702">
        <v>49</v>
      </c>
      <c r="B2702" t="s">
        <v>420</v>
      </c>
      <c r="C2702">
        <v>2020</v>
      </c>
      <c r="D2702">
        <v>10</v>
      </c>
      <c r="E2702" t="s">
        <v>131</v>
      </c>
      <c r="F2702">
        <v>1</v>
      </c>
      <c r="G2702" t="s">
        <v>132</v>
      </c>
      <c r="H2702">
        <v>628</v>
      </c>
      <c r="I2702" t="s">
        <v>440</v>
      </c>
      <c r="J2702" t="s">
        <v>441</v>
      </c>
      <c r="K2702" t="s">
        <v>442</v>
      </c>
      <c r="L2702">
        <v>200</v>
      </c>
      <c r="M2702" t="s">
        <v>143</v>
      </c>
      <c r="N2702">
        <v>238</v>
      </c>
      <c r="O2702">
        <v>14867.29</v>
      </c>
      <c r="P2702">
        <v>36181</v>
      </c>
      <c r="Q2702" t="str">
        <f>VLOOKUP(J2702,S:T,2,FALSE)</f>
        <v>E6 - OTHER</v>
      </c>
    </row>
    <row r="2703" spans="1:17" x14ac:dyDescent="0.35">
      <c r="A2703">
        <v>49</v>
      </c>
      <c r="B2703" t="s">
        <v>420</v>
      </c>
      <c r="C2703">
        <v>2020</v>
      </c>
      <c r="D2703">
        <v>10</v>
      </c>
      <c r="E2703" t="s">
        <v>131</v>
      </c>
      <c r="F2703">
        <v>3</v>
      </c>
      <c r="G2703" t="s">
        <v>135</v>
      </c>
      <c r="H2703">
        <v>903</v>
      </c>
      <c r="I2703" t="s">
        <v>453</v>
      </c>
      <c r="J2703" t="s">
        <v>450</v>
      </c>
      <c r="K2703" t="s">
        <v>451</v>
      </c>
      <c r="L2703">
        <v>4532</v>
      </c>
      <c r="M2703" t="s">
        <v>142</v>
      </c>
      <c r="N2703">
        <v>104</v>
      </c>
      <c r="O2703">
        <v>20766.580000000002</v>
      </c>
      <c r="P2703">
        <v>170034</v>
      </c>
      <c r="Q2703" t="str">
        <f>VLOOKUP(J2703,S:T,2,FALSE)</f>
        <v>E1 - Residential</v>
      </c>
    </row>
    <row r="2704" spans="1:17" x14ac:dyDescent="0.35">
      <c r="A2704">
        <v>49</v>
      </c>
      <c r="B2704" t="s">
        <v>420</v>
      </c>
      <c r="C2704">
        <v>2020</v>
      </c>
      <c r="D2704">
        <v>10</v>
      </c>
      <c r="E2704" t="s">
        <v>131</v>
      </c>
      <c r="F2704">
        <v>5</v>
      </c>
      <c r="G2704" t="s">
        <v>140</v>
      </c>
      <c r="H2704">
        <v>1</v>
      </c>
      <c r="I2704" t="s">
        <v>449</v>
      </c>
      <c r="J2704" t="s">
        <v>450</v>
      </c>
      <c r="K2704" t="s">
        <v>451</v>
      </c>
      <c r="L2704">
        <v>460</v>
      </c>
      <c r="M2704" t="s">
        <v>141</v>
      </c>
      <c r="N2704">
        <v>6</v>
      </c>
      <c r="O2704">
        <v>617.96</v>
      </c>
      <c r="P2704">
        <v>2726</v>
      </c>
      <c r="Q2704" t="str">
        <f>VLOOKUP(J2704,S:T,2,FALSE)</f>
        <v>E1 - Residential</v>
      </c>
    </row>
    <row r="2705" spans="1:17" x14ac:dyDescent="0.35">
      <c r="A2705">
        <v>49</v>
      </c>
      <c r="B2705" t="s">
        <v>420</v>
      </c>
      <c r="C2705">
        <v>2020</v>
      </c>
      <c r="D2705">
        <v>10</v>
      </c>
      <c r="E2705" t="s">
        <v>131</v>
      </c>
      <c r="F2705">
        <v>1</v>
      </c>
      <c r="G2705" t="s">
        <v>132</v>
      </c>
      <c r="H2705">
        <v>903</v>
      </c>
      <c r="I2705" t="s">
        <v>453</v>
      </c>
      <c r="J2705" t="s">
        <v>450</v>
      </c>
      <c r="K2705" t="s">
        <v>451</v>
      </c>
      <c r="L2705">
        <v>4512</v>
      </c>
      <c r="M2705" t="s">
        <v>133</v>
      </c>
      <c r="N2705">
        <v>36420</v>
      </c>
      <c r="O2705">
        <v>2227504.96</v>
      </c>
      <c r="P2705">
        <v>16923516</v>
      </c>
      <c r="Q2705" t="str">
        <f>VLOOKUP(J2705,S:T,2,FALSE)</f>
        <v>E1 - Residential</v>
      </c>
    </row>
    <row r="2706" spans="1:17" x14ac:dyDescent="0.35">
      <c r="A2706">
        <v>49</v>
      </c>
      <c r="B2706" t="s">
        <v>420</v>
      </c>
      <c r="C2706">
        <v>2020</v>
      </c>
      <c r="D2706">
        <v>10</v>
      </c>
      <c r="E2706" t="s">
        <v>131</v>
      </c>
      <c r="F2706">
        <v>1</v>
      </c>
      <c r="G2706" t="s">
        <v>132</v>
      </c>
      <c r="H2706">
        <v>1</v>
      </c>
      <c r="I2706" t="s">
        <v>449</v>
      </c>
      <c r="J2706" t="s">
        <v>450</v>
      </c>
      <c r="K2706" t="s">
        <v>451</v>
      </c>
      <c r="L2706">
        <v>200</v>
      </c>
      <c r="M2706" t="s">
        <v>143</v>
      </c>
      <c r="N2706">
        <v>353513</v>
      </c>
      <c r="O2706">
        <v>40388936.590000004</v>
      </c>
      <c r="P2706">
        <v>179439733</v>
      </c>
      <c r="Q2706" t="str">
        <f>VLOOKUP(J2706,S:T,2,FALSE)</f>
        <v>E1 - Residential</v>
      </c>
    </row>
    <row r="2707" spans="1:17" x14ac:dyDescent="0.35">
      <c r="A2707">
        <v>49</v>
      </c>
      <c r="B2707" t="s">
        <v>420</v>
      </c>
      <c r="C2707">
        <v>2020</v>
      </c>
      <c r="D2707">
        <v>10</v>
      </c>
      <c r="E2707" t="s">
        <v>131</v>
      </c>
      <c r="F2707">
        <v>10</v>
      </c>
      <c r="G2707" t="s">
        <v>149</v>
      </c>
      <c r="H2707">
        <v>1</v>
      </c>
      <c r="I2707" t="s">
        <v>449</v>
      </c>
      <c r="J2707" t="s">
        <v>450</v>
      </c>
      <c r="K2707" t="s">
        <v>451</v>
      </c>
      <c r="L2707">
        <v>207</v>
      </c>
      <c r="M2707" t="s">
        <v>151</v>
      </c>
      <c r="N2707">
        <v>14946</v>
      </c>
      <c r="O2707">
        <v>1867913.72</v>
      </c>
      <c r="P2707">
        <v>8375991</v>
      </c>
      <c r="Q2707" t="str">
        <f>VLOOKUP(J2707,S:T,2,FALSE)</f>
        <v>E1 - Residential</v>
      </c>
    </row>
    <row r="2708" spans="1:17" x14ac:dyDescent="0.35">
      <c r="A2708">
        <v>49</v>
      </c>
      <c r="B2708" t="s">
        <v>420</v>
      </c>
      <c r="C2708">
        <v>2020</v>
      </c>
      <c r="D2708">
        <v>10</v>
      </c>
      <c r="E2708" t="s">
        <v>131</v>
      </c>
      <c r="F2708">
        <v>5</v>
      </c>
      <c r="G2708" t="s">
        <v>140</v>
      </c>
      <c r="H2708">
        <v>6</v>
      </c>
      <c r="I2708" t="s">
        <v>421</v>
      </c>
      <c r="J2708" t="s">
        <v>422</v>
      </c>
      <c r="K2708" t="s">
        <v>423</v>
      </c>
      <c r="L2708">
        <v>460</v>
      </c>
      <c r="M2708" t="s">
        <v>141</v>
      </c>
      <c r="N2708">
        <v>1</v>
      </c>
      <c r="O2708">
        <v>56.46</v>
      </c>
      <c r="P2708">
        <v>319</v>
      </c>
      <c r="Q2708" t="str">
        <f>VLOOKUP(J2708,S:T,2,FALSE)</f>
        <v>E2 - Low Income Residential</v>
      </c>
    </row>
    <row r="2709" spans="1:17" x14ac:dyDescent="0.35">
      <c r="A2709">
        <v>49</v>
      </c>
      <c r="B2709" t="s">
        <v>420</v>
      </c>
      <c r="C2709">
        <v>2020</v>
      </c>
      <c r="D2709">
        <v>10</v>
      </c>
      <c r="E2709" t="s">
        <v>131</v>
      </c>
      <c r="F2709">
        <v>5</v>
      </c>
      <c r="G2709" t="s">
        <v>140</v>
      </c>
      <c r="H2709">
        <v>711</v>
      </c>
      <c r="I2709" t="s">
        <v>452</v>
      </c>
      <c r="J2709" t="s">
        <v>438</v>
      </c>
      <c r="K2709" t="s">
        <v>439</v>
      </c>
      <c r="L2709">
        <v>4552</v>
      </c>
      <c r="M2709" t="s">
        <v>156</v>
      </c>
      <c r="N2709">
        <v>74</v>
      </c>
      <c r="O2709">
        <v>1180613.9099999999</v>
      </c>
      <c r="P2709">
        <v>14657097</v>
      </c>
      <c r="Q2709" t="str">
        <f>VLOOKUP(J2709,S:T,2,FALSE)</f>
        <v>E5 - Large C&amp;I</v>
      </c>
    </row>
    <row r="2710" spans="1:17" x14ac:dyDescent="0.35">
      <c r="A2710">
        <v>49</v>
      </c>
      <c r="B2710" t="s">
        <v>420</v>
      </c>
      <c r="C2710">
        <v>2020</v>
      </c>
      <c r="D2710">
        <v>10</v>
      </c>
      <c r="E2710" t="s">
        <v>131</v>
      </c>
      <c r="F2710">
        <v>6</v>
      </c>
      <c r="G2710" t="s">
        <v>137</v>
      </c>
      <c r="H2710">
        <v>616</v>
      </c>
      <c r="I2710" t="s">
        <v>446</v>
      </c>
      <c r="J2710" t="s">
        <v>441</v>
      </c>
      <c r="K2710" t="s">
        <v>442</v>
      </c>
      <c r="L2710">
        <v>4562</v>
      </c>
      <c r="M2710" t="s">
        <v>144</v>
      </c>
      <c r="N2710">
        <v>72</v>
      </c>
      <c r="O2710">
        <v>4926.45</v>
      </c>
      <c r="P2710">
        <v>29614</v>
      </c>
      <c r="Q2710" t="str">
        <f>VLOOKUP(J2710,S:T,2,FALSE)</f>
        <v>E6 - OTHER</v>
      </c>
    </row>
    <row r="2711" spans="1:17" x14ac:dyDescent="0.35">
      <c r="A2711">
        <v>49</v>
      </c>
      <c r="B2711" t="s">
        <v>420</v>
      </c>
      <c r="C2711">
        <v>2020</v>
      </c>
      <c r="D2711">
        <v>10</v>
      </c>
      <c r="E2711" t="s">
        <v>131</v>
      </c>
      <c r="F2711">
        <v>6</v>
      </c>
      <c r="G2711" t="s">
        <v>137</v>
      </c>
      <c r="H2711">
        <v>610</v>
      </c>
      <c r="I2711" t="s">
        <v>429</v>
      </c>
      <c r="J2711" t="s">
        <v>430</v>
      </c>
      <c r="K2711" t="s">
        <v>431</v>
      </c>
      <c r="L2711">
        <v>700</v>
      </c>
      <c r="M2711" t="s">
        <v>138</v>
      </c>
      <c r="N2711">
        <v>11</v>
      </c>
      <c r="O2711">
        <v>11230.81</v>
      </c>
      <c r="P2711">
        <v>20327</v>
      </c>
      <c r="Q2711" t="str">
        <f>VLOOKUP(J2711,S:T,2,FALSE)</f>
        <v>E6 - OTHER</v>
      </c>
    </row>
    <row r="2712" spans="1:17" x14ac:dyDescent="0.35">
      <c r="A2712">
        <v>49</v>
      </c>
      <c r="B2712" t="s">
        <v>420</v>
      </c>
      <c r="C2712">
        <v>2020</v>
      </c>
      <c r="D2712">
        <v>10</v>
      </c>
      <c r="E2712" t="s">
        <v>131</v>
      </c>
      <c r="F2712">
        <v>5</v>
      </c>
      <c r="G2712" t="s">
        <v>140</v>
      </c>
      <c r="H2712">
        <v>628</v>
      </c>
      <c r="I2712" t="s">
        <v>440</v>
      </c>
      <c r="J2712" t="s">
        <v>441</v>
      </c>
      <c r="K2712" t="s">
        <v>442</v>
      </c>
      <c r="L2712">
        <v>460</v>
      </c>
      <c r="M2712" t="s">
        <v>141</v>
      </c>
      <c r="N2712">
        <v>55</v>
      </c>
      <c r="O2712">
        <v>8516.49</v>
      </c>
      <c r="P2712">
        <v>34617</v>
      </c>
      <c r="Q2712" t="str">
        <f>VLOOKUP(J2712,S:T,2,FALSE)</f>
        <v>E6 - OTHER</v>
      </c>
    </row>
    <row r="2713" spans="1:17" x14ac:dyDescent="0.35">
      <c r="A2713">
        <v>49</v>
      </c>
      <c r="B2713" t="s">
        <v>420</v>
      </c>
      <c r="C2713">
        <v>2020</v>
      </c>
      <c r="D2713">
        <v>10</v>
      </c>
      <c r="E2713" t="s">
        <v>131</v>
      </c>
      <c r="F2713">
        <v>10</v>
      </c>
      <c r="G2713" t="s">
        <v>149</v>
      </c>
      <c r="H2713">
        <v>628</v>
      </c>
      <c r="I2713" t="s">
        <v>440</v>
      </c>
      <c r="J2713" t="s">
        <v>441</v>
      </c>
      <c r="K2713" t="s">
        <v>442</v>
      </c>
      <c r="L2713">
        <v>207</v>
      </c>
      <c r="M2713" t="s">
        <v>151</v>
      </c>
      <c r="N2713">
        <v>7</v>
      </c>
      <c r="O2713">
        <v>171.56</v>
      </c>
      <c r="P2713">
        <v>624</v>
      </c>
      <c r="Q2713" t="str">
        <f>VLOOKUP(J2713,S:T,2,FALSE)</f>
        <v>E6 - OTHER</v>
      </c>
    </row>
    <row r="2714" spans="1:17" x14ac:dyDescent="0.35">
      <c r="A2714">
        <v>49</v>
      </c>
      <c r="B2714" t="s">
        <v>420</v>
      </c>
      <c r="C2714">
        <v>2020</v>
      </c>
      <c r="D2714">
        <v>10</v>
      </c>
      <c r="E2714" t="s">
        <v>131</v>
      </c>
      <c r="F2714">
        <v>10</v>
      </c>
      <c r="G2714" t="s">
        <v>149</v>
      </c>
      <c r="H2714">
        <v>5</v>
      </c>
      <c r="I2714" t="s">
        <v>536</v>
      </c>
      <c r="J2714" t="s">
        <v>425</v>
      </c>
      <c r="K2714" t="s">
        <v>426</v>
      </c>
      <c r="L2714">
        <v>207</v>
      </c>
      <c r="M2714" t="s">
        <v>151</v>
      </c>
      <c r="N2714">
        <v>1</v>
      </c>
      <c r="O2714">
        <v>25.99</v>
      </c>
      <c r="P2714">
        <v>25</v>
      </c>
      <c r="Q2714" t="str">
        <f>VLOOKUP(J2714,S:T,2,FALSE)</f>
        <v>E3 - Small C&amp;I</v>
      </c>
    </row>
    <row r="2715" spans="1:17" x14ac:dyDescent="0.35">
      <c r="A2715">
        <v>49</v>
      </c>
      <c r="B2715" t="s">
        <v>420</v>
      </c>
      <c r="C2715">
        <v>2020</v>
      </c>
      <c r="D2715">
        <v>10</v>
      </c>
      <c r="E2715" t="s">
        <v>131</v>
      </c>
      <c r="F2715">
        <v>3</v>
      </c>
      <c r="G2715" t="s">
        <v>135</v>
      </c>
      <c r="H2715">
        <v>54</v>
      </c>
      <c r="I2715" t="s">
        <v>476</v>
      </c>
      <c r="J2715" t="s">
        <v>458</v>
      </c>
      <c r="K2715" t="s">
        <v>459</v>
      </c>
      <c r="L2715">
        <v>300</v>
      </c>
      <c r="M2715" t="s">
        <v>136</v>
      </c>
      <c r="N2715">
        <v>3</v>
      </c>
      <c r="O2715">
        <v>1172.67</v>
      </c>
      <c r="P2715">
        <v>6113</v>
      </c>
      <c r="Q2715" t="str">
        <f>VLOOKUP(J2715,S:T,2,FALSE)</f>
        <v>E3 - Small C&amp;I</v>
      </c>
    </row>
    <row r="2716" spans="1:17" x14ac:dyDescent="0.35">
      <c r="A2716">
        <v>49</v>
      </c>
      <c r="B2716" t="s">
        <v>420</v>
      </c>
      <c r="C2716">
        <v>2020</v>
      </c>
      <c r="D2716">
        <v>10</v>
      </c>
      <c r="E2716" t="s">
        <v>131</v>
      </c>
      <c r="F2716">
        <v>6</v>
      </c>
      <c r="G2716" t="s">
        <v>137</v>
      </c>
      <c r="H2716">
        <v>619</v>
      </c>
      <c r="I2716" t="s">
        <v>474</v>
      </c>
      <c r="J2716" t="s">
        <v>157</v>
      </c>
      <c r="K2716" t="s">
        <v>145</v>
      </c>
      <c r="L2716">
        <v>4562</v>
      </c>
      <c r="M2716" t="s">
        <v>144</v>
      </c>
      <c r="N2716">
        <v>126</v>
      </c>
      <c r="O2716">
        <v>236028.16</v>
      </c>
      <c r="P2716">
        <v>2094449</v>
      </c>
      <c r="Q2716" t="str">
        <f>VLOOKUP(J2716,S:T,2,FALSE)</f>
        <v>E6 - OTHER</v>
      </c>
    </row>
    <row r="2717" spans="1:17" x14ac:dyDescent="0.35">
      <c r="A2717">
        <v>49</v>
      </c>
      <c r="B2717" t="s">
        <v>420</v>
      </c>
      <c r="C2717">
        <v>2020</v>
      </c>
      <c r="D2717">
        <v>10</v>
      </c>
      <c r="E2717" t="s">
        <v>131</v>
      </c>
      <c r="F2717">
        <v>10</v>
      </c>
      <c r="G2717" t="s">
        <v>149</v>
      </c>
      <c r="H2717">
        <v>401</v>
      </c>
      <c r="I2717" t="s">
        <v>525</v>
      </c>
      <c r="J2717">
        <v>1012</v>
      </c>
      <c r="K2717" t="s">
        <v>145</v>
      </c>
      <c r="L2717">
        <v>200</v>
      </c>
      <c r="M2717" t="s">
        <v>143</v>
      </c>
      <c r="N2717">
        <v>8</v>
      </c>
      <c r="O2717">
        <v>452.23</v>
      </c>
      <c r="P2717">
        <v>238.24</v>
      </c>
      <c r="Q2717" t="str">
        <f>VLOOKUP(J2717,S:T,2,FALSE)</f>
        <v>G1 - Residential</v>
      </c>
    </row>
    <row r="2718" spans="1:17" x14ac:dyDescent="0.35">
      <c r="A2718">
        <v>49</v>
      </c>
      <c r="B2718" t="s">
        <v>420</v>
      </c>
      <c r="C2718">
        <v>2020</v>
      </c>
      <c r="D2718">
        <v>10</v>
      </c>
      <c r="E2718" t="s">
        <v>131</v>
      </c>
      <c r="F2718">
        <v>3</v>
      </c>
      <c r="G2718" t="s">
        <v>135</v>
      </c>
      <c r="H2718">
        <v>441</v>
      </c>
      <c r="I2718" t="s">
        <v>526</v>
      </c>
      <c r="J2718" t="s">
        <v>527</v>
      </c>
      <c r="K2718" t="s">
        <v>145</v>
      </c>
      <c r="L2718">
        <v>300</v>
      </c>
      <c r="M2718" t="s">
        <v>136</v>
      </c>
      <c r="N2718">
        <v>1</v>
      </c>
      <c r="O2718">
        <v>19724.64</v>
      </c>
      <c r="P2718">
        <v>61293.41</v>
      </c>
      <c r="Q2718" t="str">
        <f>VLOOKUP(J2718,S:T,2,FALSE)</f>
        <v>G5 - Large C&amp;I</v>
      </c>
    </row>
    <row r="2719" spans="1:17" x14ac:dyDescent="0.35">
      <c r="A2719">
        <v>49</v>
      </c>
      <c r="B2719" t="s">
        <v>420</v>
      </c>
      <c r="C2719">
        <v>2020</v>
      </c>
      <c r="D2719">
        <v>10</v>
      </c>
      <c r="E2719" t="s">
        <v>131</v>
      </c>
      <c r="F2719">
        <v>3</v>
      </c>
      <c r="G2719" t="s">
        <v>135</v>
      </c>
      <c r="H2719">
        <v>400</v>
      </c>
      <c r="I2719" t="s">
        <v>510</v>
      </c>
      <c r="J2719">
        <v>0</v>
      </c>
      <c r="K2719" t="s">
        <v>145</v>
      </c>
      <c r="L2719">
        <v>0</v>
      </c>
      <c r="M2719" t="s">
        <v>145</v>
      </c>
      <c r="N2719">
        <v>1</v>
      </c>
      <c r="O2719">
        <v>717.76</v>
      </c>
      <c r="P2719">
        <v>560.74</v>
      </c>
      <c r="Q2719" t="str">
        <f>VLOOKUP(J2719,S:T,2,FALSE)</f>
        <v>G6 - OTHER</v>
      </c>
    </row>
    <row r="2720" spans="1:17" x14ac:dyDescent="0.35">
      <c r="A2720">
        <v>49</v>
      </c>
      <c r="B2720" t="s">
        <v>420</v>
      </c>
      <c r="C2720">
        <v>2020</v>
      </c>
      <c r="D2720">
        <v>10</v>
      </c>
      <c r="E2720" t="s">
        <v>131</v>
      </c>
      <c r="F2720">
        <v>5</v>
      </c>
      <c r="G2720" t="s">
        <v>140</v>
      </c>
      <c r="H2720">
        <v>415</v>
      </c>
      <c r="I2720" t="s">
        <v>501</v>
      </c>
      <c r="J2720" t="s">
        <v>502</v>
      </c>
      <c r="K2720" t="s">
        <v>145</v>
      </c>
      <c r="L2720">
        <v>1670</v>
      </c>
      <c r="M2720" t="s">
        <v>491</v>
      </c>
      <c r="N2720">
        <v>4</v>
      </c>
      <c r="O2720">
        <v>13819.97</v>
      </c>
      <c r="P2720">
        <v>24616.15</v>
      </c>
      <c r="Q2720" t="str">
        <f>VLOOKUP(J2720,S:T,2,FALSE)</f>
        <v>G5 - Large C&amp;I</v>
      </c>
    </row>
    <row r="2721" spans="1:17" x14ac:dyDescent="0.35">
      <c r="A2721">
        <v>49</v>
      </c>
      <c r="B2721" t="s">
        <v>420</v>
      </c>
      <c r="C2721">
        <v>2020</v>
      </c>
      <c r="D2721">
        <v>10</v>
      </c>
      <c r="E2721" t="s">
        <v>131</v>
      </c>
      <c r="F2721">
        <v>5</v>
      </c>
      <c r="G2721" t="s">
        <v>140</v>
      </c>
      <c r="H2721">
        <v>420</v>
      </c>
      <c r="I2721" t="s">
        <v>498</v>
      </c>
      <c r="J2721">
        <v>2331</v>
      </c>
      <c r="K2721" t="s">
        <v>145</v>
      </c>
      <c r="L2721">
        <v>400</v>
      </c>
      <c r="M2721" t="s">
        <v>140</v>
      </c>
      <c r="N2721">
        <v>1</v>
      </c>
      <c r="O2721">
        <v>1268.67</v>
      </c>
      <c r="P2721">
        <v>936.62</v>
      </c>
      <c r="Q2721" t="str">
        <f>VLOOKUP(J2721,S:T,2,FALSE)</f>
        <v>G5 - Large C&amp;I</v>
      </c>
    </row>
    <row r="2722" spans="1:17" x14ac:dyDescent="0.35">
      <c r="A2722">
        <v>49</v>
      </c>
      <c r="B2722" t="s">
        <v>420</v>
      </c>
      <c r="C2722">
        <v>2020</v>
      </c>
      <c r="D2722">
        <v>10</v>
      </c>
      <c r="E2722" t="s">
        <v>131</v>
      </c>
      <c r="F2722">
        <v>3</v>
      </c>
      <c r="G2722" t="s">
        <v>135</v>
      </c>
      <c r="H2722">
        <v>410</v>
      </c>
      <c r="I2722" t="s">
        <v>513</v>
      </c>
      <c r="J2722">
        <v>3321</v>
      </c>
      <c r="K2722" t="s">
        <v>145</v>
      </c>
      <c r="L2722">
        <v>1670</v>
      </c>
      <c r="M2722" t="s">
        <v>491</v>
      </c>
      <c r="N2722">
        <v>203</v>
      </c>
      <c r="O2722">
        <v>284931.26</v>
      </c>
      <c r="P2722">
        <v>279955.20000000001</v>
      </c>
      <c r="Q2722" t="str">
        <f>VLOOKUP(J2722,S:T,2,FALSE)</f>
        <v>G5 - Large C&amp;I</v>
      </c>
    </row>
    <row r="2723" spans="1:17" x14ac:dyDescent="0.35">
      <c r="A2723">
        <v>49</v>
      </c>
      <c r="B2723" t="s">
        <v>420</v>
      </c>
      <c r="C2723">
        <v>2020</v>
      </c>
      <c r="D2723">
        <v>10</v>
      </c>
      <c r="E2723" t="s">
        <v>131</v>
      </c>
      <c r="F2723">
        <v>5</v>
      </c>
      <c r="G2723" t="s">
        <v>140</v>
      </c>
      <c r="H2723">
        <v>410</v>
      </c>
      <c r="I2723" t="s">
        <v>513</v>
      </c>
      <c r="J2723">
        <v>3321</v>
      </c>
      <c r="K2723" t="s">
        <v>145</v>
      </c>
      <c r="L2723">
        <v>1670</v>
      </c>
      <c r="M2723" t="s">
        <v>491</v>
      </c>
      <c r="N2723">
        <v>22</v>
      </c>
      <c r="O2723">
        <v>37564.959999999999</v>
      </c>
      <c r="P2723">
        <v>37347.519999999997</v>
      </c>
      <c r="Q2723" t="str">
        <f>VLOOKUP(J2723,S:T,2,FALSE)</f>
        <v>G5 - Large C&amp;I</v>
      </c>
    </row>
    <row r="2724" spans="1:17" x14ac:dyDescent="0.35">
      <c r="A2724">
        <v>49</v>
      </c>
      <c r="B2724" t="s">
        <v>420</v>
      </c>
      <c r="C2724">
        <v>2020</v>
      </c>
      <c r="D2724">
        <v>10</v>
      </c>
      <c r="E2724" t="s">
        <v>131</v>
      </c>
      <c r="F2724">
        <v>3</v>
      </c>
      <c r="G2724" t="s">
        <v>135</v>
      </c>
      <c r="H2724">
        <v>408</v>
      </c>
      <c r="I2724" t="s">
        <v>478</v>
      </c>
      <c r="J2724">
        <v>2231</v>
      </c>
      <c r="K2724" t="s">
        <v>145</v>
      </c>
      <c r="L2724">
        <v>300</v>
      </c>
      <c r="M2724" t="s">
        <v>136</v>
      </c>
      <c r="N2724">
        <v>55</v>
      </c>
      <c r="O2724">
        <v>26385.5</v>
      </c>
      <c r="P2724">
        <v>16049.87</v>
      </c>
      <c r="Q2724" t="str">
        <f>VLOOKUP(J2724,S:T,2,FALSE)</f>
        <v>G4 - Medium C&amp;I</v>
      </c>
    </row>
    <row r="2725" spans="1:17" x14ac:dyDescent="0.35">
      <c r="A2725">
        <v>49</v>
      </c>
      <c r="B2725" t="s">
        <v>420</v>
      </c>
      <c r="C2725">
        <v>2020</v>
      </c>
      <c r="D2725">
        <v>10</v>
      </c>
      <c r="E2725" t="s">
        <v>131</v>
      </c>
      <c r="F2725">
        <v>5</v>
      </c>
      <c r="G2725" t="s">
        <v>140</v>
      </c>
      <c r="H2725">
        <v>405</v>
      </c>
      <c r="I2725" t="s">
        <v>504</v>
      </c>
      <c r="J2725">
        <v>2237</v>
      </c>
      <c r="K2725" t="s">
        <v>145</v>
      </c>
      <c r="L2725">
        <v>400</v>
      </c>
      <c r="M2725" t="s">
        <v>140</v>
      </c>
      <c r="N2725">
        <v>21</v>
      </c>
      <c r="O2725">
        <v>22849.34</v>
      </c>
      <c r="P2725">
        <v>17964.990000000002</v>
      </c>
      <c r="Q2725" t="str">
        <f>VLOOKUP(J2725,S:T,2,FALSE)</f>
        <v>G4 - Medium C&amp;I</v>
      </c>
    </row>
    <row r="2726" spans="1:17" x14ac:dyDescent="0.35">
      <c r="A2726">
        <v>49</v>
      </c>
      <c r="B2726" t="s">
        <v>420</v>
      </c>
      <c r="C2726">
        <v>2020</v>
      </c>
      <c r="D2726">
        <v>10</v>
      </c>
      <c r="E2726" t="s">
        <v>131</v>
      </c>
      <c r="F2726">
        <v>1</v>
      </c>
      <c r="G2726" t="s">
        <v>132</v>
      </c>
      <c r="H2726">
        <v>400</v>
      </c>
      <c r="I2726" t="s">
        <v>510</v>
      </c>
      <c r="J2726">
        <v>1247</v>
      </c>
      <c r="K2726" t="s">
        <v>145</v>
      </c>
      <c r="L2726">
        <v>207</v>
      </c>
      <c r="M2726" t="s">
        <v>151</v>
      </c>
      <c r="N2726">
        <v>10</v>
      </c>
      <c r="O2726">
        <v>351.23</v>
      </c>
      <c r="P2726">
        <v>165.32</v>
      </c>
      <c r="Q2726" t="str">
        <f>VLOOKUP(J2726,S:T,2,FALSE)</f>
        <v>G1 - Residential</v>
      </c>
    </row>
    <row r="2727" spans="1:17" x14ac:dyDescent="0.35">
      <c r="A2727">
        <v>49</v>
      </c>
      <c r="B2727" t="s">
        <v>420</v>
      </c>
      <c r="C2727">
        <v>2020</v>
      </c>
      <c r="D2727">
        <v>10</v>
      </c>
      <c r="E2727" t="s">
        <v>131</v>
      </c>
      <c r="F2727">
        <v>3</v>
      </c>
      <c r="G2727" t="s">
        <v>135</v>
      </c>
      <c r="H2727">
        <v>430</v>
      </c>
      <c r="I2727" t="s">
        <v>492</v>
      </c>
      <c r="J2727" t="s">
        <v>493</v>
      </c>
      <c r="K2727" t="s">
        <v>145</v>
      </c>
      <c r="L2727">
        <v>300</v>
      </c>
      <c r="M2727" t="s">
        <v>136</v>
      </c>
      <c r="N2727">
        <v>1</v>
      </c>
      <c r="O2727">
        <v>18749.63</v>
      </c>
      <c r="P2727">
        <v>1</v>
      </c>
      <c r="Q2727" t="str">
        <f>VLOOKUP(J2727,S:T,2,FALSE)</f>
        <v>E6 - OTHER</v>
      </c>
    </row>
    <row r="2728" spans="1:17" x14ac:dyDescent="0.35">
      <c r="A2728">
        <v>49</v>
      </c>
      <c r="B2728" t="s">
        <v>420</v>
      </c>
      <c r="C2728">
        <v>2020</v>
      </c>
      <c r="D2728">
        <v>10</v>
      </c>
      <c r="E2728" t="s">
        <v>131</v>
      </c>
      <c r="F2728">
        <v>3</v>
      </c>
      <c r="G2728" t="s">
        <v>135</v>
      </c>
      <c r="H2728">
        <v>422</v>
      </c>
      <c r="I2728" t="s">
        <v>500</v>
      </c>
      <c r="J2728">
        <v>2421</v>
      </c>
      <c r="K2728" t="s">
        <v>145</v>
      </c>
      <c r="L2728">
        <v>1671</v>
      </c>
      <c r="M2728" t="s">
        <v>484</v>
      </c>
      <c r="N2728">
        <v>1</v>
      </c>
      <c r="O2728">
        <v>4171.6000000000004</v>
      </c>
      <c r="P2728">
        <v>17036.900000000001</v>
      </c>
      <c r="Q2728" t="str">
        <f>VLOOKUP(J2728,S:T,2,FALSE)</f>
        <v>G5 - Large C&amp;I</v>
      </c>
    </row>
    <row r="2729" spans="1:17" x14ac:dyDescent="0.35">
      <c r="A2729">
        <v>49</v>
      </c>
      <c r="B2729" t="s">
        <v>420</v>
      </c>
      <c r="C2729">
        <v>2020</v>
      </c>
      <c r="D2729">
        <v>10</v>
      </c>
      <c r="E2729" t="s">
        <v>131</v>
      </c>
      <c r="F2729">
        <v>3</v>
      </c>
      <c r="G2729" t="s">
        <v>135</v>
      </c>
      <c r="H2729">
        <v>418</v>
      </c>
      <c r="I2729" t="s">
        <v>528</v>
      </c>
      <c r="J2729">
        <v>2321</v>
      </c>
      <c r="K2729" t="s">
        <v>145</v>
      </c>
      <c r="L2729">
        <v>1671</v>
      </c>
      <c r="M2729" t="s">
        <v>484</v>
      </c>
      <c r="N2729">
        <v>46</v>
      </c>
      <c r="O2729">
        <v>92188.3</v>
      </c>
      <c r="P2729">
        <v>185238.09</v>
      </c>
      <c r="Q2729" t="str">
        <f>VLOOKUP(J2729,S:T,2,FALSE)</f>
        <v>G5 - Large C&amp;I</v>
      </c>
    </row>
    <row r="2730" spans="1:17" x14ac:dyDescent="0.35">
      <c r="A2730">
        <v>49</v>
      </c>
      <c r="B2730" t="s">
        <v>420</v>
      </c>
      <c r="C2730">
        <v>2020</v>
      </c>
      <c r="D2730">
        <v>10</v>
      </c>
      <c r="E2730" t="s">
        <v>131</v>
      </c>
      <c r="F2730">
        <v>3</v>
      </c>
      <c r="G2730" t="s">
        <v>135</v>
      </c>
      <c r="H2730">
        <v>423</v>
      </c>
      <c r="I2730" t="s">
        <v>482</v>
      </c>
      <c r="J2730" t="s">
        <v>483</v>
      </c>
      <c r="K2730" t="s">
        <v>145</v>
      </c>
      <c r="L2730">
        <v>1671</v>
      </c>
      <c r="M2730" t="s">
        <v>484</v>
      </c>
      <c r="N2730">
        <v>11</v>
      </c>
      <c r="O2730">
        <v>159617.09</v>
      </c>
      <c r="P2730">
        <v>843347.71</v>
      </c>
      <c r="Q2730" t="str">
        <f>VLOOKUP(J2730,S:T,2,FALSE)</f>
        <v>G5 - Large C&amp;I</v>
      </c>
    </row>
    <row r="2731" spans="1:17" x14ac:dyDescent="0.35">
      <c r="A2731">
        <v>49</v>
      </c>
      <c r="B2731" t="s">
        <v>420</v>
      </c>
      <c r="C2731">
        <v>2020</v>
      </c>
      <c r="D2731">
        <v>10</v>
      </c>
      <c r="E2731" t="s">
        <v>131</v>
      </c>
      <c r="F2731">
        <v>5</v>
      </c>
      <c r="G2731" t="s">
        <v>140</v>
      </c>
      <c r="H2731">
        <v>411</v>
      </c>
      <c r="I2731" t="s">
        <v>489</v>
      </c>
      <c r="J2731" t="s">
        <v>490</v>
      </c>
      <c r="K2731" t="s">
        <v>145</v>
      </c>
      <c r="L2731">
        <v>1670</v>
      </c>
      <c r="M2731" t="s">
        <v>491</v>
      </c>
      <c r="N2731">
        <v>15</v>
      </c>
      <c r="O2731">
        <v>28888.82</v>
      </c>
      <c r="P2731">
        <v>39798.25</v>
      </c>
      <c r="Q2731" t="str">
        <f>VLOOKUP(J2731,S:T,2,FALSE)</f>
        <v>G5 - Large C&amp;I</v>
      </c>
    </row>
    <row r="2732" spans="1:17" x14ac:dyDescent="0.35">
      <c r="A2732">
        <v>49</v>
      </c>
      <c r="B2732" t="s">
        <v>420</v>
      </c>
      <c r="C2732">
        <v>2020</v>
      </c>
      <c r="D2732">
        <v>10</v>
      </c>
      <c r="E2732" t="s">
        <v>131</v>
      </c>
      <c r="F2732">
        <v>3</v>
      </c>
      <c r="G2732" t="s">
        <v>135</v>
      </c>
      <c r="H2732">
        <v>443</v>
      </c>
      <c r="I2732" t="s">
        <v>494</v>
      </c>
      <c r="J2732">
        <v>2121</v>
      </c>
      <c r="K2732" t="s">
        <v>145</v>
      </c>
      <c r="L2732">
        <v>1670</v>
      </c>
      <c r="M2732" t="s">
        <v>491</v>
      </c>
      <c r="N2732">
        <v>819</v>
      </c>
      <c r="O2732">
        <v>51606.080000000002</v>
      </c>
      <c r="P2732">
        <v>50210.23</v>
      </c>
      <c r="Q2732" t="str">
        <f>VLOOKUP(J2732,S:T,2,FALSE)</f>
        <v>G3 - Small C&amp;I</v>
      </c>
    </row>
    <row r="2733" spans="1:17" x14ac:dyDescent="0.35">
      <c r="A2733">
        <v>49</v>
      </c>
      <c r="B2733" t="s">
        <v>420</v>
      </c>
      <c r="C2733">
        <v>2020</v>
      </c>
      <c r="D2733">
        <v>10</v>
      </c>
      <c r="E2733" t="s">
        <v>131</v>
      </c>
      <c r="F2733">
        <v>5</v>
      </c>
      <c r="G2733" t="s">
        <v>140</v>
      </c>
      <c r="H2733">
        <v>404</v>
      </c>
      <c r="I2733" t="s">
        <v>506</v>
      </c>
      <c r="J2733">
        <v>2107</v>
      </c>
      <c r="K2733" t="s">
        <v>145</v>
      </c>
      <c r="L2733">
        <v>400</v>
      </c>
      <c r="M2733" t="s">
        <v>140</v>
      </c>
      <c r="N2733">
        <v>8</v>
      </c>
      <c r="O2733">
        <v>298</v>
      </c>
      <c r="P2733">
        <v>103.71</v>
      </c>
      <c r="Q2733" t="str">
        <f>VLOOKUP(J2733,S:T,2,FALSE)</f>
        <v>G3 - Small C&amp;I</v>
      </c>
    </row>
    <row r="2734" spans="1:17" x14ac:dyDescent="0.35">
      <c r="A2734">
        <v>49</v>
      </c>
      <c r="B2734" t="s">
        <v>420</v>
      </c>
      <c r="C2734">
        <v>2020</v>
      </c>
      <c r="D2734">
        <v>10</v>
      </c>
      <c r="E2734" t="s">
        <v>131</v>
      </c>
      <c r="F2734">
        <v>3</v>
      </c>
      <c r="G2734" t="s">
        <v>135</v>
      </c>
      <c r="H2734">
        <v>409</v>
      </c>
      <c r="I2734" t="s">
        <v>517</v>
      </c>
      <c r="J2734">
        <v>3367</v>
      </c>
      <c r="K2734" t="s">
        <v>145</v>
      </c>
      <c r="L2734">
        <v>300</v>
      </c>
      <c r="M2734" t="s">
        <v>136</v>
      </c>
      <c r="N2734">
        <v>84</v>
      </c>
      <c r="O2734">
        <v>139262.17000000001</v>
      </c>
      <c r="P2734">
        <v>76085.41</v>
      </c>
      <c r="Q2734" t="str">
        <f>VLOOKUP(J2734,S:T,2,FALSE)</f>
        <v>G5 - Large C&amp;I</v>
      </c>
    </row>
    <row r="2735" spans="1:17" x14ac:dyDescent="0.35">
      <c r="A2735">
        <v>49</v>
      </c>
      <c r="B2735" t="s">
        <v>420</v>
      </c>
      <c r="C2735">
        <v>2020</v>
      </c>
      <c r="D2735">
        <v>10</v>
      </c>
      <c r="E2735" t="s">
        <v>131</v>
      </c>
      <c r="F2735">
        <v>5</v>
      </c>
      <c r="G2735" t="s">
        <v>140</v>
      </c>
      <c r="H2735">
        <v>414</v>
      </c>
      <c r="I2735" t="s">
        <v>505</v>
      </c>
      <c r="J2735">
        <v>3421</v>
      </c>
      <c r="K2735" t="s">
        <v>145</v>
      </c>
      <c r="L2735">
        <v>1670</v>
      </c>
      <c r="M2735" t="s">
        <v>491</v>
      </c>
      <c r="N2735">
        <v>1</v>
      </c>
      <c r="O2735">
        <v>2628.11</v>
      </c>
      <c r="P2735">
        <v>5411.26</v>
      </c>
      <c r="Q2735" t="str">
        <f>VLOOKUP(J2735,S:T,2,FALSE)</f>
        <v>G5 - Large C&amp;I</v>
      </c>
    </row>
    <row r="2736" spans="1:17" x14ac:dyDescent="0.35">
      <c r="A2736">
        <v>49</v>
      </c>
      <c r="B2736" t="s">
        <v>420</v>
      </c>
      <c r="C2736">
        <v>2020</v>
      </c>
      <c r="D2736">
        <v>10</v>
      </c>
      <c r="E2736" t="s">
        <v>131</v>
      </c>
      <c r="F2736">
        <v>3</v>
      </c>
      <c r="G2736" t="s">
        <v>135</v>
      </c>
      <c r="H2736">
        <v>421</v>
      </c>
      <c r="I2736" t="s">
        <v>485</v>
      </c>
      <c r="J2736">
        <v>2496</v>
      </c>
      <c r="K2736" t="s">
        <v>145</v>
      </c>
      <c r="L2736">
        <v>300</v>
      </c>
      <c r="M2736" t="s">
        <v>136</v>
      </c>
      <c r="N2736">
        <v>1</v>
      </c>
      <c r="O2736">
        <v>27730.99</v>
      </c>
      <c r="P2736">
        <v>34395.25</v>
      </c>
      <c r="Q2736" t="str">
        <f>VLOOKUP(J2736,S:T,2,FALSE)</f>
        <v>G5 - Large C&amp;I</v>
      </c>
    </row>
    <row r="2737" spans="1:17" x14ac:dyDescent="0.35">
      <c r="A2737">
        <v>49</v>
      </c>
      <c r="B2737" t="s">
        <v>420</v>
      </c>
      <c r="C2737">
        <v>2020</v>
      </c>
      <c r="D2737">
        <v>10</v>
      </c>
      <c r="E2737" t="s">
        <v>131</v>
      </c>
      <c r="F2737">
        <v>5</v>
      </c>
      <c r="G2737" t="s">
        <v>140</v>
      </c>
      <c r="H2737">
        <v>419</v>
      </c>
      <c r="I2737" t="s">
        <v>519</v>
      </c>
      <c r="J2737" t="s">
        <v>520</v>
      </c>
      <c r="K2737" t="s">
        <v>145</v>
      </c>
      <c r="L2737">
        <v>1671</v>
      </c>
      <c r="M2737" t="s">
        <v>484</v>
      </c>
      <c r="N2737">
        <v>38</v>
      </c>
      <c r="O2737">
        <v>85278.02</v>
      </c>
      <c r="P2737">
        <v>169632.59</v>
      </c>
      <c r="Q2737" t="str">
        <f>VLOOKUP(J2737,S:T,2,FALSE)</f>
        <v>G5 - Large C&amp;I</v>
      </c>
    </row>
    <row r="2738" spans="1:17" x14ac:dyDescent="0.35">
      <c r="A2738">
        <v>49</v>
      </c>
      <c r="B2738" t="s">
        <v>420</v>
      </c>
      <c r="C2738">
        <v>2020</v>
      </c>
      <c r="D2738">
        <v>10</v>
      </c>
      <c r="E2738" t="s">
        <v>131</v>
      </c>
      <c r="F2738">
        <v>5</v>
      </c>
      <c r="G2738" t="s">
        <v>140</v>
      </c>
      <c r="H2738">
        <v>406</v>
      </c>
      <c r="I2738" t="s">
        <v>503</v>
      </c>
      <c r="J2738">
        <v>2221</v>
      </c>
      <c r="K2738" t="s">
        <v>145</v>
      </c>
      <c r="L2738">
        <v>1670</v>
      </c>
      <c r="M2738" t="s">
        <v>491</v>
      </c>
      <c r="N2738">
        <v>26</v>
      </c>
      <c r="O2738">
        <v>21065.47</v>
      </c>
      <c r="P2738">
        <v>33612.86</v>
      </c>
      <c r="Q2738" t="str">
        <f>VLOOKUP(J2738,S:T,2,FALSE)</f>
        <v>G4 - Medium C&amp;I</v>
      </c>
    </row>
    <row r="2739" spans="1:17" x14ac:dyDescent="0.35">
      <c r="A2739">
        <v>49</v>
      </c>
      <c r="B2739" t="s">
        <v>420</v>
      </c>
      <c r="C2739">
        <v>2020</v>
      </c>
      <c r="D2739">
        <v>10</v>
      </c>
      <c r="E2739" t="s">
        <v>131</v>
      </c>
      <c r="F2739">
        <v>3</v>
      </c>
      <c r="G2739" t="s">
        <v>135</v>
      </c>
      <c r="H2739">
        <v>439</v>
      </c>
      <c r="I2739" t="s">
        <v>487</v>
      </c>
      <c r="J2739" t="s">
        <v>488</v>
      </c>
      <c r="K2739" t="s">
        <v>145</v>
      </c>
      <c r="L2739">
        <v>300</v>
      </c>
      <c r="M2739" t="s">
        <v>136</v>
      </c>
      <c r="N2739">
        <v>1</v>
      </c>
      <c r="O2739">
        <v>747.68</v>
      </c>
      <c r="P2739">
        <v>303.99</v>
      </c>
      <c r="Q2739" t="str">
        <f>VLOOKUP(J2739,S:T,2,FALSE)</f>
        <v>G5 - Large C&amp;I</v>
      </c>
    </row>
    <row r="2740" spans="1:17" x14ac:dyDescent="0.35">
      <c r="A2740">
        <v>49</v>
      </c>
      <c r="B2740" t="s">
        <v>420</v>
      </c>
      <c r="C2740">
        <v>2020</v>
      </c>
      <c r="D2740">
        <v>10</v>
      </c>
      <c r="E2740" t="s">
        <v>131</v>
      </c>
      <c r="F2740">
        <v>3</v>
      </c>
      <c r="G2740" t="s">
        <v>135</v>
      </c>
      <c r="H2740">
        <v>414</v>
      </c>
      <c r="I2740" t="s">
        <v>505</v>
      </c>
      <c r="J2740">
        <v>3421</v>
      </c>
      <c r="K2740" t="s">
        <v>145</v>
      </c>
      <c r="L2740">
        <v>1670</v>
      </c>
      <c r="M2740" t="s">
        <v>491</v>
      </c>
      <c r="N2740">
        <v>3</v>
      </c>
      <c r="O2740">
        <v>7162.31</v>
      </c>
      <c r="P2740">
        <v>2547.65</v>
      </c>
      <c r="Q2740" t="str">
        <f>VLOOKUP(J2740,S:T,2,FALSE)</f>
        <v>G5 - Large C&amp;I</v>
      </c>
    </row>
    <row r="2741" spans="1:17" x14ac:dyDescent="0.35">
      <c r="A2741">
        <v>49</v>
      </c>
      <c r="B2741" t="s">
        <v>420</v>
      </c>
      <c r="C2741">
        <v>2020</v>
      </c>
      <c r="D2741">
        <v>10</v>
      </c>
      <c r="E2741" t="s">
        <v>131</v>
      </c>
      <c r="F2741">
        <v>3</v>
      </c>
      <c r="G2741" t="s">
        <v>135</v>
      </c>
      <c r="H2741">
        <v>405</v>
      </c>
      <c r="I2741" t="s">
        <v>504</v>
      </c>
      <c r="J2741">
        <v>2237</v>
      </c>
      <c r="K2741" t="s">
        <v>145</v>
      </c>
      <c r="L2741">
        <v>300</v>
      </c>
      <c r="M2741" t="s">
        <v>136</v>
      </c>
      <c r="N2741">
        <v>3146</v>
      </c>
      <c r="O2741">
        <v>1480796.98</v>
      </c>
      <c r="P2741">
        <v>995527</v>
      </c>
      <c r="Q2741" t="str">
        <f>VLOOKUP(J2741,S:T,2,FALSE)</f>
        <v>G4 - Medium C&amp;I</v>
      </c>
    </row>
    <row r="2742" spans="1:17" x14ac:dyDescent="0.35">
      <c r="A2742">
        <v>49</v>
      </c>
      <c r="B2742" t="s">
        <v>420</v>
      </c>
      <c r="C2742">
        <v>2020</v>
      </c>
      <c r="D2742">
        <v>10</v>
      </c>
      <c r="E2742" t="s">
        <v>131</v>
      </c>
      <c r="F2742">
        <v>3</v>
      </c>
      <c r="G2742" t="s">
        <v>135</v>
      </c>
      <c r="H2742">
        <v>404</v>
      </c>
      <c r="I2742" t="s">
        <v>506</v>
      </c>
      <c r="J2742">
        <v>2107</v>
      </c>
      <c r="K2742" t="s">
        <v>145</v>
      </c>
      <c r="L2742">
        <v>300</v>
      </c>
      <c r="M2742" t="s">
        <v>136</v>
      </c>
      <c r="N2742">
        <v>18165</v>
      </c>
      <c r="O2742">
        <v>1046605.51</v>
      </c>
      <c r="P2742">
        <v>497977.59999999998</v>
      </c>
      <c r="Q2742" t="str">
        <f>VLOOKUP(J2742,S:T,2,FALSE)</f>
        <v>G3 - Small C&amp;I</v>
      </c>
    </row>
    <row r="2743" spans="1:17" x14ac:dyDescent="0.35">
      <c r="A2743">
        <v>49</v>
      </c>
      <c r="B2743" t="s">
        <v>420</v>
      </c>
      <c r="C2743">
        <v>2020</v>
      </c>
      <c r="D2743">
        <v>10</v>
      </c>
      <c r="E2743" t="s">
        <v>131</v>
      </c>
      <c r="F2743">
        <v>1</v>
      </c>
      <c r="G2743" t="s">
        <v>132</v>
      </c>
      <c r="H2743">
        <v>401</v>
      </c>
      <c r="I2743" t="s">
        <v>525</v>
      </c>
      <c r="J2743">
        <v>1012</v>
      </c>
      <c r="K2743" t="s">
        <v>145</v>
      </c>
      <c r="L2743">
        <v>200</v>
      </c>
      <c r="M2743" t="s">
        <v>143</v>
      </c>
      <c r="N2743">
        <v>15824</v>
      </c>
      <c r="O2743">
        <v>442631.48</v>
      </c>
      <c r="P2743">
        <v>154240.48000000001</v>
      </c>
      <c r="Q2743" t="str">
        <f>VLOOKUP(J2743,S:T,2,FALSE)</f>
        <v>G1 - Residential</v>
      </c>
    </row>
    <row r="2744" spans="1:17" x14ac:dyDescent="0.35">
      <c r="A2744">
        <v>49</v>
      </c>
      <c r="B2744" t="s">
        <v>420</v>
      </c>
      <c r="C2744">
        <v>2020</v>
      </c>
      <c r="D2744">
        <v>10</v>
      </c>
      <c r="E2744" t="s">
        <v>131</v>
      </c>
      <c r="F2744">
        <v>1</v>
      </c>
      <c r="G2744" t="s">
        <v>132</v>
      </c>
      <c r="H2744">
        <v>403</v>
      </c>
      <c r="I2744" t="s">
        <v>512</v>
      </c>
      <c r="J2744">
        <v>1101</v>
      </c>
      <c r="K2744" t="s">
        <v>145</v>
      </c>
      <c r="L2744">
        <v>200</v>
      </c>
      <c r="M2744" t="s">
        <v>143</v>
      </c>
      <c r="N2744">
        <v>545</v>
      </c>
      <c r="O2744">
        <v>13194.48</v>
      </c>
      <c r="P2744">
        <v>7310.04</v>
      </c>
      <c r="Q2744" t="str">
        <f>VLOOKUP(J2744,S:T,2,FALSE)</f>
        <v>G2 - Low Income Residential</v>
      </c>
    </row>
    <row r="2745" spans="1:17" x14ac:dyDescent="0.35">
      <c r="A2745">
        <v>49</v>
      </c>
      <c r="B2745" t="s">
        <v>420</v>
      </c>
      <c r="C2745">
        <v>2020</v>
      </c>
      <c r="D2745">
        <v>10</v>
      </c>
      <c r="E2745" t="s">
        <v>131</v>
      </c>
      <c r="F2745">
        <v>3</v>
      </c>
      <c r="G2745" t="s">
        <v>135</v>
      </c>
      <c r="H2745">
        <v>431</v>
      </c>
      <c r="I2745" t="s">
        <v>514</v>
      </c>
      <c r="J2745" t="s">
        <v>515</v>
      </c>
      <c r="K2745" t="s">
        <v>145</v>
      </c>
      <c r="L2745">
        <v>1673</v>
      </c>
      <c r="M2745" t="s">
        <v>516</v>
      </c>
      <c r="N2745">
        <v>3</v>
      </c>
      <c r="O2745">
        <v>58514.01</v>
      </c>
      <c r="P2745">
        <v>0</v>
      </c>
      <c r="Q2745" t="str">
        <f>VLOOKUP(J2745,S:T,2,FALSE)</f>
        <v>G6 - OTHER</v>
      </c>
    </row>
    <row r="2746" spans="1:17" x14ac:dyDescent="0.35">
      <c r="A2746">
        <v>49</v>
      </c>
      <c r="B2746" t="s">
        <v>420</v>
      </c>
      <c r="C2746">
        <v>2020</v>
      </c>
      <c r="D2746">
        <v>10</v>
      </c>
      <c r="E2746" t="s">
        <v>131</v>
      </c>
      <c r="F2746">
        <v>3</v>
      </c>
      <c r="G2746" t="s">
        <v>135</v>
      </c>
      <c r="H2746">
        <v>415</v>
      </c>
      <c r="I2746" t="s">
        <v>501</v>
      </c>
      <c r="J2746" t="s">
        <v>502</v>
      </c>
      <c r="K2746" t="s">
        <v>145</v>
      </c>
      <c r="L2746">
        <v>1670</v>
      </c>
      <c r="M2746" t="s">
        <v>491</v>
      </c>
      <c r="N2746">
        <v>26</v>
      </c>
      <c r="O2746">
        <v>135346.46</v>
      </c>
      <c r="P2746">
        <v>247782.19</v>
      </c>
      <c r="Q2746" t="str">
        <f>VLOOKUP(J2746,S:T,2,FALSE)</f>
        <v>G5 - Large C&amp;I</v>
      </c>
    </row>
    <row r="2747" spans="1:17" x14ac:dyDescent="0.35">
      <c r="A2747">
        <v>49</v>
      </c>
      <c r="B2747" t="s">
        <v>420</v>
      </c>
      <c r="C2747">
        <v>2020</v>
      </c>
      <c r="D2747">
        <v>10</v>
      </c>
      <c r="E2747" t="s">
        <v>131</v>
      </c>
      <c r="F2747">
        <v>3</v>
      </c>
      <c r="G2747" t="s">
        <v>135</v>
      </c>
      <c r="H2747">
        <v>446</v>
      </c>
      <c r="I2747" t="s">
        <v>521</v>
      </c>
      <c r="J2747">
        <v>8011</v>
      </c>
      <c r="K2747" t="s">
        <v>145</v>
      </c>
      <c r="L2747">
        <v>300</v>
      </c>
      <c r="M2747" t="s">
        <v>136</v>
      </c>
      <c r="N2747">
        <v>23</v>
      </c>
      <c r="O2747">
        <v>1845.69</v>
      </c>
      <c r="P2747">
        <v>0</v>
      </c>
      <c r="Q2747" t="str">
        <f>VLOOKUP(J2747,S:T,2,FALSE)</f>
        <v>G6 - OTHER</v>
      </c>
    </row>
    <row r="2748" spans="1:17" x14ac:dyDescent="0.35">
      <c r="A2748">
        <v>49</v>
      </c>
      <c r="B2748" t="s">
        <v>420</v>
      </c>
      <c r="C2748">
        <v>2020</v>
      </c>
      <c r="D2748">
        <v>10</v>
      </c>
      <c r="E2748" t="s">
        <v>131</v>
      </c>
      <c r="F2748">
        <v>3</v>
      </c>
      <c r="G2748" t="s">
        <v>135</v>
      </c>
      <c r="H2748">
        <v>425</v>
      </c>
      <c r="I2748" t="s">
        <v>479</v>
      </c>
      <c r="J2748" t="s">
        <v>480</v>
      </c>
      <c r="K2748" t="s">
        <v>145</v>
      </c>
      <c r="L2748">
        <v>1675</v>
      </c>
      <c r="M2748" t="s">
        <v>481</v>
      </c>
      <c r="N2748">
        <v>4</v>
      </c>
      <c r="O2748">
        <v>4821.66</v>
      </c>
      <c r="P2748">
        <v>1513.79</v>
      </c>
      <c r="Q2748" t="str">
        <f>VLOOKUP(J2748,S:T,2,FALSE)</f>
        <v>G5 - Large C&amp;I</v>
      </c>
    </row>
    <row r="2749" spans="1:17" x14ac:dyDescent="0.35">
      <c r="A2749">
        <v>49</v>
      </c>
      <c r="B2749" t="s">
        <v>420</v>
      </c>
      <c r="C2749">
        <v>2020</v>
      </c>
      <c r="D2749">
        <v>10</v>
      </c>
      <c r="E2749" t="s">
        <v>131</v>
      </c>
      <c r="F2749">
        <v>3</v>
      </c>
      <c r="G2749" t="s">
        <v>135</v>
      </c>
      <c r="H2749">
        <v>407</v>
      </c>
      <c r="I2749" t="s">
        <v>496</v>
      </c>
      <c r="J2749" t="s">
        <v>497</v>
      </c>
      <c r="K2749" t="s">
        <v>145</v>
      </c>
      <c r="L2749">
        <v>1670</v>
      </c>
      <c r="M2749" t="s">
        <v>491</v>
      </c>
      <c r="N2749">
        <v>320</v>
      </c>
      <c r="O2749">
        <v>153237.74</v>
      </c>
      <c r="P2749">
        <v>210956.61</v>
      </c>
      <c r="Q2749" t="str">
        <f>VLOOKUP(J2749,S:T,2,FALSE)</f>
        <v>G4 - Medium C&amp;I</v>
      </c>
    </row>
    <row r="2750" spans="1:17" x14ac:dyDescent="0.35">
      <c r="A2750">
        <v>49</v>
      </c>
      <c r="B2750" t="s">
        <v>420</v>
      </c>
      <c r="C2750">
        <v>2020</v>
      </c>
      <c r="D2750">
        <v>10</v>
      </c>
      <c r="E2750" t="s">
        <v>131</v>
      </c>
      <c r="F2750">
        <v>10</v>
      </c>
      <c r="G2750" t="s">
        <v>149</v>
      </c>
      <c r="H2750">
        <v>402</v>
      </c>
      <c r="I2750" t="s">
        <v>486</v>
      </c>
      <c r="J2750">
        <v>1301</v>
      </c>
      <c r="K2750" t="s">
        <v>145</v>
      </c>
      <c r="L2750">
        <v>207</v>
      </c>
      <c r="M2750" t="s">
        <v>151</v>
      </c>
      <c r="N2750">
        <v>19906</v>
      </c>
      <c r="O2750">
        <v>657649.81999999995</v>
      </c>
      <c r="P2750">
        <v>489403.01</v>
      </c>
      <c r="Q2750" t="str">
        <f>VLOOKUP(J2750,S:T,2,FALSE)</f>
        <v>G2 - Low Income Residential</v>
      </c>
    </row>
    <row r="2751" spans="1:17" x14ac:dyDescent="0.35">
      <c r="A2751">
        <v>49</v>
      </c>
      <c r="B2751" t="s">
        <v>420</v>
      </c>
      <c r="C2751">
        <v>2020</v>
      </c>
      <c r="D2751">
        <v>10</v>
      </c>
      <c r="E2751" t="s">
        <v>131</v>
      </c>
      <c r="F2751">
        <v>3</v>
      </c>
      <c r="G2751" t="s">
        <v>135</v>
      </c>
      <c r="H2751">
        <v>432</v>
      </c>
      <c r="I2751" t="s">
        <v>507</v>
      </c>
      <c r="J2751" t="s">
        <v>508</v>
      </c>
      <c r="K2751" t="s">
        <v>145</v>
      </c>
      <c r="L2751">
        <v>1674</v>
      </c>
      <c r="M2751" t="s">
        <v>509</v>
      </c>
      <c r="N2751">
        <v>3</v>
      </c>
      <c r="O2751">
        <v>285459.34000000003</v>
      </c>
      <c r="P2751">
        <v>0</v>
      </c>
      <c r="Q2751" t="str">
        <f>VLOOKUP(J2751,S:T,2,FALSE)</f>
        <v>G6 - OTHER</v>
      </c>
    </row>
    <row r="2752" spans="1:17" x14ac:dyDescent="0.35">
      <c r="A2752">
        <v>49</v>
      </c>
      <c r="B2752" t="s">
        <v>420</v>
      </c>
      <c r="C2752">
        <v>2020</v>
      </c>
      <c r="D2752">
        <v>10</v>
      </c>
      <c r="E2752" t="s">
        <v>131</v>
      </c>
      <c r="F2752">
        <v>5</v>
      </c>
      <c r="G2752" t="s">
        <v>140</v>
      </c>
      <c r="H2752">
        <v>422</v>
      </c>
      <c r="I2752" t="s">
        <v>500</v>
      </c>
      <c r="J2752">
        <v>2421</v>
      </c>
      <c r="K2752" t="s">
        <v>145</v>
      </c>
      <c r="L2752">
        <v>1671</v>
      </c>
      <c r="M2752" t="s">
        <v>484</v>
      </c>
      <c r="N2752">
        <v>11</v>
      </c>
      <c r="O2752">
        <v>87875.199999999997</v>
      </c>
      <c r="P2752">
        <v>353777.27</v>
      </c>
      <c r="Q2752" t="str">
        <f>VLOOKUP(J2752,S:T,2,FALSE)</f>
        <v>G5 - Large C&amp;I</v>
      </c>
    </row>
    <row r="2753" spans="1:17" x14ac:dyDescent="0.35">
      <c r="A2753">
        <v>49</v>
      </c>
      <c r="B2753" t="s">
        <v>420</v>
      </c>
      <c r="C2753">
        <v>2020</v>
      </c>
      <c r="D2753">
        <v>10</v>
      </c>
      <c r="E2753" t="s">
        <v>131</v>
      </c>
      <c r="F2753">
        <v>5</v>
      </c>
      <c r="G2753" t="s">
        <v>140</v>
      </c>
      <c r="H2753">
        <v>417</v>
      </c>
      <c r="I2753" t="s">
        <v>499</v>
      </c>
      <c r="J2753">
        <v>2367</v>
      </c>
      <c r="K2753" t="s">
        <v>145</v>
      </c>
      <c r="L2753">
        <v>400</v>
      </c>
      <c r="M2753" t="s">
        <v>140</v>
      </c>
      <c r="N2753">
        <v>25</v>
      </c>
      <c r="O2753">
        <v>82874.28</v>
      </c>
      <c r="P2753">
        <v>84971.199999999997</v>
      </c>
      <c r="Q2753" t="str">
        <f>VLOOKUP(J2753,S:T,2,FALSE)</f>
        <v>G5 - Large C&amp;I</v>
      </c>
    </row>
    <row r="2754" spans="1:17" x14ac:dyDescent="0.35">
      <c r="A2754">
        <v>49</v>
      </c>
      <c r="B2754" t="s">
        <v>420</v>
      </c>
      <c r="C2754">
        <v>2020</v>
      </c>
      <c r="D2754">
        <v>10</v>
      </c>
      <c r="E2754" t="s">
        <v>131</v>
      </c>
      <c r="F2754">
        <v>5</v>
      </c>
      <c r="G2754" t="s">
        <v>140</v>
      </c>
      <c r="H2754">
        <v>421</v>
      </c>
      <c r="I2754" t="s">
        <v>485</v>
      </c>
      <c r="J2754">
        <v>2496</v>
      </c>
      <c r="K2754" t="s">
        <v>145</v>
      </c>
      <c r="L2754">
        <v>400</v>
      </c>
      <c r="M2754" t="s">
        <v>140</v>
      </c>
      <c r="N2754">
        <v>2</v>
      </c>
      <c r="O2754">
        <v>30503.21</v>
      </c>
      <c r="P2754">
        <v>38917.129999999997</v>
      </c>
      <c r="Q2754" t="str">
        <f>VLOOKUP(J2754,S:T,2,FALSE)</f>
        <v>G5 - Large C&amp;I</v>
      </c>
    </row>
    <row r="2755" spans="1:17" x14ac:dyDescent="0.35">
      <c r="A2755">
        <v>49</v>
      </c>
      <c r="B2755" t="s">
        <v>420</v>
      </c>
      <c r="C2755">
        <v>2020</v>
      </c>
      <c r="D2755">
        <v>10</v>
      </c>
      <c r="E2755" t="s">
        <v>131</v>
      </c>
      <c r="F2755">
        <v>5</v>
      </c>
      <c r="G2755" t="s">
        <v>140</v>
      </c>
      <c r="H2755">
        <v>418</v>
      </c>
      <c r="I2755" t="s">
        <v>528</v>
      </c>
      <c r="J2755">
        <v>2321</v>
      </c>
      <c r="K2755" t="s">
        <v>145</v>
      </c>
      <c r="L2755">
        <v>1671</v>
      </c>
      <c r="M2755" t="s">
        <v>484</v>
      </c>
      <c r="N2755">
        <v>46</v>
      </c>
      <c r="O2755">
        <v>103910.98</v>
      </c>
      <c r="P2755">
        <v>212650.16</v>
      </c>
      <c r="Q2755" t="str">
        <f>VLOOKUP(J2755,S:T,2,FALSE)</f>
        <v>G5 - Large C&amp;I</v>
      </c>
    </row>
    <row r="2756" spans="1:17" x14ac:dyDescent="0.35">
      <c r="A2756">
        <v>49</v>
      </c>
      <c r="B2756" t="s">
        <v>420</v>
      </c>
      <c r="C2756">
        <v>2020</v>
      </c>
      <c r="D2756">
        <v>10</v>
      </c>
      <c r="E2756" t="s">
        <v>131</v>
      </c>
      <c r="F2756">
        <v>3</v>
      </c>
      <c r="G2756" t="s">
        <v>135</v>
      </c>
      <c r="H2756">
        <v>417</v>
      </c>
      <c r="I2756" t="s">
        <v>499</v>
      </c>
      <c r="J2756">
        <v>2367</v>
      </c>
      <c r="K2756" t="s">
        <v>145</v>
      </c>
      <c r="L2756">
        <v>300</v>
      </c>
      <c r="M2756" t="s">
        <v>136</v>
      </c>
      <c r="N2756">
        <v>28</v>
      </c>
      <c r="O2756">
        <v>68372.55</v>
      </c>
      <c r="P2756">
        <v>65137.57</v>
      </c>
      <c r="Q2756" t="str">
        <f>VLOOKUP(J2756,S:T,2,FALSE)</f>
        <v>G5 - Large C&amp;I</v>
      </c>
    </row>
    <row r="2757" spans="1:17" x14ac:dyDescent="0.35">
      <c r="A2757">
        <v>49</v>
      </c>
      <c r="B2757" t="s">
        <v>420</v>
      </c>
      <c r="C2757">
        <v>2020</v>
      </c>
      <c r="D2757">
        <v>10</v>
      </c>
      <c r="E2757" t="s">
        <v>131</v>
      </c>
      <c r="F2757">
        <v>3</v>
      </c>
      <c r="G2757" t="s">
        <v>135</v>
      </c>
      <c r="H2757">
        <v>411</v>
      </c>
      <c r="I2757" t="s">
        <v>489</v>
      </c>
      <c r="J2757" t="s">
        <v>490</v>
      </c>
      <c r="K2757" t="s">
        <v>145</v>
      </c>
      <c r="L2757">
        <v>1670</v>
      </c>
      <c r="M2757" t="s">
        <v>491</v>
      </c>
      <c r="N2757">
        <v>110</v>
      </c>
      <c r="O2757">
        <v>161034.93</v>
      </c>
      <c r="P2757">
        <v>172493.71</v>
      </c>
      <c r="Q2757" t="str">
        <f>VLOOKUP(J2757,S:T,2,FALSE)</f>
        <v>G5 - Large C&amp;I</v>
      </c>
    </row>
    <row r="2758" spans="1:17" x14ac:dyDescent="0.35">
      <c r="A2758">
        <v>49</v>
      </c>
      <c r="B2758" t="s">
        <v>420</v>
      </c>
      <c r="C2758">
        <v>2020</v>
      </c>
      <c r="D2758">
        <v>10</v>
      </c>
      <c r="E2758" t="s">
        <v>131</v>
      </c>
      <c r="F2758">
        <v>5</v>
      </c>
      <c r="G2758" t="s">
        <v>140</v>
      </c>
      <c r="H2758">
        <v>408</v>
      </c>
      <c r="I2758" t="s">
        <v>478</v>
      </c>
      <c r="J2758">
        <v>2231</v>
      </c>
      <c r="K2758" t="s">
        <v>145</v>
      </c>
      <c r="L2758">
        <v>400</v>
      </c>
      <c r="M2758" t="s">
        <v>140</v>
      </c>
      <c r="N2758">
        <v>1</v>
      </c>
      <c r="O2758">
        <v>-3445.44</v>
      </c>
      <c r="P2758">
        <v>-3815.47</v>
      </c>
      <c r="Q2758" t="str">
        <f>VLOOKUP(J2758,S:T,2,FALSE)</f>
        <v>G4 - Medium C&amp;I</v>
      </c>
    </row>
    <row r="2759" spans="1:17" x14ac:dyDescent="0.35">
      <c r="A2759">
        <v>49</v>
      </c>
      <c r="B2759" t="s">
        <v>420</v>
      </c>
      <c r="C2759">
        <v>2020</v>
      </c>
      <c r="D2759">
        <v>10</v>
      </c>
      <c r="E2759" t="s">
        <v>131</v>
      </c>
      <c r="F2759">
        <v>5</v>
      </c>
      <c r="G2759" t="s">
        <v>140</v>
      </c>
      <c r="H2759">
        <v>407</v>
      </c>
      <c r="I2759" t="s">
        <v>496</v>
      </c>
      <c r="J2759" t="s">
        <v>497</v>
      </c>
      <c r="K2759" t="s">
        <v>145</v>
      </c>
      <c r="L2759">
        <v>1670</v>
      </c>
      <c r="M2759" t="s">
        <v>491</v>
      </c>
      <c r="N2759">
        <v>10</v>
      </c>
      <c r="O2759">
        <v>9231.85</v>
      </c>
      <c r="P2759">
        <v>15184.17</v>
      </c>
      <c r="Q2759" t="str">
        <f>VLOOKUP(J2759,S:T,2,FALSE)</f>
        <v>G4 - Medium C&amp;I</v>
      </c>
    </row>
    <row r="2760" spans="1:17" x14ac:dyDescent="0.35">
      <c r="A2760">
        <v>49</v>
      </c>
      <c r="B2760" t="s">
        <v>420</v>
      </c>
      <c r="C2760">
        <v>2020</v>
      </c>
      <c r="D2760">
        <v>10</v>
      </c>
      <c r="E2760" t="s">
        <v>131</v>
      </c>
      <c r="F2760">
        <v>10</v>
      </c>
      <c r="G2760" t="s">
        <v>149</v>
      </c>
      <c r="H2760">
        <v>400</v>
      </c>
      <c r="I2760" t="s">
        <v>510</v>
      </c>
      <c r="J2760">
        <v>1247</v>
      </c>
      <c r="K2760" t="s">
        <v>145</v>
      </c>
      <c r="L2760">
        <v>207</v>
      </c>
      <c r="M2760" t="s">
        <v>151</v>
      </c>
      <c r="N2760">
        <v>207061</v>
      </c>
      <c r="O2760">
        <v>9043858.5999999996</v>
      </c>
      <c r="P2760">
        <v>4845427.6100000003</v>
      </c>
      <c r="Q2760" t="str">
        <f>VLOOKUP(J2760,S:T,2,FALSE)</f>
        <v>G1 - Residential</v>
      </c>
    </row>
    <row r="2761" spans="1:17" x14ac:dyDescent="0.35">
      <c r="A2761">
        <v>49</v>
      </c>
      <c r="B2761" t="s">
        <v>420</v>
      </c>
      <c r="C2761">
        <v>2020</v>
      </c>
      <c r="D2761">
        <v>10</v>
      </c>
      <c r="E2761" t="s">
        <v>131</v>
      </c>
      <c r="F2761">
        <v>3</v>
      </c>
      <c r="G2761" t="s">
        <v>135</v>
      </c>
      <c r="H2761">
        <v>412</v>
      </c>
      <c r="I2761" t="s">
        <v>533</v>
      </c>
      <c r="J2761">
        <v>3331</v>
      </c>
      <c r="K2761" t="s">
        <v>145</v>
      </c>
      <c r="L2761">
        <v>300</v>
      </c>
      <c r="M2761" t="s">
        <v>136</v>
      </c>
      <c r="N2761">
        <v>5</v>
      </c>
      <c r="O2761">
        <v>9885.35</v>
      </c>
      <c r="P2761">
        <v>4551.6499999999996</v>
      </c>
      <c r="Q2761" t="str">
        <f>VLOOKUP(J2761,S:T,2,FALSE)</f>
        <v>G5 - Large C&amp;I</v>
      </c>
    </row>
    <row r="2762" spans="1:17" x14ac:dyDescent="0.35">
      <c r="A2762">
        <v>49</v>
      </c>
      <c r="B2762" t="s">
        <v>420</v>
      </c>
      <c r="C2762">
        <v>2020</v>
      </c>
      <c r="D2762">
        <v>10</v>
      </c>
      <c r="E2762" t="s">
        <v>131</v>
      </c>
      <c r="F2762">
        <v>5</v>
      </c>
      <c r="G2762" t="s">
        <v>140</v>
      </c>
      <c r="H2762">
        <v>409</v>
      </c>
      <c r="I2762" t="s">
        <v>517</v>
      </c>
      <c r="J2762">
        <v>3367</v>
      </c>
      <c r="K2762" t="s">
        <v>145</v>
      </c>
      <c r="L2762">
        <v>400</v>
      </c>
      <c r="M2762" t="s">
        <v>140</v>
      </c>
      <c r="N2762">
        <v>8</v>
      </c>
      <c r="O2762">
        <v>23569.360000000001</v>
      </c>
      <c r="P2762">
        <v>17333.689999999999</v>
      </c>
      <c r="Q2762" t="str">
        <f>VLOOKUP(J2762,S:T,2,FALSE)</f>
        <v>G5 - Large C&amp;I</v>
      </c>
    </row>
    <row r="2763" spans="1:17" x14ac:dyDescent="0.35">
      <c r="A2763">
        <v>49</v>
      </c>
      <c r="B2763" t="s">
        <v>420</v>
      </c>
      <c r="C2763">
        <v>2020</v>
      </c>
      <c r="D2763">
        <v>10</v>
      </c>
      <c r="E2763" t="s">
        <v>131</v>
      </c>
      <c r="F2763">
        <v>3</v>
      </c>
      <c r="G2763" t="s">
        <v>135</v>
      </c>
      <c r="H2763">
        <v>413</v>
      </c>
      <c r="I2763" t="s">
        <v>511</v>
      </c>
      <c r="J2763">
        <v>3496</v>
      </c>
      <c r="K2763" t="s">
        <v>145</v>
      </c>
      <c r="L2763">
        <v>300</v>
      </c>
      <c r="M2763" t="s">
        <v>136</v>
      </c>
      <c r="N2763">
        <v>6</v>
      </c>
      <c r="O2763">
        <v>107184.29</v>
      </c>
      <c r="P2763">
        <v>147253.1</v>
      </c>
      <c r="Q2763" t="str">
        <f>VLOOKUP(J2763,S:T,2,FALSE)</f>
        <v>G5 - Large C&amp;I</v>
      </c>
    </row>
    <row r="2764" spans="1:17" x14ac:dyDescent="0.35">
      <c r="A2764">
        <v>49</v>
      </c>
      <c r="B2764" t="s">
        <v>420</v>
      </c>
      <c r="C2764">
        <v>2020</v>
      </c>
      <c r="D2764">
        <v>10</v>
      </c>
      <c r="E2764" t="s">
        <v>131</v>
      </c>
      <c r="F2764">
        <v>3</v>
      </c>
      <c r="G2764" t="s">
        <v>135</v>
      </c>
      <c r="H2764">
        <v>428</v>
      </c>
      <c r="I2764" t="s">
        <v>529</v>
      </c>
      <c r="J2764" t="s">
        <v>530</v>
      </c>
      <c r="K2764" t="s">
        <v>145</v>
      </c>
      <c r="L2764">
        <v>1675</v>
      </c>
      <c r="M2764" t="s">
        <v>481</v>
      </c>
      <c r="N2764">
        <v>1</v>
      </c>
      <c r="O2764">
        <v>14244.43</v>
      </c>
      <c r="P2764">
        <v>15581.64</v>
      </c>
      <c r="Q2764" t="str">
        <f>VLOOKUP(J2764,S:T,2,FALSE)</f>
        <v>G5 - Large C&amp;I</v>
      </c>
    </row>
    <row r="2765" spans="1:17" x14ac:dyDescent="0.35">
      <c r="A2765">
        <v>49</v>
      </c>
      <c r="B2765" t="s">
        <v>420</v>
      </c>
      <c r="C2765">
        <v>2020</v>
      </c>
      <c r="D2765">
        <v>10</v>
      </c>
      <c r="E2765" t="s">
        <v>131</v>
      </c>
      <c r="F2765">
        <v>3</v>
      </c>
      <c r="G2765" t="s">
        <v>135</v>
      </c>
      <c r="H2765">
        <v>440</v>
      </c>
      <c r="I2765" t="s">
        <v>522</v>
      </c>
      <c r="J2765" t="s">
        <v>523</v>
      </c>
      <c r="K2765" t="s">
        <v>145</v>
      </c>
      <c r="L2765">
        <v>1672</v>
      </c>
      <c r="M2765" t="s">
        <v>524</v>
      </c>
      <c r="N2765">
        <v>1</v>
      </c>
      <c r="O2765">
        <v>28739.23</v>
      </c>
      <c r="P2765">
        <v>173226.14</v>
      </c>
      <c r="Q2765" t="str">
        <f>VLOOKUP(J2765,S:T,2,FALSE)</f>
        <v>G5 - Large C&amp;I</v>
      </c>
    </row>
    <row r="2766" spans="1:17" x14ac:dyDescent="0.35">
      <c r="A2766">
        <v>49</v>
      </c>
      <c r="B2766" t="s">
        <v>420</v>
      </c>
      <c r="C2766">
        <v>2020</v>
      </c>
      <c r="D2766">
        <v>10</v>
      </c>
      <c r="E2766" t="s">
        <v>131</v>
      </c>
      <c r="F2766">
        <v>3</v>
      </c>
      <c r="G2766" t="s">
        <v>135</v>
      </c>
      <c r="H2766">
        <v>442</v>
      </c>
      <c r="I2766" t="s">
        <v>531</v>
      </c>
      <c r="J2766" t="s">
        <v>532</v>
      </c>
      <c r="K2766" t="s">
        <v>145</v>
      </c>
      <c r="L2766">
        <v>1672</v>
      </c>
      <c r="M2766" t="s">
        <v>524</v>
      </c>
      <c r="N2766">
        <v>8</v>
      </c>
      <c r="O2766">
        <v>185603.55</v>
      </c>
      <c r="P2766">
        <v>1221265.25</v>
      </c>
      <c r="Q2766" t="str">
        <f>VLOOKUP(J2766,S:T,2,FALSE)</f>
        <v>G5 - Large C&amp;I</v>
      </c>
    </row>
    <row r="2767" spans="1:17" x14ac:dyDescent="0.35">
      <c r="A2767">
        <v>49</v>
      </c>
      <c r="B2767" t="s">
        <v>420</v>
      </c>
      <c r="C2767">
        <v>2020</v>
      </c>
      <c r="D2767">
        <v>10</v>
      </c>
      <c r="E2767" t="s">
        <v>131</v>
      </c>
      <c r="F2767">
        <v>5</v>
      </c>
      <c r="G2767" t="s">
        <v>140</v>
      </c>
      <c r="H2767">
        <v>423</v>
      </c>
      <c r="I2767" t="s">
        <v>482</v>
      </c>
      <c r="J2767" t="s">
        <v>483</v>
      </c>
      <c r="K2767" t="s">
        <v>145</v>
      </c>
      <c r="L2767">
        <v>1671</v>
      </c>
      <c r="M2767" t="s">
        <v>484</v>
      </c>
      <c r="N2767">
        <v>48</v>
      </c>
      <c r="O2767">
        <v>707219.61</v>
      </c>
      <c r="P2767">
        <v>3130012.47</v>
      </c>
      <c r="Q2767" t="str">
        <f>VLOOKUP(J2767,S:T,2,FALSE)</f>
        <v>G5 - Large C&amp;I</v>
      </c>
    </row>
    <row r="2768" spans="1:17" x14ac:dyDescent="0.35">
      <c r="A2768">
        <v>49</v>
      </c>
      <c r="B2768" t="s">
        <v>420</v>
      </c>
      <c r="C2768">
        <v>2020</v>
      </c>
      <c r="D2768">
        <v>10</v>
      </c>
      <c r="E2768" t="s">
        <v>131</v>
      </c>
      <c r="F2768">
        <v>3</v>
      </c>
      <c r="G2768" t="s">
        <v>135</v>
      </c>
      <c r="H2768">
        <v>406</v>
      </c>
      <c r="I2768" t="s">
        <v>503</v>
      </c>
      <c r="J2768">
        <v>2221</v>
      </c>
      <c r="K2768" t="s">
        <v>145</v>
      </c>
      <c r="L2768">
        <v>1670</v>
      </c>
      <c r="M2768" t="s">
        <v>491</v>
      </c>
      <c r="N2768">
        <v>1420</v>
      </c>
      <c r="O2768">
        <v>517284.98</v>
      </c>
      <c r="P2768">
        <v>601218.87</v>
      </c>
      <c r="Q2768" t="str">
        <f>VLOOKUP(J2768,S:T,2,FALSE)</f>
        <v>G4 - Medium C&amp;I</v>
      </c>
    </row>
    <row r="2769" spans="1:17" x14ac:dyDescent="0.35">
      <c r="A2769">
        <v>49</v>
      </c>
      <c r="B2769" t="s">
        <v>420</v>
      </c>
      <c r="C2769">
        <v>2020</v>
      </c>
      <c r="D2769">
        <v>10</v>
      </c>
      <c r="E2769" t="s">
        <v>131</v>
      </c>
      <c r="F2769">
        <v>3</v>
      </c>
      <c r="G2769" t="s">
        <v>135</v>
      </c>
      <c r="H2769">
        <v>419</v>
      </c>
      <c r="I2769" t="s">
        <v>519</v>
      </c>
      <c r="J2769" t="s">
        <v>520</v>
      </c>
      <c r="K2769" t="s">
        <v>145</v>
      </c>
      <c r="L2769">
        <v>1671</v>
      </c>
      <c r="M2769" t="s">
        <v>484</v>
      </c>
      <c r="N2769">
        <v>4</v>
      </c>
      <c r="O2769">
        <v>13914.69</v>
      </c>
      <c r="P2769">
        <v>33909.47</v>
      </c>
      <c r="Q2769" t="str">
        <f>VLOOKUP(J2769,S:T,2,FALSE)</f>
        <v>G5 - Large C&amp;I</v>
      </c>
    </row>
    <row r="2770" spans="1:17" x14ac:dyDescent="0.35">
      <c r="A2770">
        <v>49</v>
      </c>
      <c r="B2770" t="s">
        <v>420</v>
      </c>
      <c r="C2770">
        <v>2020</v>
      </c>
      <c r="D2770">
        <v>10</v>
      </c>
      <c r="E2770" t="s">
        <v>131</v>
      </c>
      <c r="F2770">
        <v>5</v>
      </c>
      <c r="G2770" t="s">
        <v>140</v>
      </c>
      <c r="H2770">
        <v>443</v>
      </c>
      <c r="I2770" t="s">
        <v>494</v>
      </c>
      <c r="J2770">
        <v>2121</v>
      </c>
      <c r="K2770" t="s">
        <v>145</v>
      </c>
      <c r="L2770">
        <v>1670</v>
      </c>
      <c r="M2770" t="s">
        <v>491</v>
      </c>
      <c r="N2770">
        <v>2</v>
      </c>
      <c r="O2770">
        <v>110.3</v>
      </c>
      <c r="P2770">
        <v>97.56</v>
      </c>
      <c r="Q2770" t="str">
        <f>VLOOKUP(J2770,S:T,2,FALSE)</f>
        <v>G3 - Small C&amp;I</v>
      </c>
    </row>
    <row r="2771" spans="1:17" x14ac:dyDescent="0.35">
      <c r="A2771">
        <v>49</v>
      </c>
      <c r="B2771" t="s">
        <v>420</v>
      </c>
      <c r="C2771">
        <v>2020</v>
      </c>
      <c r="D2771">
        <v>10</v>
      </c>
      <c r="E2771" t="s">
        <v>131</v>
      </c>
      <c r="F2771">
        <v>3</v>
      </c>
      <c r="G2771" t="s">
        <v>135</v>
      </c>
      <c r="H2771">
        <v>444</v>
      </c>
      <c r="I2771" t="s">
        <v>495</v>
      </c>
      <c r="J2771">
        <v>2131</v>
      </c>
      <c r="K2771" t="s">
        <v>145</v>
      </c>
      <c r="L2771">
        <v>300</v>
      </c>
      <c r="M2771" t="s">
        <v>136</v>
      </c>
      <c r="N2771">
        <v>6</v>
      </c>
      <c r="O2771">
        <v>-914.59</v>
      </c>
      <c r="P2771">
        <v>-807.14</v>
      </c>
      <c r="Q2771" t="str">
        <f>VLOOKUP(J2771,S:T,2,FALSE)</f>
        <v>G3 - Small C&amp;I</v>
      </c>
    </row>
    <row r="2772" spans="1:17" x14ac:dyDescent="0.35">
      <c r="A2772">
        <v>49</v>
      </c>
      <c r="B2772" t="s">
        <v>420</v>
      </c>
      <c r="C2772">
        <v>2020</v>
      </c>
      <c r="D2772">
        <v>11</v>
      </c>
      <c r="E2772" t="s">
        <v>155</v>
      </c>
      <c r="F2772">
        <v>5</v>
      </c>
      <c r="G2772" t="s">
        <v>140</v>
      </c>
      <c r="H2772">
        <v>950</v>
      </c>
      <c r="I2772" t="s">
        <v>428</v>
      </c>
      <c r="J2772" t="s">
        <v>425</v>
      </c>
      <c r="K2772" t="s">
        <v>426</v>
      </c>
      <c r="L2772">
        <v>4552</v>
      </c>
      <c r="M2772" t="s">
        <v>156</v>
      </c>
      <c r="N2772">
        <v>151</v>
      </c>
      <c r="O2772">
        <v>42802.94</v>
      </c>
      <c r="P2772">
        <v>366601</v>
      </c>
      <c r="Q2772" t="str">
        <f>VLOOKUP(J2772,S:T,2,FALSE)</f>
        <v>E3 - Small C&amp;I</v>
      </c>
    </row>
    <row r="2773" spans="1:17" x14ac:dyDescent="0.35">
      <c r="A2773">
        <v>49</v>
      </c>
      <c r="B2773" t="s">
        <v>420</v>
      </c>
      <c r="C2773">
        <v>2020</v>
      </c>
      <c r="D2773">
        <v>11</v>
      </c>
      <c r="E2773" t="s">
        <v>155</v>
      </c>
      <c r="F2773">
        <v>3</v>
      </c>
      <c r="G2773" t="s">
        <v>135</v>
      </c>
      <c r="H2773">
        <v>951</v>
      </c>
      <c r="I2773" t="s">
        <v>457</v>
      </c>
      <c r="J2773" t="s">
        <v>458</v>
      </c>
      <c r="K2773" t="s">
        <v>459</v>
      </c>
      <c r="L2773">
        <v>4532</v>
      </c>
      <c r="M2773" t="s">
        <v>142</v>
      </c>
      <c r="N2773">
        <v>123</v>
      </c>
      <c r="O2773">
        <v>10277.379999999999</v>
      </c>
      <c r="P2773">
        <v>74569</v>
      </c>
      <c r="Q2773" t="str">
        <f>VLOOKUP(J2773,S:T,2,FALSE)</f>
        <v>E3 - Small C&amp;I</v>
      </c>
    </row>
    <row r="2774" spans="1:17" x14ac:dyDescent="0.35">
      <c r="A2774">
        <v>49</v>
      </c>
      <c r="B2774" t="s">
        <v>420</v>
      </c>
      <c r="C2774">
        <v>2020</v>
      </c>
      <c r="D2774">
        <v>11</v>
      </c>
      <c r="E2774" t="s">
        <v>155</v>
      </c>
      <c r="F2774">
        <v>1</v>
      </c>
      <c r="G2774" t="s">
        <v>132</v>
      </c>
      <c r="H2774">
        <v>55</v>
      </c>
      <c r="I2774" t="s">
        <v>427</v>
      </c>
      <c r="J2774" t="s">
        <v>425</v>
      </c>
      <c r="K2774" t="s">
        <v>426</v>
      </c>
      <c r="L2774">
        <v>200</v>
      </c>
      <c r="M2774" t="s">
        <v>143</v>
      </c>
      <c r="N2774">
        <v>3</v>
      </c>
      <c r="O2774">
        <v>805.17</v>
      </c>
      <c r="P2774">
        <v>4010</v>
      </c>
      <c r="Q2774" t="str">
        <f>VLOOKUP(J2774,S:T,2,FALSE)</f>
        <v>E3 - Small C&amp;I</v>
      </c>
    </row>
    <row r="2775" spans="1:17" x14ac:dyDescent="0.35">
      <c r="A2775">
        <v>49</v>
      </c>
      <c r="B2775" t="s">
        <v>420</v>
      </c>
      <c r="C2775">
        <v>2020</v>
      </c>
      <c r="D2775">
        <v>11</v>
      </c>
      <c r="E2775" t="s">
        <v>155</v>
      </c>
      <c r="F2775">
        <v>3</v>
      </c>
      <c r="G2775" t="s">
        <v>135</v>
      </c>
      <c r="H2775">
        <v>617</v>
      </c>
      <c r="I2775" t="s">
        <v>470</v>
      </c>
      <c r="J2775" t="s">
        <v>430</v>
      </c>
      <c r="K2775" t="s">
        <v>431</v>
      </c>
      <c r="L2775">
        <v>4532</v>
      </c>
      <c r="M2775" t="s">
        <v>142</v>
      </c>
      <c r="N2775">
        <v>1</v>
      </c>
      <c r="O2775">
        <v>902.93</v>
      </c>
      <c r="P2775">
        <v>5203</v>
      </c>
      <c r="Q2775" t="str">
        <f>VLOOKUP(J2775,S:T,2,FALSE)</f>
        <v>E6 - OTHER</v>
      </c>
    </row>
    <row r="2776" spans="1:17" x14ac:dyDescent="0.35">
      <c r="A2776">
        <v>49</v>
      </c>
      <c r="B2776" t="s">
        <v>420</v>
      </c>
      <c r="C2776">
        <v>2020</v>
      </c>
      <c r="D2776">
        <v>11</v>
      </c>
      <c r="E2776" t="s">
        <v>155</v>
      </c>
      <c r="F2776">
        <v>3</v>
      </c>
      <c r="G2776" t="s">
        <v>135</v>
      </c>
      <c r="H2776">
        <v>605</v>
      </c>
      <c r="I2776" t="s">
        <v>467</v>
      </c>
      <c r="J2776" t="s">
        <v>441</v>
      </c>
      <c r="K2776" t="s">
        <v>442</v>
      </c>
      <c r="L2776">
        <v>300</v>
      </c>
      <c r="M2776" t="s">
        <v>136</v>
      </c>
      <c r="N2776">
        <v>15</v>
      </c>
      <c r="O2776">
        <v>875.06</v>
      </c>
      <c r="P2776">
        <v>3325</v>
      </c>
      <c r="Q2776" t="str">
        <f>VLOOKUP(J2776,S:T,2,FALSE)</f>
        <v>E6 - OTHER</v>
      </c>
    </row>
    <row r="2777" spans="1:17" x14ac:dyDescent="0.35">
      <c r="A2777">
        <v>49</v>
      </c>
      <c r="B2777" t="s">
        <v>420</v>
      </c>
      <c r="C2777">
        <v>2020</v>
      </c>
      <c r="D2777">
        <v>11</v>
      </c>
      <c r="E2777" t="s">
        <v>155</v>
      </c>
      <c r="F2777">
        <v>5</v>
      </c>
      <c r="G2777" t="s">
        <v>140</v>
      </c>
      <c r="H2777">
        <v>628</v>
      </c>
      <c r="I2777" t="s">
        <v>440</v>
      </c>
      <c r="J2777" t="s">
        <v>441</v>
      </c>
      <c r="K2777" t="s">
        <v>442</v>
      </c>
      <c r="L2777">
        <v>460</v>
      </c>
      <c r="M2777" t="s">
        <v>141</v>
      </c>
      <c r="N2777">
        <v>55</v>
      </c>
      <c r="O2777">
        <v>8894.8700000000008</v>
      </c>
      <c r="P2777">
        <v>36251</v>
      </c>
      <c r="Q2777" t="str">
        <f>VLOOKUP(J2777,S:T,2,FALSE)</f>
        <v>E6 - OTHER</v>
      </c>
    </row>
    <row r="2778" spans="1:17" x14ac:dyDescent="0.35">
      <c r="A2778">
        <v>49</v>
      </c>
      <c r="B2778" t="s">
        <v>420</v>
      </c>
      <c r="C2778">
        <v>2020</v>
      </c>
      <c r="D2778">
        <v>11</v>
      </c>
      <c r="E2778" t="s">
        <v>155</v>
      </c>
      <c r="F2778">
        <v>3</v>
      </c>
      <c r="G2778" t="s">
        <v>135</v>
      </c>
      <c r="H2778">
        <v>705</v>
      </c>
      <c r="I2778" t="s">
        <v>437</v>
      </c>
      <c r="J2778" t="s">
        <v>438</v>
      </c>
      <c r="K2778" t="s">
        <v>439</v>
      </c>
      <c r="L2778">
        <v>300</v>
      </c>
      <c r="M2778" t="s">
        <v>136</v>
      </c>
      <c r="N2778">
        <v>69</v>
      </c>
      <c r="O2778">
        <v>1962215.98</v>
      </c>
      <c r="P2778">
        <v>12821409</v>
      </c>
      <c r="Q2778" t="str">
        <f>VLOOKUP(J2778,S:T,2,FALSE)</f>
        <v>E5 - Large C&amp;I</v>
      </c>
    </row>
    <row r="2779" spans="1:17" x14ac:dyDescent="0.35">
      <c r="A2779">
        <v>49</v>
      </c>
      <c r="B2779" t="s">
        <v>420</v>
      </c>
      <c r="C2779">
        <v>2020</v>
      </c>
      <c r="D2779">
        <v>11</v>
      </c>
      <c r="E2779" t="s">
        <v>155</v>
      </c>
      <c r="F2779">
        <v>5</v>
      </c>
      <c r="G2779" t="s">
        <v>140</v>
      </c>
      <c r="H2779">
        <v>710</v>
      </c>
      <c r="I2779" t="s">
        <v>448</v>
      </c>
      <c r="J2779" t="s">
        <v>438</v>
      </c>
      <c r="K2779" t="s">
        <v>439</v>
      </c>
      <c r="L2779">
        <v>4552</v>
      </c>
      <c r="M2779" t="s">
        <v>156</v>
      </c>
      <c r="N2779">
        <v>90</v>
      </c>
      <c r="O2779">
        <v>1832902.24</v>
      </c>
      <c r="P2779">
        <v>22509100</v>
      </c>
      <c r="Q2779" t="str">
        <f>VLOOKUP(J2779,S:T,2,FALSE)</f>
        <v>E5 - Large C&amp;I</v>
      </c>
    </row>
    <row r="2780" spans="1:17" x14ac:dyDescent="0.35">
      <c r="A2780">
        <v>49</v>
      </c>
      <c r="B2780" t="s">
        <v>420</v>
      </c>
      <c r="C2780">
        <v>2020</v>
      </c>
      <c r="D2780">
        <v>11</v>
      </c>
      <c r="E2780" t="s">
        <v>155</v>
      </c>
      <c r="F2780">
        <v>10</v>
      </c>
      <c r="G2780" t="s">
        <v>149</v>
      </c>
      <c r="H2780">
        <v>1</v>
      </c>
      <c r="I2780" t="s">
        <v>449</v>
      </c>
      <c r="J2780" t="s">
        <v>450</v>
      </c>
      <c r="K2780" t="s">
        <v>451</v>
      </c>
      <c r="L2780">
        <v>207</v>
      </c>
      <c r="M2780" t="s">
        <v>151</v>
      </c>
      <c r="N2780">
        <v>14845</v>
      </c>
      <c r="O2780">
        <v>2169256.64</v>
      </c>
      <c r="P2780">
        <v>9174250</v>
      </c>
      <c r="Q2780" t="str">
        <f>VLOOKUP(J2780,S:T,2,FALSE)</f>
        <v>E1 - Residential</v>
      </c>
    </row>
    <row r="2781" spans="1:17" x14ac:dyDescent="0.35">
      <c r="A2781">
        <v>49</v>
      </c>
      <c r="B2781" t="s">
        <v>420</v>
      </c>
      <c r="C2781">
        <v>2020</v>
      </c>
      <c r="D2781">
        <v>11</v>
      </c>
      <c r="E2781" t="s">
        <v>155</v>
      </c>
      <c r="F2781">
        <v>3</v>
      </c>
      <c r="G2781" t="s">
        <v>135</v>
      </c>
      <c r="H2781">
        <v>1</v>
      </c>
      <c r="I2781" t="s">
        <v>449</v>
      </c>
      <c r="J2781" t="s">
        <v>450</v>
      </c>
      <c r="K2781" t="s">
        <v>451</v>
      </c>
      <c r="L2781">
        <v>300</v>
      </c>
      <c r="M2781" t="s">
        <v>136</v>
      </c>
      <c r="N2781">
        <v>795</v>
      </c>
      <c r="O2781">
        <v>164775.03</v>
      </c>
      <c r="P2781">
        <v>705752</v>
      </c>
      <c r="Q2781" t="str">
        <f>VLOOKUP(J2781,S:T,2,FALSE)</f>
        <v>E1 - Residential</v>
      </c>
    </row>
    <row r="2782" spans="1:17" x14ac:dyDescent="0.35">
      <c r="A2782">
        <v>49</v>
      </c>
      <c r="B2782" t="s">
        <v>420</v>
      </c>
      <c r="C2782">
        <v>2020</v>
      </c>
      <c r="D2782">
        <v>11</v>
      </c>
      <c r="E2782" t="s">
        <v>155</v>
      </c>
      <c r="F2782">
        <v>10</v>
      </c>
      <c r="G2782" t="s">
        <v>149</v>
      </c>
      <c r="H2782">
        <v>903</v>
      </c>
      <c r="I2782" t="s">
        <v>453</v>
      </c>
      <c r="J2782" t="s">
        <v>450</v>
      </c>
      <c r="K2782" t="s">
        <v>451</v>
      </c>
      <c r="L2782">
        <v>4513</v>
      </c>
      <c r="M2782" t="s">
        <v>150</v>
      </c>
      <c r="N2782">
        <v>1556</v>
      </c>
      <c r="O2782">
        <v>139655.66</v>
      </c>
      <c r="P2782">
        <v>1100508</v>
      </c>
      <c r="Q2782" t="str">
        <f>VLOOKUP(J2782,S:T,2,FALSE)</f>
        <v>E1 - Residential</v>
      </c>
    </row>
    <row r="2783" spans="1:17" x14ac:dyDescent="0.35">
      <c r="A2783">
        <v>49</v>
      </c>
      <c r="B2783" t="s">
        <v>420</v>
      </c>
      <c r="C2783">
        <v>2020</v>
      </c>
      <c r="D2783">
        <v>11</v>
      </c>
      <c r="E2783" t="s">
        <v>155</v>
      </c>
      <c r="F2783">
        <v>6</v>
      </c>
      <c r="G2783" t="s">
        <v>137</v>
      </c>
      <c r="H2783">
        <v>627</v>
      </c>
      <c r="I2783" t="s">
        <v>468</v>
      </c>
      <c r="J2783" t="s">
        <v>84</v>
      </c>
      <c r="K2783" t="s">
        <v>145</v>
      </c>
      <c r="L2783">
        <v>700</v>
      </c>
      <c r="M2783" t="s">
        <v>138</v>
      </c>
      <c r="N2783">
        <v>2</v>
      </c>
      <c r="O2783">
        <v>755.32</v>
      </c>
      <c r="P2783">
        <v>444</v>
      </c>
      <c r="Q2783" t="str">
        <f>VLOOKUP(J2783,S:T,2,FALSE)</f>
        <v>E6 - OTHER</v>
      </c>
    </row>
    <row r="2784" spans="1:17" x14ac:dyDescent="0.35">
      <c r="A2784">
        <v>49</v>
      </c>
      <c r="B2784" t="s">
        <v>420</v>
      </c>
      <c r="C2784">
        <v>2020</v>
      </c>
      <c r="D2784">
        <v>11</v>
      </c>
      <c r="E2784" t="s">
        <v>155</v>
      </c>
      <c r="F2784">
        <v>3</v>
      </c>
      <c r="G2784" t="s">
        <v>135</v>
      </c>
      <c r="H2784">
        <v>13</v>
      </c>
      <c r="I2784" t="s">
        <v>432</v>
      </c>
      <c r="J2784" t="s">
        <v>433</v>
      </c>
      <c r="K2784" t="s">
        <v>434</v>
      </c>
      <c r="L2784">
        <v>300</v>
      </c>
      <c r="M2784" t="s">
        <v>136</v>
      </c>
      <c r="N2784">
        <v>3257</v>
      </c>
      <c r="O2784">
        <v>5167259.8899999997</v>
      </c>
      <c r="P2784">
        <v>27249300</v>
      </c>
      <c r="Q2784" t="str">
        <f>VLOOKUP(J2784,S:T,2,FALSE)</f>
        <v>E4 - Medium C&amp;I</v>
      </c>
    </row>
    <row r="2785" spans="1:17" x14ac:dyDescent="0.35">
      <c r="A2785">
        <v>49</v>
      </c>
      <c r="B2785" t="s">
        <v>420</v>
      </c>
      <c r="C2785">
        <v>2020</v>
      </c>
      <c r="D2785">
        <v>11</v>
      </c>
      <c r="E2785" t="s">
        <v>155</v>
      </c>
      <c r="F2785">
        <v>1</v>
      </c>
      <c r="G2785" t="s">
        <v>132</v>
      </c>
      <c r="H2785">
        <v>950</v>
      </c>
      <c r="I2785" t="s">
        <v>428</v>
      </c>
      <c r="J2785" t="s">
        <v>425</v>
      </c>
      <c r="K2785" t="s">
        <v>426</v>
      </c>
      <c r="L2785">
        <v>4512</v>
      </c>
      <c r="M2785" t="s">
        <v>133</v>
      </c>
      <c r="N2785">
        <v>79</v>
      </c>
      <c r="O2785">
        <v>8271.25</v>
      </c>
      <c r="P2785">
        <v>64687</v>
      </c>
      <c r="Q2785" t="str">
        <f>VLOOKUP(J2785,S:T,2,FALSE)</f>
        <v>E3 - Small C&amp;I</v>
      </c>
    </row>
    <row r="2786" spans="1:17" x14ac:dyDescent="0.35">
      <c r="A2786">
        <v>49</v>
      </c>
      <c r="B2786" t="s">
        <v>420</v>
      </c>
      <c r="C2786">
        <v>2020</v>
      </c>
      <c r="D2786">
        <v>11</v>
      </c>
      <c r="E2786" t="s">
        <v>155</v>
      </c>
      <c r="F2786">
        <v>1</v>
      </c>
      <c r="G2786" t="s">
        <v>132</v>
      </c>
      <c r="H2786">
        <v>34</v>
      </c>
      <c r="I2786" t="s">
        <v>463</v>
      </c>
      <c r="J2786" t="s">
        <v>458</v>
      </c>
      <c r="K2786" t="s">
        <v>459</v>
      </c>
      <c r="L2786">
        <v>200</v>
      </c>
      <c r="M2786" t="s">
        <v>143</v>
      </c>
      <c r="N2786">
        <v>2</v>
      </c>
      <c r="O2786">
        <v>51.79</v>
      </c>
      <c r="P2786">
        <v>131</v>
      </c>
      <c r="Q2786" t="str">
        <f>VLOOKUP(J2786,S:T,2,FALSE)</f>
        <v>E3 - Small C&amp;I</v>
      </c>
    </row>
    <row r="2787" spans="1:17" x14ac:dyDescent="0.35">
      <c r="A2787">
        <v>49</v>
      </c>
      <c r="B2787" t="s">
        <v>420</v>
      </c>
      <c r="C2787">
        <v>2020</v>
      </c>
      <c r="D2787">
        <v>11</v>
      </c>
      <c r="E2787" t="s">
        <v>155</v>
      </c>
      <c r="F2787">
        <v>5</v>
      </c>
      <c r="G2787" t="s">
        <v>140</v>
      </c>
      <c r="H2787">
        <v>5</v>
      </c>
      <c r="I2787" t="s">
        <v>424</v>
      </c>
      <c r="J2787" t="s">
        <v>425</v>
      </c>
      <c r="K2787" t="s">
        <v>426</v>
      </c>
      <c r="L2787">
        <v>460</v>
      </c>
      <c r="M2787" t="s">
        <v>141</v>
      </c>
      <c r="N2787">
        <v>758</v>
      </c>
      <c r="O2787">
        <v>271811.89</v>
      </c>
      <c r="P2787">
        <v>1267413</v>
      </c>
      <c r="Q2787" t="str">
        <f>VLOOKUP(J2787,S:T,2,FALSE)</f>
        <v>E3 - Small C&amp;I</v>
      </c>
    </row>
    <row r="2788" spans="1:17" x14ac:dyDescent="0.35">
      <c r="A2788">
        <v>49</v>
      </c>
      <c r="B2788" t="s">
        <v>420</v>
      </c>
      <c r="C2788">
        <v>2020</v>
      </c>
      <c r="D2788">
        <v>11</v>
      </c>
      <c r="E2788" t="s">
        <v>155</v>
      </c>
      <c r="F2788">
        <v>6</v>
      </c>
      <c r="G2788" t="s">
        <v>137</v>
      </c>
      <c r="H2788">
        <v>629</v>
      </c>
      <c r="I2788" t="s">
        <v>469</v>
      </c>
      <c r="J2788" t="s">
        <v>430</v>
      </c>
      <c r="K2788" t="s">
        <v>431</v>
      </c>
      <c r="L2788">
        <v>700</v>
      </c>
      <c r="M2788" t="s">
        <v>138</v>
      </c>
      <c r="N2788">
        <v>95</v>
      </c>
      <c r="O2788">
        <v>134026.57</v>
      </c>
      <c r="P2788">
        <v>318306</v>
      </c>
      <c r="Q2788" t="str">
        <f>VLOOKUP(J2788,S:T,2,FALSE)</f>
        <v>E6 - OTHER</v>
      </c>
    </row>
    <row r="2789" spans="1:17" x14ac:dyDescent="0.35">
      <c r="A2789">
        <v>49</v>
      </c>
      <c r="B2789" t="s">
        <v>420</v>
      </c>
      <c r="C2789">
        <v>2020</v>
      </c>
      <c r="D2789">
        <v>11</v>
      </c>
      <c r="E2789" t="s">
        <v>155</v>
      </c>
      <c r="F2789">
        <v>6</v>
      </c>
      <c r="G2789" t="s">
        <v>137</v>
      </c>
      <c r="H2789">
        <v>605</v>
      </c>
      <c r="I2789" t="s">
        <v>467</v>
      </c>
      <c r="J2789" t="s">
        <v>441</v>
      </c>
      <c r="K2789" t="s">
        <v>442</v>
      </c>
      <c r="L2789">
        <v>700</v>
      </c>
      <c r="M2789" t="s">
        <v>138</v>
      </c>
      <c r="N2789">
        <v>16</v>
      </c>
      <c r="O2789">
        <v>1221.53</v>
      </c>
      <c r="P2789">
        <v>4618</v>
      </c>
      <c r="Q2789" t="str">
        <f>VLOOKUP(J2789,S:T,2,FALSE)</f>
        <v>E6 - OTHER</v>
      </c>
    </row>
    <row r="2790" spans="1:17" x14ac:dyDescent="0.35">
      <c r="A2790">
        <v>49</v>
      </c>
      <c r="B2790" t="s">
        <v>420</v>
      </c>
      <c r="C2790">
        <v>2020</v>
      </c>
      <c r="D2790">
        <v>11</v>
      </c>
      <c r="E2790" t="s">
        <v>155</v>
      </c>
      <c r="F2790">
        <v>3</v>
      </c>
      <c r="G2790" t="s">
        <v>135</v>
      </c>
      <c r="H2790">
        <v>924</v>
      </c>
      <c r="I2790" t="s">
        <v>443</v>
      </c>
      <c r="J2790" t="s">
        <v>444</v>
      </c>
      <c r="K2790" t="s">
        <v>445</v>
      </c>
      <c r="L2790">
        <v>4532</v>
      </c>
      <c r="M2790" t="s">
        <v>142</v>
      </c>
      <c r="N2790">
        <v>1</v>
      </c>
      <c r="O2790">
        <v>134021.18</v>
      </c>
      <c r="P2790">
        <v>1176896</v>
      </c>
      <c r="Q2790" t="str">
        <f>VLOOKUP(J2790,S:T,2,FALSE)</f>
        <v>E5 - Large C&amp;I</v>
      </c>
    </row>
    <row r="2791" spans="1:17" x14ac:dyDescent="0.35">
      <c r="A2791">
        <v>49</v>
      </c>
      <c r="B2791" t="s">
        <v>420</v>
      </c>
      <c r="C2791">
        <v>2020</v>
      </c>
      <c r="D2791">
        <v>11</v>
      </c>
      <c r="E2791" t="s">
        <v>155</v>
      </c>
      <c r="F2791">
        <v>6</v>
      </c>
      <c r="G2791" t="s">
        <v>137</v>
      </c>
      <c r="H2791">
        <v>616</v>
      </c>
      <c r="I2791" t="s">
        <v>446</v>
      </c>
      <c r="J2791" t="s">
        <v>441</v>
      </c>
      <c r="K2791" t="s">
        <v>442</v>
      </c>
      <c r="L2791">
        <v>4562</v>
      </c>
      <c r="M2791" t="s">
        <v>144</v>
      </c>
      <c r="N2791">
        <v>72</v>
      </c>
      <c r="O2791">
        <v>5057.08</v>
      </c>
      <c r="P2791">
        <v>32685</v>
      </c>
      <c r="Q2791" t="str">
        <f>VLOOKUP(J2791,S:T,2,FALSE)</f>
        <v>E6 - OTHER</v>
      </c>
    </row>
    <row r="2792" spans="1:17" x14ac:dyDescent="0.35">
      <c r="A2792">
        <v>49</v>
      </c>
      <c r="B2792" t="s">
        <v>420</v>
      </c>
      <c r="C2792">
        <v>2020</v>
      </c>
      <c r="D2792">
        <v>11</v>
      </c>
      <c r="E2792" t="s">
        <v>155</v>
      </c>
      <c r="F2792">
        <v>1</v>
      </c>
      <c r="G2792" t="s">
        <v>132</v>
      </c>
      <c r="H2792">
        <v>13</v>
      </c>
      <c r="I2792" t="s">
        <v>432</v>
      </c>
      <c r="J2792" t="s">
        <v>433</v>
      </c>
      <c r="K2792" t="s">
        <v>434</v>
      </c>
      <c r="L2792">
        <v>200</v>
      </c>
      <c r="M2792" t="s">
        <v>143</v>
      </c>
      <c r="N2792">
        <v>6</v>
      </c>
      <c r="O2792">
        <v>5308.56</v>
      </c>
      <c r="P2792">
        <v>26149</v>
      </c>
      <c r="Q2792" t="str">
        <f>VLOOKUP(J2792,S:T,2,FALSE)</f>
        <v>E4 - Medium C&amp;I</v>
      </c>
    </row>
    <row r="2793" spans="1:17" x14ac:dyDescent="0.35">
      <c r="A2793">
        <v>49</v>
      </c>
      <c r="B2793" t="s">
        <v>420</v>
      </c>
      <c r="C2793">
        <v>2020</v>
      </c>
      <c r="D2793">
        <v>11</v>
      </c>
      <c r="E2793" t="s">
        <v>155</v>
      </c>
      <c r="F2793">
        <v>1</v>
      </c>
      <c r="G2793" t="s">
        <v>132</v>
      </c>
      <c r="H2793">
        <v>6</v>
      </c>
      <c r="I2793" t="s">
        <v>421</v>
      </c>
      <c r="J2793" t="s">
        <v>422</v>
      </c>
      <c r="K2793" t="s">
        <v>423</v>
      </c>
      <c r="L2793">
        <v>200</v>
      </c>
      <c r="M2793" t="s">
        <v>143</v>
      </c>
      <c r="N2793">
        <v>25703</v>
      </c>
      <c r="O2793">
        <v>2197031.71</v>
      </c>
      <c r="P2793">
        <v>12273792</v>
      </c>
      <c r="Q2793" t="str">
        <f>VLOOKUP(J2793,S:T,2,FALSE)</f>
        <v>E2 - Low Income Residential</v>
      </c>
    </row>
    <row r="2794" spans="1:17" x14ac:dyDescent="0.35">
      <c r="A2794">
        <v>49</v>
      </c>
      <c r="B2794" t="s">
        <v>420</v>
      </c>
      <c r="C2794">
        <v>2020</v>
      </c>
      <c r="D2794">
        <v>11</v>
      </c>
      <c r="E2794" t="s">
        <v>155</v>
      </c>
      <c r="F2794">
        <v>10</v>
      </c>
      <c r="G2794" t="s">
        <v>149</v>
      </c>
      <c r="H2794">
        <v>6</v>
      </c>
      <c r="I2794" t="s">
        <v>421</v>
      </c>
      <c r="J2794" t="s">
        <v>422</v>
      </c>
      <c r="K2794" t="s">
        <v>423</v>
      </c>
      <c r="L2794">
        <v>207</v>
      </c>
      <c r="M2794" t="s">
        <v>151</v>
      </c>
      <c r="N2794">
        <v>989</v>
      </c>
      <c r="O2794">
        <v>107801.92</v>
      </c>
      <c r="P2794">
        <v>617470</v>
      </c>
      <c r="Q2794" t="str">
        <f>VLOOKUP(J2794,S:T,2,FALSE)</f>
        <v>E2 - Low Income Residential</v>
      </c>
    </row>
    <row r="2795" spans="1:17" x14ac:dyDescent="0.35">
      <c r="A2795">
        <v>49</v>
      </c>
      <c r="B2795" t="s">
        <v>420</v>
      </c>
      <c r="C2795">
        <v>2020</v>
      </c>
      <c r="D2795">
        <v>11</v>
      </c>
      <c r="E2795" t="s">
        <v>155</v>
      </c>
      <c r="F2795">
        <v>5</v>
      </c>
      <c r="G2795" t="s">
        <v>140</v>
      </c>
      <c r="H2795">
        <v>122</v>
      </c>
      <c r="I2795" t="s">
        <v>460</v>
      </c>
      <c r="J2795" t="s">
        <v>461</v>
      </c>
      <c r="K2795" t="s">
        <v>462</v>
      </c>
      <c r="L2795">
        <v>460</v>
      </c>
      <c r="M2795" t="s">
        <v>141</v>
      </c>
      <c r="N2795">
        <v>1</v>
      </c>
      <c r="O2795">
        <v>33053.89</v>
      </c>
      <c r="P2795">
        <v>433963</v>
      </c>
      <c r="Q2795" t="str">
        <f>VLOOKUP(J2795,S:T,2,FALSE)</f>
        <v>E5 - Large C&amp;I</v>
      </c>
    </row>
    <row r="2796" spans="1:17" x14ac:dyDescent="0.35">
      <c r="A2796">
        <v>49</v>
      </c>
      <c r="B2796" t="s">
        <v>420</v>
      </c>
      <c r="C2796">
        <v>2020</v>
      </c>
      <c r="D2796">
        <v>11</v>
      </c>
      <c r="E2796" t="s">
        <v>155</v>
      </c>
      <c r="F2796">
        <v>1</v>
      </c>
      <c r="G2796" t="s">
        <v>132</v>
      </c>
      <c r="H2796">
        <v>5</v>
      </c>
      <c r="I2796" t="s">
        <v>424</v>
      </c>
      <c r="J2796" t="s">
        <v>425</v>
      </c>
      <c r="K2796" t="s">
        <v>426</v>
      </c>
      <c r="L2796">
        <v>200</v>
      </c>
      <c r="M2796" t="s">
        <v>143</v>
      </c>
      <c r="N2796">
        <v>902</v>
      </c>
      <c r="O2796">
        <v>87746.43</v>
      </c>
      <c r="P2796">
        <v>361512</v>
      </c>
      <c r="Q2796" t="str">
        <f>VLOOKUP(J2796,S:T,2,FALSE)</f>
        <v>E3 - Small C&amp;I</v>
      </c>
    </row>
    <row r="2797" spans="1:17" x14ac:dyDescent="0.35">
      <c r="A2797">
        <v>49</v>
      </c>
      <c r="B2797" t="s">
        <v>420</v>
      </c>
      <c r="C2797">
        <v>2020</v>
      </c>
      <c r="D2797">
        <v>11</v>
      </c>
      <c r="E2797" t="s">
        <v>155</v>
      </c>
      <c r="F2797">
        <v>6</v>
      </c>
      <c r="G2797" t="s">
        <v>137</v>
      </c>
      <c r="H2797">
        <v>617</v>
      </c>
      <c r="I2797" t="s">
        <v>470</v>
      </c>
      <c r="J2797" t="s">
        <v>430</v>
      </c>
      <c r="K2797" t="s">
        <v>431</v>
      </c>
      <c r="L2797">
        <v>4562</v>
      </c>
      <c r="M2797" t="s">
        <v>144</v>
      </c>
      <c r="N2797">
        <v>137</v>
      </c>
      <c r="O2797">
        <v>405660.56</v>
      </c>
      <c r="P2797">
        <v>1282757</v>
      </c>
      <c r="Q2797" t="str">
        <f>VLOOKUP(J2797,S:T,2,FALSE)</f>
        <v>E6 - OTHER</v>
      </c>
    </row>
    <row r="2798" spans="1:17" x14ac:dyDescent="0.35">
      <c r="A2798">
        <v>49</v>
      </c>
      <c r="B2798" t="s">
        <v>420</v>
      </c>
      <c r="C2798">
        <v>2020</v>
      </c>
      <c r="D2798">
        <v>11</v>
      </c>
      <c r="E2798" t="s">
        <v>155</v>
      </c>
      <c r="F2798">
        <v>5</v>
      </c>
      <c r="G2798" t="s">
        <v>140</v>
      </c>
      <c r="H2798">
        <v>700</v>
      </c>
      <c r="I2798" t="s">
        <v>447</v>
      </c>
      <c r="J2798" t="s">
        <v>438</v>
      </c>
      <c r="K2798" t="s">
        <v>439</v>
      </c>
      <c r="L2798">
        <v>460</v>
      </c>
      <c r="M2798" t="s">
        <v>141</v>
      </c>
      <c r="N2798">
        <v>30</v>
      </c>
      <c r="O2798">
        <v>339174.56</v>
      </c>
      <c r="P2798">
        <v>1999060</v>
      </c>
      <c r="Q2798" t="str">
        <f>VLOOKUP(J2798,S:T,2,FALSE)</f>
        <v>E5 - Large C&amp;I</v>
      </c>
    </row>
    <row r="2799" spans="1:17" x14ac:dyDescent="0.35">
      <c r="A2799">
        <v>49</v>
      </c>
      <c r="B2799" t="s">
        <v>420</v>
      </c>
      <c r="C2799">
        <v>2020</v>
      </c>
      <c r="D2799">
        <v>11</v>
      </c>
      <c r="E2799" t="s">
        <v>155</v>
      </c>
      <c r="F2799">
        <v>5</v>
      </c>
      <c r="G2799" t="s">
        <v>140</v>
      </c>
      <c r="H2799">
        <v>705</v>
      </c>
      <c r="I2799" t="s">
        <v>437</v>
      </c>
      <c r="J2799" t="s">
        <v>438</v>
      </c>
      <c r="K2799" t="s">
        <v>439</v>
      </c>
      <c r="L2799">
        <v>460</v>
      </c>
      <c r="M2799" t="s">
        <v>141</v>
      </c>
      <c r="N2799">
        <v>25</v>
      </c>
      <c r="O2799">
        <v>208913.1</v>
      </c>
      <c r="P2799">
        <v>1131384</v>
      </c>
      <c r="Q2799" t="str">
        <f>VLOOKUP(J2799,S:T,2,FALSE)</f>
        <v>E5 - Large C&amp;I</v>
      </c>
    </row>
    <row r="2800" spans="1:17" x14ac:dyDescent="0.35">
      <c r="A2800">
        <v>49</v>
      </c>
      <c r="B2800" t="s">
        <v>420</v>
      </c>
      <c r="C2800">
        <v>2020</v>
      </c>
      <c r="D2800">
        <v>11</v>
      </c>
      <c r="E2800" t="s">
        <v>155</v>
      </c>
      <c r="F2800">
        <v>5</v>
      </c>
      <c r="G2800" t="s">
        <v>140</v>
      </c>
      <c r="H2800">
        <v>943</v>
      </c>
      <c r="I2800" t="s">
        <v>464</v>
      </c>
      <c r="J2800" t="s">
        <v>465</v>
      </c>
      <c r="K2800" t="s">
        <v>466</v>
      </c>
      <c r="L2800">
        <v>4552</v>
      </c>
      <c r="M2800" t="s">
        <v>156</v>
      </c>
      <c r="N2800">
        <v>1</v>
      </c>
      <c r="O2800">
        <v>8786.49</v>
      </c>
      <c r="P2800">
        <v>0</v>
      </c>
      <c r="Q2800" t="str">
        <f>VLOOKUP(J2800,S:T,2,FALSE)</f>
        <v>E6 - OTHER</v>
      </c>
    </row>
    <row r="2801" spans="1:17" x14ac:dyDescent="0.35">
      <c r="A2801">
        <v>49</v>
      </c>
      <c r="B2801" t="s">
        <v>420</v>
      </c>
      <c r="C2801">
        <v>2020</v>
      </c>
      <c r="D2801">
        <v>11</v>
      </c>
      <c r="E2801" t="s">
        <v>155</v>
      </c>
      <c r="F2801">
        <v>1</v>
      </c>
      <c r="G2801" t="s">
        <v>132</v>
      </c>
      <c r="H2801">
        <v>954</v>
      </c>
      <c r="I2801" t="s">
        <v>436</v>
      </c>
      <c r="J2801" t="s">
        <v>433</v>
      </c>
      <c r="K2801" t="s">
        <v>434</v>
      </c>
      <c r="L2801">
        <v>4512</v>
      </c>
      <c r="M2801" t="s">
        <v>133</v>
      </c>
      <c r="N2801">
        <v>1</v>
      </c>
      <c r="O2801">
        <v>1074.6300000000001</v>
      </c>
      <c r="P2801">
        <v>9879</v>
      </c>
      <c r="Q2801" t="str">
        <f>VLOOKUP(J2801,S:T,2,FALSE)</f>
        <v>E4 - Medium C&amp;I</v>
      </c>
    </row>
    <row r="2802" spans="1:17" x14ac:dyDescent="0.35">
      <c r="A2802">
        <v>49</v>
      </c>
      <c r="B2802" t="s">
        <v>420</v>
      </c>
      <c r="C2802">
        <v>2020</v>
      </c>
      <c r="D2802">
        <v>11</v>
      </c>
      <c r="E2802" t="s">
        <v>155</v>
      </c>
      <c r="F2802">
        <v>5</v>
      </c>
      <c r="G2802" t="s">
        <v>140</v>
      </c>
      <c r="H2802">
        <v>711</v>
      </c>
      <c r="I2802" t="s">
        <v>452</v>
      </c>
      <c r="J2802" t="s">
        <v>438</v>
      </c>
      <c r="K2802" t="s">
        <v>439</v>
      </c>
      <c r="L2802">
        <v>4552</v>
      </c>
      <c r="M2802" t="s">
        <v>156</v>
      </c>
      <c r="N2802">
        <v>66</v>
      </c>
      <c r="O2802">
        <v>933129.69</v>
      </c>
      <c r="P2802">
        <v>11493054</v>
      </c>
      <c r="Q2802" t="str">
        <f>VLOOKUP(J2802,S:T,2,FALSE)</f>
        <v>E5 - Large C&amp;I</v>
      </c>
    </row>
    <row r="2803" spans="1:17" x14ac:dyDescent="0.35">
      <c r="A2803">
        <v>49</v>
      </c>
      <c r="B2803" t="s">
        <v>420</v>
      </c>
      <c r="C2803">
        <v>2020</v>
      </c>
      <c r="D2803">
        <v>11</v>
      </c>
      <c r="E2803" t="s">
        <v>155</v>
      </c>
      <c r="F2803">
        <v>6</v>
      </c>
      <c r="G2803" t="s">
        <v>137</v>
      </c>
      <c r="H2803">
        <v>630</v>
      </c>
      <c r="I2803" t="s">
        <v>455</v>
      </c>
      <c r="J2803" t="s">
        <v>157</v>
      </c>
      <c r="K2803" t="s">
        <v>145</v>
      </c>
      <c r="L2803">
        <v>700</v>
      </c>
      <c r="M2803" t="s">
        <v>138</v>
      </c>
      <c r="N2803">
        <v>1</v>
      </c>
      <c r="O2803">
        <v>818.95</v>
      </c>
      <c r="P2803">
        <v>3991</v>
      </c>
      <c r="Q2803" t="str">
        <f>VLOOKUP(J2803,S:T,2,FALSE)</f>
        <v>E6 - OTHER</v>
      </c>
    </row>
    <row r="2804" spans="1:17" x14ac:dyDescent="0.35">
      <c r="A2804">
        <v>49</v>
      </c>
      <c r="B2804" t="s">
        <v>420</v>
      </c>
      <c r="C2804">
        <v>2020</v>
      </c>
      <c r="D2804">
        <v>11</v>
      </c>
      <c r="E2804" t="s">
        <v>155</v>
      </c>
      <c r="F2804">
        <v>6</v>
      </c>
      <c r="G2804" t="s">
        <v>137</v>
      </c>
      <c r="H2804">
        <v>631</v>
      </c>
      <c r="I2804" t="s">
        <v>475</v>
      </c>
      <c r="J2804" t="s">
        <v>157</v>
      </c>
      <c r="K2804" t="s">
        <v>145</v>
      </c>
      <c r="L2804">
        <v>700</v>
      </c>
      <c r="M2804" t="s">
        <v>138</v>
      </c>
      <c r="N2804">
        <v>27</v>
      </c>
      <c r="O2804">
        <v>21335.65</v>
      </c>
      <c r="P2804">
        <v>112492</v>
      </c>
      <c r="Q2804" t="str">
        <f>VLOOKUP(J2804,S:T,2,FALSE)</f>
        <v>E6 - OTHER</v>
      </c>
    </row>
    <row r="2805" spans="1:17" x14ac:dyDescent="0.35">
      <c r="A2805">
        <v>49</v>
      </c>
      <c r="B2805" t="s">
        <v>420</v>
      </c>
      <c r="C2805">
        <v>2020</v>
      </c>
      <c r="D2805">
        <v>11</v>
      </c>
      <c r="E2805" t="s">
        <v>155</v>
      </c>
      <c r="F2805">
        <v>3</v>
      </c>
      <c r="G2805" t="s">
        <v>135</v>
      </c>
      <c r="H2805">
        <v>53</v>
      </c>
      <c r="I2805" t="s">
        <v>435</v>
      </c>
      <c r="J2805" t="s">
        <v>433</v>
      </c>
      <c r="K2805" t="s">
        <v>434</v>
      </c>
      <c r="L2805">
        <v>300</v>
      </c>
      <c r="M2805" t="s">
        <v>136</v>
      </c>
      <c r="N2805">
        <v>151</v>
      </c>
      <c r="O2805">
        <v>384678.39</v>
      </c>
      <c r="P2805">
        <v>1858604</v>
      </c>
      <c r="Q2805" t="str">
        <f>VLOOKUP(J2805,S:T,2,FALSE)</f>
        <v>E4 - Medium C&amp;I</v>
      </c>
    </row>
    <row r="2806" spans="1:17" x14ac:dyDescent="0.35">
      <c r="A2806">
        <v>49</v>
      </c>
      <c r="B2806" t="s">
        <v>420</v>
      </c>
      <c r="C2806">
        <v>2020</v>
      </c>
      <c r="D2806">
        <v>11</v>
      </c>
      <c r="E2806" t="s">
        <v>155</v>
      </c>
      <c r="F2806">
        <v>3</v>
      </c>
      <c r="G2806" t="s">
        <v>135</v>
      </c>
      <c r="H2806">
        <v>954</v>
      </c>
      <c r="I2806" t="s">
        <v>436</v>
      </c>
      <c r="J2806" t="s">
        <v>433</v>
      </c>
      <c r="K2806" t="s">
        <v>434</v>
      </c>
      <c r="L2806">
        <v>4532</v>
      </c>
      <c r="M2806" t="s">
        <v>142</v>
      </c>
      <c r="N2806">
        <v>3329</v>
      </c>
      <c r="O2806">
        <v>4942644.26</v>
      </c>
      <c r="P2806">
        <v>49607215</v>
      </c>
      <c r="Q2806" t="str">
        <f>VLOOKUP(J2806,S:T,2,FALSE)</f>
        <v>E4 - Medium C&amp;I</v>
      </c>
    </row>
    <row r="2807" spans="1:17" x14ac:dyDescent="0.35">
      <c r="A2807">
        <v>49</v>
      </c>
      <c r="B2807" t="s">
        <v>420</v>
      </c>
      <c r="C2807">
        <v>2020</v>
      </c>
      <c r="D2807">
        <v>11</v>
      </c>
      <c r="E2807" t="s">
        <v>155</v>
      </c>
      <c r="F2807">
        <v>3</v>
      </c>
      <c r="G2807" t="s">
        <v>135</v>
      </c>
      <c r="H2807">
        <v>950</v>
      </c>
      <c r="I2807" t="s">
        <v>428</v>
      </c>
      <c r="J2807" t="s">
        <v>425</v>
      </c>
      <c r="K2807" t="s">
        <v>426</v>
      </c>
      <c r="L2807">
        <v>4532</v>
      </c>
      <c r="M2807" t="s">
        <v>142</v>
      </c>
      <c r="N2807">
        <v>10743</v>
      </c>
      <c r="O2807">
        <v>1396743.82</v>
      </c>
      <c r="P2807">
        <v>11165582</v>
      </c>
      <c r="Q2807" t="str">
        <f>VLOOKUP(J2807,S:T,2,FALSE)</f>
        <v>E3 - Small C&amp;I</v>
      </c>
    </row>
    <row r="2808" spans="1:17" x14ac:dyDescent="0.35">
      <c r="A2808">
        <v>49</v>
      </c>
      <c r="B2808" t="s">
        <v>420</v>
      </c>
      <c r="C2808">
        <v>2020</v>
      </c>
      <c r="D2808">
        <v>11</v>
      </c>
      <c r="E2808" t="s">
        <v>155</v>
      </c>
      <c r="F2808">
        <v>3</v>
      </c>
      <c r="G2808" t="s">
        <v>135</v>
      </c>
      <c r="H2808">
        <v>54</v>
      </c>
      <c r="I2808" t="s">
        <v>476</v>
      </c>
      <c r="J2808" t="s">
        <v>458</v>
      </c>
      <c r="K2808" t="s">
        <v>459</v>
      </c>
      <c r="L2808">
        <v>300</v>
      </c>
      <c r="M2808" t="s">
        <v>136</v>
      </c>
      <c r="N2808">
        <v>3</v>
      </c>
      <c r="O2808">
        <v>915.78</v>
      </c>
      <c r="P2808">
        <v>4615</v>
      </c>
      <c r="Q2808" t="str">
        <f>VLOOKUP(J2808,S:T,2,FALSE)</f>
        <v>E3 - Small C&amp;I</v>
      </c>
    </row>
    <row r="2809" spans="1:17" x14ac:dyDescent="0.35">
      <c r="A2809">
        <v>49</v>
      </c>
      <c r="B2809" t="s">
        <v>420</v>
      </c>
      <c r="C2809">
        <v>2020</v>
      </c>
      <c r="D2809">
        <v>11</v>
      </c>
      <c r="E2809" t="s">
        <v>155</v>
      </c>
      <c r="F2809">
        <v>6</v>
      </c>
      <c r="G2809" t="s">
        <v>137</v>
      </c>
      <c r="H2809">
        <v>34</v>
      </c>
      <c r="I2809" t="s">
        <v>463</v>
      </c>
      <c r="J2809" t="s">
        <v>458</v>
      </c>
      <c r="K2809" t="s">
        <v>459</v>
      </c>
      <c r="L2809">
        <v>700</v>
      </c>
      <c r="M2809" t="s">
        <v>138</v>
      </c>
      <c r="N2809">
        <v>154</v>
      </c>
      <c r="O2809">
        <v>21123.32</v>
      </c>
      <c r="P2809">
        <v>92290</v>
      </c>
      <c r="Q2809" t="str">
        <f>VLOOKUP(J2809,S:T,2,FALSE)</f>
        <v>E3 - Small C&amp;I</v>
      </c>
    </row>
    <row r="2810" spans="1:17" x14ac:dyDescent="0.35">
      <c r="A2810">
        <v>49</v>
      </c>
      <c r="B2810" t="s">
        <v>420</v>
      </c>
      <c r="C2810">
        <v>2020</v>
      </c>
      <c r="D2810">
        <v>11</v>
      </c>
      <c r="E2810" t="s">
        <v>155</v>
      </c>
      <c r="F2810">
        <v>3</v>
      </c>
      <c r="G2810" t="s">
        <v>135</v>
      </c>
      <c r="H2810">
        <v>6</v>
      </c>
      <c r="I2810" t="s">
        <v>421</v>
      </c>
      <c r="J2810" t="s">
        <v>422</v>
      </c>
      <c r="K2810" t="s">
        <v>423</v>
      </c>
      <c r="L2810">
        <v>300</v>
      </c>
      <c r="M2810" t="s">
        <v>136</v>
      </c>
      <c r="N2810">
        <v>2</v>
      </c>
      <c r="O2810">
        <v>225.8</v>
      </c>
      <c r="P2810">
        <v>1280</v>
      </c>
      <c r="Q2810" t="str">
        <f>VLOOKUP(J2810,S:T,2,FALSE)</f>
        <v>E2 - Low Income Residential</v>
      </c>
    </row>
    <row r="2811" spans="1:17" x14ac:dyDescent="0.35">
      <c r="A2811">
        <v>49</v>
      </c>
      <c r="B2811" t="s">
        <v>420</v>
      </c>
      <c r="C2811">
        <v>2020</v>
      </c>
      <c r="D2811">
        <v>11</v>
      </c>
      <c r="E2811" t="s">
        <v>155</v>
      </c>
      <c r="F2811">
        <v>3</v>
      </c>
      <c r="G2811" t="s">
        <v>135</v>
      </c>
      <c r="H2811">
        <v>122</v>
      </c>
      <c r="I2811" t="s">
        <v>460</v>
      </c>
      <c r="J2811" t="s">
        <v>461</v>
      </c>
      <c r="K2811" t="s">
        <v>462</v>
      </c>
      <c r="L2811">
        <v>300</v>
      </c>
      <c r="M2811" t="s">
        <v>136</v>
      </c>
      <c r="N2811">
        <v>2</v>
      </c>
      <c r="O2811">
        <v>95786.6</v>
      </c>
      <c r="P2811">
        <v>1232160</v>
      </c>
      <c r="Q2811" t="str">
        <f>VLOOKUP(J2811,S:T,2,FALSE)</f>
        <v>E5 - Large C&amp;I</v>
      </c>
    </row>
    <row r="2812" spans="1:17" x14ac:dyDescent="0.35">
      <c r="A2812">
        <v>49</v>
      </c>
      <c r="B2812" t="s">
        <v>420</v>
      </c>
      <c r="C2812">
        <v>2020</v>
      </c>
      <c r="D2812">
        <v>11</v>
      </c>
      <c r="E2812" t="s">
        <v>155</v>
      </c>
      <c r="F2812">
        <v>6</v>
      </c>
      <c r="G2812" t="s">
        <v>137</v>
      </c>
      <c r="H2812">
        <v>610</v>
      </c>
      <c r="I2812" t="s">
        <v>429</v>
      </c>
      <c r="J2812" t="s">
        <v>430</v>
      </c>
      <c r="K2812" t="s">
        <v>431</v>
      </c>
      <c r="L2812">
        <v>700</v>
      </c>
      <c r="M2812" t="s">
        <v>138</v>
      </c>
      <c r="N2812">
        <v>10</v>
      </c>
      <c r="O2812">
        <v>2813.07</v>
      </c>
      <c r="P2812">
        <v>5407</v>
      </c>
      <c r="Q2812" t="str">
        <f>VLOOKUP(J2812,S:T,2,FALSE)</f>
        <v>E6 - OTHER</v>
      </c>
    </row>
    <row r="2813" spans="1:17" x14ac:dyDescent="0.35">
      <c r="A2813">
        <v>49</v>
      </c>
      <c r="B2813" t="s">
        <v>420</v>
      </c>
      <c r="C2813">
        <v>2020</v>
      </c>
      <c r="D2813">
        <v>11</v>
      </c>
      <c r="E2813" t="s">
        <v>155</v>
      </c>
      <c r="F2813">
        <v>3</v>
      </c>
      <c r="G2813" t="s">
        <v>135</v>
      </c>
      <c r="H2813">
        <v>631</v>
      </c>
      <c r="I2813" t="s">
        <v>475</v>
      </c>
      <c r="J2813" t="s">
        <v>157</v>
      </c>
      <c r="K2813" t="s">
        <v>145</v>
      </c>
      <c r="L2813">
        <v>300</v>
      </c>
      <c r="M2813" t="s">
        <v>136</v>
      </c>
      <c r="N2813">
        <v>1</v>
      </c>
      <c r="O2813">
        <v>42.9</v>
      </c>
      <c r="P2813">
        <v>236</v>
      </c>
      <c r="Q2813" t="str">
        <f>VLOOKUP(J2813,S:T,2,FALSE)</f>
        <v>E6 - OTHER</v>
      </c>
    </row>
    <row r="2814" spans="1:17" x14ac:dyDescent="0.35">
      <c r="A2814">
        <v>49</v>
      </c>
      <c r="B2814" t="s">
        <v>420</v>
      </c>
      <c r="C2814">
        <v>2020</v>
      </c>
      <c r="D2814">
        <v>11</v>
      </c>
      <c r="E2814" t="s">
        <v>155</v>
      </c>
      <c r="F2814">
        <v>6</v>
      </c>
      <c r="G2814" t="s">
        <v>137</v>
      </c>
      <c r="H2814">
        <v>951</v>
      </c>
      <c r="I2814" t="s">
        <v>457</v>
      </c>
      <c r="J2814" t="s">
        <v>458</v>
      </c>
      <c r="K2814" t="s">
        <v>459</v>
      </c>
      <c r="L2814">
        <v>4562</v>
      </c>
      <c r="M2814" t="s">
        <v>144</v>
      </c>
      <c r="N2814">
        <v>211</v>
      </c>
      <c r="O2814">
        <v>9797.44</v>
      </c>
      <c r="P2814">
        <v>64153</v>
      </c>
      <c r="Q2814" t="str">
        <f>VLOOKUP(J2814,S:T,2,FALSE)</f>
        <v>E3 - Small C&amp;I</v>
      </c>
    </row>
    <row r="2815" spans="1:17" x14ac:dyDescent="0.35">
      <c r="A2815">
        <v>49</v>
      </c>
      <c r="B2815" t="s">
        <v>420</v>
      </c>
      <c r="C2815">
        <v>2020</v>
      </c>
      <c r="D2815">
        <v>11</v>
      </c>
      <c r="E2815" t="s">
        <v>155</v>
      </c>
      <c r="F2815">
        <v>1</v>
      </c>
      <c r="G2815" t="s">
        <v>132</v>
      </c>
      <c r="H2815">
        <v>905</v>
      </c>
      <c r="I2815" t="s">
        <v>454</v>
      </c>
      <c r="J2815" t="s">
        <v>422</v>
      </c>
      <c r="K2815" t="s">
        <v>423</v>
      </c>
      <c r="L2815">
        <v>4512</v>
      </c>
      <c r="M2815" t="s">
        <v>133</v>
      </c>
      <c r="N2815">
        <v>4523</v>
      </c>
      <c r="O2815">
        <v>118649.43</v>
      </c>
      <c r="P2815">
        <v>1716927</v>
      </c>
      <c r="Q2815" t="str">
        <f>VLOOKUP(J2815,S:T,2,FALSE)</f>
        <v>E2 - Low Income Residential</v>
      </c>
    </row>
    <row r="2816" spans="1:17" x14ac:dyDescent="0.35">
      <c r="A2816">
        <v>49</v>
      </c>
      <c r="B2816" t="s">
        <v>420</v>
      </c>
      <c r="C2816">
        <v>2020</v>
      </c>
      <c r="D2816">
        <v>11</v>
      </c>
      <c r="E2816" t="s">
        <v>155</v>
      </c>
      <c r="F2816">
        <v>3</v>
      </c>
      <c r="G2816" t="s">
        <v>135</v>
      </c>
      <c r="H2816">
        <v>55</v>
      </c>
      <c r="I2816" t="s">
        <v>427</v>
      </c>
      <c r="J2816" t="s">
        <v>425</v>
      </c>
      <c r="K2816" t="s">
        <v>426</v>
      </c>
      <c r="L2816">
        <v>300</v>
      </c>
      <c r="M2816" t="s">
        <v>136</v>
      </c>
      <c r="N2816">
        <v>53</v>
      </c>
      <c r="O2816">
        <v>-39902.58</v>
      </c>
      <c r="P2816">
        <v>66995</v>
      </c>
      <c r="Q2816" t="str">
        <f>VLOOKUP(J2816,S:T,2,FALSE)</f>
        <v>E3 - Small C&amp;I</v>
      </c>
    </row>
    <row r="2817" spans="1:17" x14ac:dyDescent="0.35">
      <c r="A2817">
        <v>49</v>
      </c>
      <c r="B2817" t="s">
        <v>420</v>
      </c>
      <c r="C2817">
        <v>2020</v>
      </c>
      <c r="D2817">
        <v>11</v>
      </c>
      <c r="E2817" t="s">
        <v>155</v>
      </c>
      <c r="F2817">
        <v>10</v>
      </c>
      <c r="G2817" t="s">
        <v>149</v>
      </c>
      <c r="H2817">
        <v>628</v>
      </c>
      <c r="I2817" t="s">
        <v>440</v>
      </c>
      <c r="J2817" t="s">
        <v>441</v>
      </c>
      <c r="K2817" t="s">
        <v>442</v>
      </c>
      <c r="L2817">
        <v>207</v>
      </c>
      <c r="M2817" t="s">
        <v>151</v>
      </c>
      <c r="N2817">
        <v>7</v>
      </c>
      <c r="O2817">
        <v>179.13</v>
      </c>
      <c r="P2817">
        <v>667</v>
      </c>
      <c r="Q2817" t="str">
        <f>VLOOKUP(J2817,S:T,2,FALSE)</f>
        <v>E6 - OTHER</v>
      </c>
    </row>
    <row r="2818" spans="1:17" x14ac:dyDescent="0.35">
      <c r="A2818">
        <v>49</v>
      </c>
      <c r="B2818" t="s">
        <v>420</v>
      </c>
      <c r="C2818">
        <v>2020</v>
      </c>
      <c r="D2818">
        <v>11</v>
      </c>
      <c r="E2818" t="s">
        <v>155</v>
      </c>
      <c r="F2818">
        <v>3</v>
      </c>
      <c r="G2818" t="s">
        <v>135</v>
      </c>
      <c r="H2818">
        <v>700</v>
      </c>
      <c r="I2818" t="s">
        <v>447</v>
      </c>
      <c r="J2818" t="s">
        <v>438</v>
      </c>
      <c r="K2818" t="s">
        <v>439</v>
      </c>
      <c r="L2818">
        <v>300</v>
      </c>
      <c r="M2818" t="s">
        <v>136</v>
      </c>
      <c r="N2818">
        <v>44</v>
      </c>
      <c r="O2818">
        <v>221351.72</v>
      </c>
      <c r="P2818">
        <v>1303224</v>
      </c>
      <c r="Q2818" t="str">
        <f>VLOOKUP(J2818,S:T,2,FALSE)</f>
        <v>E5 - Large C&amp;I</v>
      </c>
    </row>
    <row r="2819" spans="1:17" x14ac:dyDescent="0.35">
      <c r="A2819">
        <v>49</v>
      </c>
      <c r="B2819" t="s">
        <v>420</v>
      </c>
      <c r="C2819">
        <v>2020</v>
      </c>
      <c r="D2819">
        <v>11</v>
      </c>
      <c r="E2819" t="s">
        <v>155</v>
      </c>
      <c r="F2819">
        <v>1</v>
      </c>
      <c r="G2819" t="s">
        <v>132</v>
      </c>
      <c r="H2819">
        <v>1</v>
      </c>
      <c r="I2819" t="s">
        <v>449</v>
      </c>
      <c r="J2819" t="s">
        <v>450</v>
      </c>
      <c r="K2819" t="s">
        <v>451</v>
      </c>
      <c r="L2819">
        <v>200</v>
      </c>
      <c r="M2819" t="s">
        <v>143</v>
      </c>
      <c r="N2819">
        <v>355702</v>
      </c>
      <c r="O2819">
        <v>41143508.960000001</v>
      </c>
      <c r="P2819">
        <v>170609698</v>
      </c>
      <c r="Q2819" t="str">
        <f>VLOOKUP(J2819,S:T,2,FALSE)</f>
        <v>E1 - Residential</v>
      </c>
    </row>
    <row r="2820" spans="1:17" x14ac:dyDescent="0.35">
      <c r="A2820">
        <v>49</v>
      </c>
      <c r="B2820" t="s">
        <v>420</v>
      </c>
      <c r="C2820">
        <v>2020</v>
      </c>
      <c r="D2820">
        <v>11</v>
      </c>
      <c r="E2820" t="s">
        <v>155</v>
      </c>
      <c r="F2820">
        <v>1</v>
      </c>
      <c r="G2820" t="s">
        <v>132</v>
      </c>
      <c r="H2820">
        <v>903</v>
      </c>
      <c r="I2820" t="s">
        <v>453</v>
      </c>
      <c r="J2820" t="s">
        <v>450</v>
      </c>
      <c r="K2820" t="s">
        <v>451</v>
      </c>
      <c r="L2820">
        <v>4512</v>
      </c>
      <c r="M2820" t="s">
        <v>133</v>
      </c>
      <c r="N2820">
        <v>36979</v>
      </c>
      <c r="O2820">
        <v>2234077.04</v>
      </c>
      <c r="P2820">
        <v>16724200</v>
      </c>
      <c r="Q2820" t="str">
        <f>VLOOKUP(J2820,S:T,2,FALSE)</f>
        <v>E1 - Residential</v>
      </c>
    </row>
    <row r="2821" spans="1:17" x14ac:dyDescent="0.35">
      <c r="A2821">
        <v>49</v>
      </c>
      <c r="B2821" t="s">
        <v>420</v>
      </c>
      <c r="C2821">
        <v>2020</v>
      </c>
      <c r="D2821">
        <v>11</v>
      </c>
      <c r="E2821" t="s">
        <v>155</v>
      </c>
      <c r="F2821">
        <v>5</v>
      </c>
      <c r="G2821" t="s">
        <v>140</v>
      </c>
      <c r="H2821">
        <v>53</v>
      </c>
      <c r="I2821" t="s">
        <v>435</v>
      </c>
      <c r="J2821" t="s">
        <v>433</v>
      </c>
      <c r="K2821" t="s">
        <v>434</v>
      </c>
      <c r="L2821">
        <v>460</v>
      </c>
      <c r="M2821" t="s">
        <v>141</v>
      </c>
      <c r="N2821">
        <v>10</v>
      </c>
      <c r="O2821">
        <v>19232.509999999998</v>
      </c>
      <c r="P2821">
        <v>81345</v>
      </c>
      <c r="Q2821" t="str">
        <f>VLOOKUP(J2821,S:T,2,FALSE)</f>
        <v>E4 - Medium C&amp;I</v>
      </c>
    </row>
    <row r="2822" spans="1:17" x14ac:dyDescent="0.35">
      <c r="A2822">
        <v>49</v>
      </c>
      <c r="B2822" t="s">
        <v>420</v>
      </c>
      <c r="C2822">
        <v>2020</v>
      </c>
      <c r="D2822">
        <v>11</v>
      </c>
      <c r="E2822" t="s">
        <v>155</v>
      </c>
      <c r="F2822">
        <v>3</v>
      </c>
      <c r="G2822" t="s">
        <v>135</v>
      </c>
      <c r="H2822">
        <v>34</v>
      </c>
      <c r="I2822" t="s">
        <v>463</v>
      </c>
      <c r="J2822" t="s">
        <v>458</v>
      </c>
      <c r="K2822" t="s">
        <v>459</v>
      </c>
      <c r="L2822">
        <v>300</v>
      </c>
      <c r="M2822" t="s">
        <v>136</v>
      </c>
      <c r="N2822">
        <v>128</v>
      </c>
      <c r="O2822">
        <v>14042.46</v>
      </c>
      <c r="P2822">
        <v>59714</v>
      </c>
      <c r="Q2822" t="str">
        <f>VLOOKUP(J2822,S:T,2,FALSE)</f>
        <v>E3 - Small C&amp;I</v>
      </c>
    </row>
    <row r="2823" spans="1:17" x14ac:dyDescent="0.35">
      <c r="A2823">
        <v>49</v>
      </c>
      <c r="B2823" t="s">
        <v>420</v>
      </c>
      <c r="C2823">
        <v>2020</v>
      </c>
      <c r="D2823">
        <v>11</v>
      </c>
      <c r="E2823" t="s">
        <v>155</v>
      </c>
      <c r="F2823">
        <v>10</v>
      </c>
      <c r="G2823" t="s">
        <v>149</v>
      </c>
      <c r="H2823">
        <v>905</v>
      </c>
      <c r="I2823" t="s">
        <v>454</v>
      </c>
      <c r="J2823" t="s">
        <v>422</v>
      </c>
      <c r="K2823" t="s">
        <v>423</v>
      </c>
      <c r="L2823">
        <v>4513</v>
      </c>
      <c r="M2823" t="s">
        <v>150</v>
      </c>
      <c r="N2823">
        <v>111</v>
      </c>
      <c r="O2823">
        <v>3860.93</v>
      </c>
      <c r="P2823">
        <v>58407</v>
      </c>
      <c r="Q2823" t="str">
        <f>VLOOKUP(J2823,S:T,2,FALSE)</f>
        <v>E2 - Low Income Residential</v>
      </c>
    </row>
    <row r="2824" spans="1:17" x14ac:dyDescent="0.35">
      <c r="A2824">
        <v>49</v>
      </c>
      <c r="B2824" t="s">
        <v>420</v>
      </c>
      <c r="C2824">
        <v>2020</v>
      </c>
      <c r="D2824">
        <v>11</v>
      </c>
      <c r="E2824" t="s">
        <v>155</v>
      </c>
      <c r="F2824">
        <v>10</v>
      </c>
      <c r="G2824" t="s">
        <v>149</v>
      </c>
      <c r="H2824">
        <v>5</v>
      </c>
      <c r="I2824" t="s">
        <v>536</v>
      </c>
      <c r="J2824" t="s">
        <v>425</v>
      </c>
      <c r="K2824" t="s">
        <v>426</v>
      </c>
      <c r="L2824">
        <v>207</v>
      </c>
      <c r="M2824" t="s">
        <v>151</v>
      </c>
      <c r="N2824">
        <v>2</v>
      </c>
      <c r="O2824">
        <v>172.07</v>
      </c>
      <c r="P2824">
        <v>664</v>
      </c>
      <c r="Q2824" t="str">
        <f>VLOOKUP(J2824,S:T,2,FALSE)</f>
        <v>E3 - Small C&amp;I</v>
      </c>
    </row>
    <row r="2825" spans="1:17" x14ac:dyDescent="0.35">
      <c r="A2825">
        <v>49</v>
      </c>
      <c r="B2825" t="s">
        <v>420</v>
      </c>
      <c r="C2825">
        <v>2020</v>
      </c>
      <c r="D2825">
        <v>11</v>
      </c>
      <c r="E2825" t="s">
        <v>155</v>
      </c>
      <c r="F2825">
        <v>3</v>
      </c>
      <c r="G2825" t="s">
        <v>135</v>
      </c>
      <c r="H2825">
        <v>5</v>
      </c>
      <c r="I2825" t="s">
        <v>424</v>
      </c>
      <c r="J2825" t="s">
        <v>425</v>
      </c>
      <c r="K2825" t="s">
        <v>426</v>
      </c>
      <c r="L2825">
        <v>300</v>
      </c>
      <c r="M2825" t="s">
        <v>136</v>
      </c>
      <c r="N2825">
        <v>38673</v>
      </c>
      <c r="O2825">
        <v>3368921.1</v>
      </c>
      <c r="P2825">
        <v>31731100</v>
      </c>
      <c r="Q2825" t="str">
        <f>VLOOKUP(J2825,S:T,2,FALSE)</f>
        <v>E3 - Small C&amp;I</v>
      </c>
    </row>
    <row r="2826" spans="1:17" x14ac:dyDescent="0.35">
      <c r="A2826">
        <v>49</v>
      </c>
      <c r="B2826" t="s">
        <v>420</v>
      </c>
      <c r="C2826">
        <v>2020</v>
      </c>
      <c r="D2826">
        <v>11</v>
      </c>
      <c r="E2826" t="s">
        <v>155</v>
      </c>
      <c r="F2826">
        <v>3</v>
      </c>
      <c r="G2826" t="s">
        <v>135</v>
      </c>
      <c r="H2826">
        <v>629</v>
      </c>
      <c r="I2826" t="s">
        <v>469</v>
      </c>
      <c r="J2826" t="s">
        <v>430</v>
      </c>
      <c r="K2826" t="s">
        <v>431</v>
      </c>
      <c r="L2826">
        <v>300</v>
      </c>
      <c r="M2826" t="s">
        <v>136</v>
      </c>
      <c r="N2826">
        <v>8</v>
      </c>
      <c r="O2826">
        <v>302.88</v>
      </c>
      <c r="P2826">
        <v>1212</v>
      </c>
      <c r="Q2826" t="str">
        <f>VLOOKUP(J2826,S:T,2,FALSE)</f>
        <v>E6 - OTHER</v>
      </c>
    </row>
    <row r="2827" spans="1:17" x14ac:dyDescent="0.35">
      <c r="A2827">
        <v>49</v>
      </c>
      <c r="B2827" t="s">
        <v>420</v>
      </c>
      <c r="C2827">
        <v>2020</v>
      </c>
      <c r="D2827">
        <v>11</v>
      </c>
      <c r="E2827" t="s">
        <v>155</v>
      </c>
      <c r="F2827">
        <v>3</v>
      </c>
      <c r="G2827" t="s">
        <v>135</v>
      </c>
      <c r="H2827">
        <v>616</v>
      </c>
      <c r="I2827" t="s">
        <v>446</v>
      </c>
      <c r="J2827" t="s">
        <v>441</v>
      </c>
      <c r="K2827" t="s">
        <v>442</v>
      </c>
      <c r="L2827">
        <v>4532</v>
      </c>
      <c r="M2827" t="s">
        <v>142</v>
      </c>
      <c r="N2827">
        <v>321</v>
      </c>
      <c r="O2827">
        <v>19767.060000000001</v>
      </c>
      <c r="P2827">
        <v>121348</v>
      </c>
      <c r="Q2827" t="str">
        <f>VLOOKUP(J2827,S:T,2,FALSE)</f>
        <v>E6 - OTHER</v>
      </c>
    </row>
    <row r="2828" spans="1:17" x14ac:dyDescent="0.35">
      <c r="A2828">
        <v>49</v>
      </c>
      <c r="B2828" t="s">
        <v>420</v>
      </c>
      <c r="C2828">
        <v>2020</v>
      </c>
      <c r="D2828">
        <v>11</v>
      </c>
      <c r="E2828" t="s">
        <v>155</v>
      </c>
      <c r="F2828">
        <v>3</v>
      </c>
      <c r="G2828" t="s">
        <v>135</v>
      </c>
      <c r="H2828">
        <v>710</v>
      </c>
      <c r="I2828" t="s">
        <v>448</v>
      </c>
      <c r="J2828" t="s">
        <v>438</v>
      </c>
      <c r="K2828" t="s">
        <v>439</v>
      </c>
      <c r="L2828">
        <v>4532</v>
      </c>
      <c r="M2828" t="s">
        <v>142</v>
      </c>
      <c r="N2828">
        <v>271</v>
      </c>
      <c r="O2828">
        <v>4251454.6100000003</v>
      </c>
      <c r="P2828">
        <v>53006921</v>
      </c>
      <c r="Q2828" t="str">
        <f>VLOOKUP(J2828,S:T,2,FALSE)</f>
        <v>E5 - Large C&amp;I</v>
      </c>
    </row>
    <row r="2829" spans="1:17" x14ac:dyDescent="0.35">
      <c r="A2829">
        <v>49</v>
      </c>
      <c r="B2829" t="s">
        <v>420</v>
      </c>
      <c r="C2829">
        <v>2020</v>
      </c>
      <c r="D2829">
        <v>11</v>
      </c>
      <c r="E2829" t="s">
        <v>155</v>
      </c>
      <c r="F2829">
        <v>3</v>
      </c>
      <c r="G2829" t="s">
        <v>135</v>
      </c>
      <c r="H2829">
        <v>711</v>
      </c>
      <c r="I2829" t="s">
        <v>452</v>
      </c>
      <c r="J2829" t="s">
        <v>438</v>
      </c>
      <c r="K2829" t="s">
        <v>439</v>
      </c>
      <c r="L2829">
        <v>4532</v>
      </c>
      <c r="M2829" t="s">
        <v>142</v>
      </c>
      <c r="N2829">
        <v>298</v>
      </c>
      <c r="O2829">
        <v>4672143.4800000004</v>
      </c>
      <c r="P2829">
        <v>60394545</v>
      </c>
      <c r="Q2829" t="str">
        <f>VLOOKUP(J2829,S:T,2,FALSE)</f>
        <v>E5 - Large C&amp;I</v>
      </c>
    </row>
    <row r="2830" spans="1:17" x14ac:dyDescent="0.35">
      <c r="A2830">
        <v>49</v>
      </c>
      <c r="B2830" t="s">
        <v>420</v>
      </c>
      <c r="C2830">
        <v>2020</v>
      </c>
      <c r="D2830">
        <v>11</v>
      </c>
      <c r="E2830" t="s">
        <v>155</v>
      </c>
      <c r="F2830">
        <v>5</v>
      </c>
      <c r="G2830" t="s">
        <v>140</v>
      </c>
      <c r="H2830">
        <v>944</v>
      </c>
      <c r="I2830" t="s">
        <v>471</v>
      </c>
      <c r="J2830" t="s">
        <v>472</v>
      </c>
      <c r="K2830" t="s">
        <v>473</v>
      </c>
      <c r="L2830">
        <v>4552</v>
      </c>
      <c r="M2830" t="s">
        <v>156</v>
      </c>
      <c r="N2830">
        <v>1</v>
      </c>
      <c r="O2830">
        <v>4239.87</v>
      </c>
      <c r="P2830">
        <v>7740</v>
      </c>
      <c r="Q2830" t="str">
        <f>VLOOKUP(J2830,S:T,2,FALSE)</f>
        <v>E6 - OTHER</v>
      </c>
    </row>
    <row r="2831" spans="1:17" x14ac:dyDescent="0.35">
      <c r="A2831">
        <v>49</v>
      </c>
      <c r="B2831" t="s">
        <v>420</v>
      </c>
      <c r="C2831">
        <v>2020</v>
      </c>
      <c r="D2831">
        <v>11</v>
      </c>
      <c r="E2831" t="s">
        <v>155</v>
      </c>
      <c r="F2831">
        <v>5</v>
      </c>
      <c r="G2831" t="s">
        <v>140</v>
      </c>
      <c r="H2831">
        <v>616</v>
      </c>
      <c r="I2831" t="s">
        <v>446</v>
      </c>
      <c r="J2831" t="s">
        <v>441</v>
      </c>
      <c r="K2831" t="s">
        <v>442</v>
      </c>
      <c r="L2831">
        <v>4552</v>
      </c>
      <c r="M2831" t="s">
        <v>156</v>
      </c>
      <c r="N2831">
        <v>20</v>
      </c>
      <c r="O2831">
        <v>2570.19</v>
      </c>
      <c r="P2831">
        <v>14965</v>
      </c>
      <c r="Q2831" t="str">
        <f>VLOOKUP(J2831,S:T,2,FALSE)</f>
        <v>E6 - OTHER</v>
      </c>
    </row>
    <row r="2832" spans="1:17" x14ac:dyDescent="0.35">
      <c r="A2832">
        <v>49</v>
      </c>
      <c r="B2832" t="s">
        <v>420</v>
      </c>
      <c r="C2832">
        <v>2020</v>
      </c>
      <c r="D2832">
        <v>11</v>
      </c>
      <c r="E2832" t="s">
        <v>155</v>
      </c>
      <c r="F2832">
        <v>5</v>
      </c>
      <c r="G2832" t="s">
        <v>140</v>
      </c>
      <c r="H2832">
        <v>1</v>
      </c>
      <c r="I2832" t="s">
        <v>449</v>
      </c>
      <c r="J2832" t="s">
        <v>450</v>
      </c>
      <c r="K2832" t="s">
        <v>451</v>
      </c>
      <c r="L2832">
        <v>460</v>
      </c>
      <c r="M2832" t="s">
        <v>141</v>
      </c>
      <c r="N2832">
        <v>8</v>
      </c>
      <c r="O2832">
        <v>770.28</v>
      </c>
      <c r="P2832">
        <v>3178</v>
      </c>
      <c r="Q2832" t="str">
        <f>VLOOKUP(J2832,S:T,2,FALSE)</f>
        <v>E1 - Residential</v>
      </c>
    </row>
    <row r="2833" spans="1:17" x14ac:dyDescent="0.35">
      <c r="A2833">
        <v>49</v>
      </c>
      <c r="B2833" t="s">
        <v>420</v>
      </c>
      <c r="C2833">
        <v>2020</v>
      </c>
      <c r="D2833">
        <v>11</v>
      </c>
      <c r="E2833" t="s">
        <v>155</v>
      </c>
      <c r="F2833">
        <v>3</v>
      </c>
      <c r="G2833" t="s">
        <v>135</v>
      </c>
      <c r="H2833">
        <v>903</v>
      </c>
      <c r="I2833" t="s">
        <v>453</v>
      </c>
      <c r="J2833" t="s">
        <v>450</v>
      </c>
      <c r="K2833" t="s">
        <v>451</v>
      </c>
      <c r="L2833">
        <v>4532</v>
      </c>
      <c r="M2833" t="s">
        <v>142</v>
      </c>
      <c r="N2833">
        <v>105</v>
      </c>
      <c r="O2833">
        <v>22272.639999999999</v>
      </c>
      <c r="P2833">
        <v>183361</v>
      </c>
      <c r="Q2833" t="str">
        <f>VLOOKUP(J2833,S:T,2,FALSE)</f>
        <v>E1 - Residential</v>
      </c>
    </row>
    <row r="2834" spans="1:17" x14ac:dyDescent="0.35">
      <c r="A2834">
        <v>49</v>
      </c>
      <c r="B2834" t="s">
        <v>420</v>
      </c>
      <c r="C2834">
        <v>2020</v>
      </c>
      <c r="D2834">
        <v>11</v>
      </c>
      <c r="E2834" t="s">
        <v>155</v>
      </c>
      <c r="F2834">
        <v>5</v>
      </c>
      <c r="G2834" t="s">
        <v>140</v>
      </c>
      <c r="H2834">
        <v>13</v>
      </c>
      <c r="I2834" t="s">
        <v>432</v>
      </c>
      <c r="J2834" t="s">
        <v>433</v>
      </c>
      <c r="K2834" t="s">
        <v>434</v>
      </c>
      <c r="L2834">
        <v>460</v>
      </c>
      <c r="M2834" t="s">
        <v>141</v>
      </c>
      <c r="N2834">
        <v>254</v>
      </c>
      <c r="O2834">
        <v>544300.07999999996</v>
      </c>
      <c r="P2834">
        <v>2802628</v>
      </c>
      <c r="Q2834" t="str">
        <f>VLOOKUP(J2834,S:T,2,FALSE)</f>
        <v>E4 - Medium C&amp;I</v>
      </c>
    </row>
    <row r="2835" spans="1:17" x14ac:dyDescent="0.35">
      <c r="A2835">
        <v>49</v>
      </c>
      <c r="B2835" t="s">
        <v>420</v>
      </c>
      <c r="C2835">
        <v>2020</v>
      </c>
      <c r="D2835">
        <v>11</v>
      </c>
      <c r="E2835" t="s">
        <v>155</v>
      </c>
      <c r="F2835">
        <v>5</v>
      </c>
      <c r="G2835" t="s">
        <v>140</v>
      </c>
      <c r="H2835">
        <v>6</v>
      </c>
      <c r="I2835" t="s">
        <v>421</v>
      </c>
      <c r="J2835" t="s">
        <v>422</v>
      </c>
      <c r="K2835" t="s">
        <v>423</v>
      </c>
      <c r="L2835">
        <v>460</v>
      </c>
      <c r="M2835" t="s">
        <v>141</v>
      </c>
      <c r="N2835">
        <v>1</v>
      </c>
      <c r="O2835">
        <v>38.770000000000003</v>
      </c>
      <c r="P2835">
        <v>195</v>
      </c>
      <c r="Q2835" t="str">
        <f>VLOOKUP(J2835,S:T,2,FALSE)</f>
        <v>E2 - Low Income Residential</v>
      </c>
    </row>
    <row r="2836" spans="1:17" x14ac:dyDescent="0.35">
      <c r="A2836">
        <v>49</v>
      </c>
      <c r="B2836" t="s">
        <v>420</v>
      </c>
      <c r="C2836">
        <v>2020</v>
      </c>
      <c r="D2836">
        <v>11</v>
      </c>
      <c r="E2836" t="s">
        <v>155</v>
      </c>
      <c r="F2836">
        <v>3</v>
      </c>
      <c r="G2836" t="s">
        <v>135</v>
      </c>
      <c r="H2836">
        <v>117</v>
      </c>
      <c r="I2836" t="s">
        <v>477</v>
      </c>
      <c r="J2836" t="s">
        <v>461</v>
      </c>
      <c r="K2836" t="s">
        <v>462</v>
      </c>
      <c r="L2836">
        <v>300</v>
      </c>
      <c r="M2836" t="s">
        <v>136</v>
      </c>
      <c r="N2836">
        <v>2</v>
      </c>
      <c r="O2836">
        <v>13846.4</v>
      </c>
      <c r="P2836">
        <v>30478</v>
      </c>
      <c r="Q2836" t="str">
        <f>VLOOKUP(J2836,S:T,2,FALSE)</f>
        <v>E5 - Large C&amp;I</v>
      </c>
    </row>
    <row r="2837" spans="1:17" x14ac:dyDescent="0.35">
      <c r="A2837">
        <v>49</v>
      </c>
      <c r="B2837" t="s">
        <v>420</v>
      </c>
      <c r="C2837">
        <v>2020</v>
      </c>
      <c r="D2837">
        <v>11</v>
      </c>
      <c r="E2837" t="s">
        <v>155</v>
      </c>
      <c r="F2837">
        <v>3</v>
      </c>
      <c r="G2837" t="s">
        <v>135</v>
      </c>
      <c r="H2837">
        <v>628</v>
      </c>
      <c r="I2837" t="s">
        <v>440</v>
      </c>
      <c r="J2837" t="s">
        <v>441</v>
      </c>
      <c r="K2837" t="s">
        <v>442</v>
      </c>
      <c r="L2837">
        <v>300</v>
      </c>
      <c r="M2837" t="s">
        <v>136</v>
      </c>
      <c r="N2837">
        <v>1081</v>
      </c>
      <c r="O2837">
        <v>83194.61</v>
      </c>
      <c r="P2837">
        <v>329610</v>
      </c>
      <c r="Q2837" t="str">
        <f>VLOOKUP(J2837,S:T,2,FALSE)</f>
        <v>E6 - OTHER</v>
      </c>
    </row>
    <row r="2838" spans="1:17" x14ac:dyDescent="0.35">
      <c r="A2838">
        <v>49</v>
      </c>
      <c r="B2838" t="s">
        <v>420</v>
      </c>
      <c r="C2838">
        <v>2020</v>
      </c>
      <c r="D2838">
        <v>11</v>
      </c>
      <c r="E2838" t="s">
        <v>155</v>
      </c>
      <c r="F2838">
        <v>1</v>
      </c>
      <c r="G2838" t="s">
        <v>132</v>
      </c>
      <c r="H2838">
        <v>628</v>
      </c>
      <c r="I2838" t="s">
        <v>440</v>
      </c>
      <c r="J2838" t="s">
        <v>441</v>
      </c>
      <c r="K2838" t="s">
        <v>442</v>
      </c>
      <c r="L2838">
        <v>200</v>
      </c>
      <c r="M2838" t="s">
        <v>143</v>
      </c>
      <c r="N2838">
        <v>238</v>
      </c>
      <c r="O2838">
        <v>14953.49</v>
      </c>
      <c r="P2838">
        <v>38548</v>
      </c>
      <c r="Q2838" t="str">
        <f>VLOOKUP(J2838,S:T,2,FALSE)</f>
        <v>E6 - OTHER</v>
      </c>
    </row>
    <row r="2839" spans="1:17" x14ac:dyDescent="0.35">
      <c r="A2839">
        <v>49</v>
      </c>
      <c r="B2839" t="s">
        <v>420</v>
      </c>
      <c r="C2839">
        <v>2020</v>
      </c>
      <c r="D2839">
        <v>11</v>
      </c>
      <c r="E2839" t="s">
        <v>155</v>
      </c>
      <c r="F2839">
        <v>6</v>
      </c>
      <c r="G2839" t="s">
        <v>137</v>
      </c>
      <c r="H2839">
        <v>628</v>
      </c>
      <c r="I2839" t="s">
        <v>440</v>
      </c>
      <c r="J2839" t="s">
        <v>441</v>
      </c>
      <c r="K2839" t="s">
        <v>442</v>
      </c>
      <c r="L2839">
        <v>700</v>
      </c>
      <c r="M2839" t="s">
        <v>138</v>
      </c>
      <c r="N2839">
        <v>208</v>
      </c>
      <c r="O2839">
        <v>15398.68</v>
      </c>
      <c r="P2839">
        <v>62018</v>
      </c>
      <c r="Q2839" t="str">
        <f>VLOOKUP(J2839,S:T,2,FALSE)</f>
        <v>E6 - OTHER</v>
      </c>
    </row>
    <row r="2840" spans="1:17" x14ac:dyDescent="0.35">
      <c r="A2840">
        <v>49</v>
      </c>
      <c r="B2840" t="s">
        <v>420</v>
      </c>
      <c r="C2840">
        <v>2020</v>
      </c>
      <c r="D2840">
        <v>11</v>
      </c>
      <c r="E2840" t="s">
        <v>155</v>
      </c>
      <c r="F2840">
        <v>1</v>
      </c>
      <c r="G2840" t="s">
        <v>132</v>
      </c>
      <c r="H2840">
        <v>616</v>
      </c>
      <c r="I2840" t="s">
        <v>446</v>
      </c>
      <c r="J2840" t="s">
        <v>441</v>
      </c>
      <c r="K2840" t="s">
        <v>442</v>
      </c>
      <c r="L2840">
        <v>4512</v>
      </c>
      <c r="M2840" t="s">
        <v>133</v>
      </c>
      <c r="N2840">
        <v>43</v>
      </c>
      <c r="O2840">
        <v>4166.6400000000003</v>
      </c>
      <c r="P2840">
        <v>16499</v>
      </c>
      <c r="Q2840" t="str">
        <f>VLOOKUP(J2840,S:T,2,FALSE)</f>
        <v>E6 - OTHER</v>
      </c>
    </row>
    <row r="2841" spans="1:17" x14ac:dyDescent="0.35">
      <c r="A2841">
        <v>49</v>
      </c>
      <c r="B2841" t="s">
        <v>420</v>
      </c>
      <c r="C2841">
        <v>2020</v>
      </c>
      <c r="D2841">
        <v>11</v>
      </c>
      <c r="E2841" t="s">
        <v>155</v>
      </c>
      <c r="F2841">
        <v>5</v>
      </c>
      <c r="G2841" t="s">
        <v>140</v>
      </c>
      <c r="H2841">
        <v>954</v>
      </c>
      <c r="I2841" t="s">
        <v>436</v>
      </c>
      <c r="J2841" t="s">
        <v>433</v>
      </c>
      <c r="K2841" t="s">
        <v>434</v>
      </c>
      <c r="L2841">
        <v>4552</v>
      </c>
      <c r="M2841" t="s">
        <v>156</v>
      </c>
      <c r="N2841">
        <v>166</v>
      </c>
      <c r="O2841">
        <v>336385.9</v>
      </c>
      <c r="P2841">
        <v>3240108</v>
      </c>
      <c r="Q2841" t="str">
        <f>VLOOKUP(J2841,S:T,2,FALSE)</f>
        <v>E4 - Medium C&amp;I</v>
      </c>
    </row>
    <row r="2842" spans="1:17" x14ac:dyDescent="0.35">
      <c r="A2842">
        <v>49</v>
      </c>
      <c r="B2842" t="s">
        <v>420</v>
      </c>
      <c r="C2842">
        <v>2020</v>
      </c>
      <c r="D2842">
        <v>11</v>
      </c>
      <c r="E2842" t="s">
        <v>155</v>
      </c>
      <c r="F2842">
        <v>6</v>
      </c>
      <c r="G2842" t="s">
        <v>137</v>
      </c>
      <c r="H2842">
        <v>619</v>
      </c>
      <c r="I2842" t="s">
        <v>474</v>
      </c>
      <c r="J2842" t="s">
        <v>157</v>
      </c>
      <c r="K2842" t="s">
        <v>145</v>
      </c>
      <c r="L2842">
        <v>4562</v>
      </c>
      <c r="M2842" t="s">
        <v>144</v>
      </c>
      <c r="N2842">
        <v>120</v>
      </c>
      <c r="O2842">
        <v>183668.39</v>
      </c>
      <c r="P2842">
        <v>1681096</v>
      </c>
      <c r="Q2842" t="str">
        <f>VLOOKUP(J2842,S:T,2,FALSE)</f>
        <v>E6 - OTHER</v>
      </c>
    </row>
    <row r="2843" spans="1:17" x14ac:dyDescent="0.35">
      <c r="A2843">
        <v>49</v>
      </c>
      <c r="B2843" t="s">
        <v>420</v>
      </c>
      <c r="C2843">
        <v>2020</v>
      </c>
      <c r="D2843">
        <v>11</v>
      </c>
      <c r="E2843" t="s">
        <v>155</v>
      </c>
      <c r="F2843">
        <v>5</v>
      </c>
      <c r="G2843" t="s">
        <v>140</v>
      </c>
      <c r="H2843">
        <v>411</v>
      </c>
      <c r="I2843" t="s">
        <v>489</v>
      </c>
      <c r="J2843" t="s">
        <v>490</v>
      </c>
      <c r="K2843" t="s">
        <v>145</v>
      </c>
      <c r="L2843">
        <v>1670</v>
      </c>
      <c r="M2843" t="s">
        <v>491</v>
      </c>
      <c r="N2843">
        <v>15</v>
      </c>
      <c r="O2843">
        <v>38144.71</v>
      </c>
      <c r="P2843">
        <v>65178.5</v>
      </c>
      <c r="Q2843" t="str">
        <f>VLOOKUP(J2843,S:T,2,FALSE)</f>
        <v>G5 - Large C&amp;I</v>
      </c>
    </row>
    <row r="2844" spans="1:17" x14ac:dyDescent="0.35">
      <c r="A2844">
        <v>49</v>
      </c>
      <c r="B2844" t="s">
        <v>420</v>
      </c>
      <c r="C2844">
        <v>2020</v>
      </c>
      <c r="D2844">
        <v>11</v>
      </c>
      <c r="E2844" t="s">
        <v>155</v>
      </c>
      <c r="F2844">
        <v>3</v>
      </c>
      <c r="G2844" t="s">
        <v>135</v>
      </c>
      <c r="H2844">
        <v>423</v>
      </c>
      <c r="I2844" t="s">
        <v>482</v>
      </c>
      <c r="J2844" t="s">
        <v>483</v>
      </c>
      <c r="K2844" t="s">
        <v>145</v>
      </c>
      <c r="L2844">
        <v>1671</v>
      </c>
      <c r="M2844" t="s">
        <v>484</v>
      </c>
      <c r="N2844">
        <v>11</v>
      </c>
      <c r="O2844">
        <v>151715.43</v>
      </c>
      <c r="P2844">
        <v>688537.72</v>
      </c>
      <c r="Q2844" t="str">
        <f>VLOOKUP(J2844,S:T,2,FALSE)</f>
        <v>G5 - Large C&amp;I</v>
      </c>
    </row>
    <row r="2845" spans="1:17" x14ac:dyDescent="0.35">
      <c r="A2845">
        <v>49</v>
      </c>
      <c r="B2845" t="s">
        <v>420</v>
      </c>
      <c r="C2845">
        <v>2020</v>
      </c>
      <c r="D2845">
        <v>11</v>
      </c>
      <c r="E2845" t="s">
        <v>155</v>
      </c>
      <c r="F2845">
        <v>3</v>
      </c>
      <c r="G2845" t="s">
        <v>135</v>
      </c>
      <c r="H2845">
        <v>422</v>
      </c>
      <c r="I2845" t="s">
        <v>500</v>
      </c>
      <c r="J2845">
        <v>2421</v>
      </c>
      <c r="K2845" t="s">
        <v>145</v>
      </c>
      <c r="L2845">
        <v>1671</v>
      </c>
      <c r="M2845" t="s">
        <v>484</v>
      </c>
      <c r="N2845">
        <v>1</v>
      </c>
      <c r="O2845">
        <v>5416.1</v>
      </c>
      <c r="P2845">
        <v>18122.740000000002</v>
      </c>
      <c r="Q2845" t="str">
        <f>VLOOKUP(J2845,S:T,2,FALSE)</f>
        <v>G5 - Large C&amp;I</v>
      </c>
    </row>
    <row r="2846" spans="1:17" x14ac:dyDescent="0.35">
      <c r="A2846">
        <v>49</v>
      </c>
      <c r="B2846" t="s">
        <v>420</v>
      </c>
      <c r="C2846">
        <v>2020</v>
      </c>
      <c r="D2846">
        <v>11</v>
      </c>
      <c r="E2846" t="s">
        <v>155</v>
      </c>
      <c r="F2846">
        <v>3</v>
      </c>
      <c r="G2846" t="s">
        <v>135</v>
      </c>
      <c r="H2846">
        <v>412</v>
      </c>
      <c r="I2846" t="s">
        <v>533</v>
      </c>
      <c r="J2846">
        <v>3331</v>
      </c>
      <c r="K2846" t="s">
        <v>145</v>
      </c>
      <c r="L2846">
        <v>300</v>
      </c>
      <c r="M2846" t="s">
        <v>136</v>
      </c>
      <c r="N2846">
        <v>7</v>
      </c>
      <c r="O2846">
        <v>47080.08</v>
      </c>
      <c r="P2846">
        <v>41590.89</v>
      </c>
      <c r="Q2846" t="str">
        <f>VLOOKUP(J2846,S:T,2,FALSE)</f>
        <v>G5 - Large C&amp;I</v>
      </c>
    </row>
    <row r="2847" spans="1:17" x14ac:dyDescent="0.35">
      <c r="A2847">
        <v>49</v>
      </c>
      <c r="B2847" t="s">
        <v>420</v>
      </c>
      <c r="C2847">
        <v>2020</v>
      </c>
      <c r="D2847">
        <v>11</v>
      </c>
      <c r="E2847" t="s">
        <v>155</v>
      </c>
      <c r="F2847">
        <v>10</v>
      </c>
      <c r="G2847" t="s">
        <v>149</v>
      </c>
      <c r="H2847">
        <v>401</v>
      </c>
      <c r="I2847" t="s">
        <v>525</v>
      </c>
      <c r="J2847">
        <v>1012</v>
      </c>
      <c r="K2847" t="s">
        <v>145</v>
      </c>
      <c r="L2847">
        <v>200</v>
      </c>
      <c r="M2847" t="s">
        <v>143</v>
      </c>
      <c r="N2847">
        <v>9</v>
      </c>
      <c r="O2847">
        <v>1026.0899999999999</v>
      </c>
      <c r="P2847">
        <v>605.76</v>
      </c>
      <c r="Q2847" t="str">
        <f>VLOOKUP(J2847,S:T,2,FALSE)</f>
        <v>G1 - Residential</v>
      </c>
    </row>
    <row r="2848" spans="1:17" x14ac:dyDescent="0.35">
      <c r="A2848">
        <v>49</v>
      </c>
      <c r="B2848" t="s">
        <v>420</v>
      </c>
      <c r="C2848">
        <v>2020</v>
      </c>
      <c r="D2848">
        <v>11</v>
      </c>
      <c r="E2848" t="s">
        <v>155</v>
      </c>
      <c r="F2848">
        <v>3</v>
      </c>
      <c r="G2848" t="s">
        <v>135</v>
      </c>
      <c r="H2848">
        <v>411</v>
      </c>
      <c r="I2848" t="s">
        <v>489</v>
      </c>
      <c r="J2848" t="s">
        <v>490</v>
      </c>
      <c r="K2848" t="s">
        <v>145</v>
      </c>
      <c r="L2848">
        <v>1670</v>
      </c>
      <c r="M2848" t="s">
        <v>491</v>
      </c>
      <c r="N2848">
        <v>109</v>
      </c>
      <c r="O2848">
        <v>254627.07</v>
      </c>
      <c r="P2848">
        <v>412085.37</v>
      </c>
      <c r="Q2848" t="str">
        <f>VLOOKUP(J2848,S:T,2,FALSE)</f>
        <v>G5 - Large C&amp;I</v>
      </c>
    </row>
    <row r="2849" spans="1:17" x14ac:dyDescent="0.35">
      <c r="A2849">
        <v>49</v>
      </c>
      <c r="B2849" t="s">
        <v>420</v>
      </c>
      <c r="C2849">
        <v>2020</v>
      </c>
      <c r="D2849">
        <v>11</v>
      </c>
      <c r="E2849" t="s">
        <v>155</v>
      </c>
      <c r="F2849">
        <v>5</v>
      </c>
      <c r="G2849" t="s">
        <v>140</v>
      </c>
      <c r="H2849">
        <v>404</v>
      </c>
      <c r="I2849" t="s">
        <v>506</v>
      </c>
      <c r="J2849">
        <v>2107</v>
      </c>
      <c r="K2849" t="s">
        <v>145</v>
      </c>
      <c r="L2849">
        <v>400</v>
      </c>
      <c r="M2849" t="s">
        <v>140</v>
      </c>
      <c r="N2849">
        <v>6</v>
      </c>
      <c r="O2849">
        <v>1237.55</v>
      </c>
      <c r="P2849">
        <v>926.08</v>
      </c>
      <c r="Q2849" t="str">
        <f>VLOOKUP(J2849,S:T,2,FALSE)</f>
        <v>G3 - Small C&amp;I</v>
      </c>
    </row>
    <row r="2850" spans="1:17" x14ac:dyDescent="0.35">
      <c r="A2850">
        <v>49</v>
      </c>
      <c r="B2850" t="s">
        <v>420</v>
      </c>
      <c r="C2850">
        <v>2020</v>
      </c>
      <c r="D2850">
        <v>11</v>
      </c>
      <c r="E2850" t="s">
        <v>155</v>
      </c>
      <c r="F2850">
        <v>3</v>
      </c>
      <c r="G2850" t="s">
        <v>135</v>
      </c>
      <c r="H2850">
        <v>443</v>
      </c>
      <c r="I2850" t="s">
        <v>494</v>
      </c>
      <c r="J2850">
        <v>2121</v>
      </c>
      <c r="K2850" t="s">
        <v>145</v>
      </c>
      <c r="L2850">
        <v>1670</v>
      </c>
      <c r="M2850" t="s">
        <v>491</v>
      </c>
      <c r="N2850">
        <v>811</v>
      </c>
      <c r="O2850">
        <v>91164.55</v>
      </c>
      <c r="P2850">
        <v>109399.54</v>
      </c>
      <c r="Q2850" t="str">
        <f>VLOOKUP(J2850,S:T,2,FALSE)</f>
        <v>G3 - Small C&amp;I</v>
      </c>
    </row>
    <row r="2851" spans="1:17" x14ac:dyDescent="0.35">
      <c r="A2851">
        <v>49</v>
      </c>
      <c r="B2851" t="s">
        <v>420</v>
      </c>
      <c r="C2851">
        <v>2020</v>
      </c>
      <c r="D2851">
        <v>11</v>
      </c>
      <c r="E2851" t="s">
        <v>155</v>
      </c>
      <c r="F2851">
        <v>5</v>
      </c>
      <c r="G2851" t="s">
        <v>140</v>
      </c>
      <c r="H2851">
        <v>443</v>
      </c>
      <c r="I2851" t="s">
        <v>494</v>
      </c>
      <c r="J2851">
        <v>2121</v>
      </c>
      <c r="K2851" t="s">
        <v>145</v>
      </c>
      <c r="L2851">
        <v>1670</v>
      </c>
      <c r="M2851" t="s">
        <v>491</v>
      </c>
      <c r="N2851">
        <v>2</v>
      </c>
      <c r="O2851">
        <v>233.52</v>
      </c>
      <c r="P2851">
        <v>281.94</v>
      </c>
      <c r="Q2851" t="str">
        <f>VLOOKUP(J2851,S:T,2,FALSE)</f>
        <v>G3 - Small C&amp;I</v>
      </c>
    </row>
    <row r="2852" spans="1:17" x14ac:dyDescent="0.35">
      <c r="A2852">
        <v>49</v>
      </c>
      <c r="B2852" t="s">
        <v>420</v>
      </c>
      <c r="C2852">
        <v>2020</v>
      </c>
      <c r="D2852">
        <v>11</v>
      </c>
      <c r="E2852" t="s">
        <v>155</v>
      </c>
      <c r="F2852">
        <v>3</v>
      </c>
      <c r="G2852" t="s">
        <v>135</v>
      </c>
      <c r="H2852">
        <v>444</v>
      </c>
      <c r="I2852" t="s">
        <v>495</v>
      </c>
      <c r="J2852">
        <v>2131</v>
      </c>
      <c r="K2852" t="s">
        <v>145</v>
      </c>
      <c r="L2852">
        <v>300</v>
      </c>
      <c r="M2852" t="s">
        <v>136</v>
      </c>
      <c r="N2852">
        <v>6</v>
      </c>
      <c r="O2852">
        <v>2054.2199999999998</v>
      </c>
      <c r="P2852">
        <v>1652.09</v>
      </c>
      <c r="Q2852" t="str">
        <f>VLOOKUP(J2852,S:T,2,FALSE)</f>
        <v>G3 - Small C&amp;I</v>
      </c>
    </row>
    <row r="2853" spans="1:17" x14ac:dyDescent="0.35">
      <c r="A2853">
        <v>49</v>
      </c>
      <c r="B2853" t="s">
        <v>420</v>
      </c>
      <c r="C2853">
        <v>2020</v>
      </c>
      <c r="D2853">
        <v>11</v>
      </c>
      <c r="E2853" t="s">
        <v>155</v>
      </c>
      <c r="F2853">
        <v>3</v>
      </c>
      <c r="G2853" t="s">
        <v>135</v>
      </c>
      <c r="H2853">
        <v>413</v>
      </c>
      <c r="I2853" t="s">
        <v>511</v>
      </c>
      <c r="J2853">
        <v>3496</v>
      </c>
      <c r="K2853" t="s">
        <v>145</v>
      </c>
      <c r="L2853">
        <v>300</v>
      </c>
      <c r="M2853" t="s">
        <v>136</v>
      </c>
      <c r="N2853">
        <v>4</v>
      </c>
      <c r="O2853">
        <v>54085.41</v>
      </c>
      <c r="P2853">
        <v>64920.38</v>
      </c>
      <c r="Q2853" t="str">
        <f>VLOOKUP(J2853,S:T,2,FALSE)</f>
        <v>G5 - Large C&amp;I</v>
      </c>
    </row>
    <row r="2854" spans="1:17" x14ac:dyDescent="0.35">
      <c r="A2854">
        <v>49</v>
      </c>
      <c r="B2854" t="s">
        <v>420</v>
      </c>
      <c r="C2854">
        <v>2020</v>
      </c>
      <c r="D2854">
        <v>11</v>
      </c>
      <c r="E2854" t="s">
        <v>155</v>
      </c>
      <c r="F2854">
        <v>1</v>
      </c>
      <c r="G2854" t="s">
        <v>132</v>
      </c>
      <c r="H2854">
        <v>400</v>
      </c>
      <c r="I2854" t="s">
        <v>510</v>
      </c>
      <c r="J2854">
        <v>1247</v>
      </c>
      <c r="K2854" t="s">
        <v>145</v>
      </c>
      <c r="L2854">
        <v>207</v>
      </c>
      <c r="M2854" t="s">
        <v>151</v>
      </c>
      <c r="N2854">
        <v>11</v>
      </c>
      <c r="O2854">
        <v>590.49</v>
      </c>
      <c r="P2854">
        <v>349.77</v>
      </c>
      <c r="Q2854" t="str">
        <f>VLOOKUP(J2854,S:T,2,FALSE)</f>
        <v>G1 - Residential</v>
      </c>
    </row>
    <row r="2855" spans="1:17" x14ac:dyDescent="0.35">
      <c r="A2855">
        <v>49</v>
      </c>
      <c r="B2855" t="s">
        <v>420</v>
      </c>
      <c r="C2855">
        <v>2020</v>
      </c>
      <c r="D2855">
        <v>11</v>
      </c>
      <c r="E2855" t="s">
        <v>155</v>
      </c>
      <c r="F2855">
        <v>3</v>
      </c>
      <c r="G2855" t="s">
        <v>135</v>
      </c>
      <c r="H2855">
        <v>431</v>
      </c>
      <c r="I2855" t="s">
        <v>514</v>
      </c>
      <c r="J2855" t="s">
        <v>515</v>
      </c>
      <c r="K2855" t="s">
        <v>145</v>
      </c>
      <c r="L2855">
        <v>1673</v>
      </c>
      <c r="M2855" t="s">
        <v>516</v>
      </c>
      <c r="N2855">
        <v>3</v>
      </c>
      <c r="O2855">
        <v>107996.45</v>
      </c>
      <c r="P2855">
        <v>0</v>
      </c>
      <c r="Q2855" t="str">
        <f>VLOOKUP(J2855,S:T,2,FALSE)</f>
        <v>G6 - OTHER</v>
      </c>
    </row>
    <row r="2856" spans="1:17" x14ac:dyDescent="0.35">
      <c r="A2856">
        <v>49</v>
      </c>
      <c r="B2856" t="s">
        <v>420</v>
      </c>
      <c r="C2856">
        <v>2020</v>
      </c>
      <c r="D2856">
        <v>11</v>
      </c>
      <c r="E2856" t="s">
        <v>155</v>
      </c>
      <c r="F2856">
        <v>1</v>
      </c>
      <c r="G2856" t="s">
        <v>132</v>
      </c>
      <c r="H2856">
        <v>401</v>
      </c>
      <c r="I2856" t="s">
        <v>525</v>
      </c>
      <c r="J2856">
        <v>1012</v>
      </c>
      <c r="K2856" t="s">
        <v>145</v>
      </c>
      <c r="L2856">
        <v>200</v>
      </c>
      <c r="M2856" t="s">
        <v>143</v>
      </c>
      <c r="N2856">
        <v>16199</v>
      </c>
      <c r="O2856">
        <v>587320.91</v>
      </c>
      <c r="P2856">
        <v>241887.21</v>
      </c>
      <c r="Q2856" t="str">
        <f>VLOOKUP(J2856,S:T,2,FALSE)</f>
        <v>G1 - Residential</v>
      </c>
    </row>
    <row r="2857" spans="1:17" x14ac:dyDescent="0.35">
      <c r="A2857">
        <v>49</v>
      </c>
      <c r="B2857" t="s">
        <v>420</v>
      </c>
      <c r="C2857">
        <v>2020</v>
      </c>
      <c r="D2857">
        <v>11</v>
      </c>
      <c r="E2857" t="s">
        <v>155</v>
      </c>
      <c r="F2857">
        <v>3</v>
      </c>
      <c r="G2857" t="s">
        <v>135</v>
      </c>
      <c r="H2857">
        <v>405</v>
      </c>
      <c r="I2857" t="s">
        <v>504</v>
      </c>
      <c r="J2857">
        <v>2237</v>
      </c>
      <c r="K2857" t="s">
        <v>145</v>
      </c>
      <c r="L2857">
        <v>300</v>
      </c>
      <c r="M2857" t="s">
        <v>136</v>
      </c>
      <c r="N2857">
        <v>3122</v>
      </c>
      <c r="O2857">
        <v>2332909.8199999998</v>
      </c>
      <c r="P2857">
        <v>1905315.15</v>
      </c>
      <c r="Q2857" t="str">
        <f>VLOOKUP(J2857,S:T,2,FALSE)</f>
        <v>G4 - Medium C&amp;I</v>
      </c>
    </row>
    <row r="2858" spans="1:17" x14ac:dyDescent="0.35">
      <c r="A2858">
        <v>49</v>
      </c>
      <c r="B2858" t="s">
        <v>420</v>
      </c>
      <c r="C2858">
        <v>2020</v>
      </c>
      <c r="D2858">
        <v>11</v>
      </c>
      <c r="E2858" t="s">
        <v>155</v>
      </c>
      <c r="F2858">
        <v>3</v>
      </c>
      <c r="G2858" t="s">
        <v>135</v>
      </c>
      <c r="H2858">
        <v>415</v>
      </c>
      <c r="I2858" t="s">
        <v>501</v>
      </c>
      <c r="J2858" t="s">
        <v>502</v>
      </c>
      <c r="K2858" t="s">
        <v>145</v>
      </c>
      <c r="L2858">
        <v>1670</v>
      </c>
      <c r="M2858" t="s">
        <v>491</v>
      </c>
      <c r="N2858">
        <v>26</v>
      </c>
      <c r="O2858">
        <v>196950.41</v>
      </c>
      <c r="P2858">
        <v>652278.46</v>
      </c>
      <c r="Q2858" t="str">
        <f>VLOOKUP(J2858,S:T,2,FALSE)</f>
        <v>G5 - Large C&amp;I</v>
      </c>
    </row>
    <row r="2859" spans="1:17" x14ac:dyDescent="0.35">
      <c r="A2859">
        <v>49</v>
      </c>
      <c r="B2859" t="s">
        <v>420</v>
      </c>
      <c r="C2859">
        <v>2020</v>
      </c>
      <c r="D2859">
        <v>11</v>
      </c>
      <c r="E2859" t="s">
        <v>155</v>
      </c>
      <c r="F2859">
        <v>3</v>
      </c>
      <c r="G2859" t="s">
        <v>135</v>
      </c>
      <c r="H2859">
        <v>430</v>
      </c>
      <c r="I2859" t="s">
        <v>492</v>
      </c>
      <c r="J2859" t="s">
        <v>493</v>
      </c>
      <c r="K2859" t="s">
        <v>145</v>
      </c>
      <c r="L2859">
        <v>300</v>
      </c>
      <c r="M2859" t="s">
        <v>136</v>
      </c>
      <c r="N2859">
        <v>1</v>
      </c>
      <c r="O2859">
        <v>18749.63</v>
      </c>
      <c r="P2859">
        <v>1</v>
      </c>
      <c r="Q2859" t="str">
        <f>VLOOKUP(J2859,S:T,2,FALSE)</f>
        <v>E6 - OTHER</v>
      </c>
    </row>
    <row r="2860" spans="1:17" x14ac:dyDescent="0.35">
      <c r="A2860">
        <v>49</v>
      </c>
      <c r="B2860" t="s">
        <v>420</v>
      </c>
      <c r="C2860">
        <v>2020</v>
      </c>
      <c r="D2860">
        <v>11</v>
      </c>
      <c r="E2860" t="s">
        <v>155</v>
      </c>
      <c r="F2860">
        <v>5</v>
      </c>
      <c r="G2860" t="s">
        <v>140</v>
      </c>
      <c r="H2860">
        <v>405</v>
      </c>
      <c r="I2860" t="s">
        <v>504</v>
      </c>
      <c r="J2860">
        <v>2237</v>
      </c>
      <c r="K2860" t="s">
        <v>145</v>
      </c>
      <c r="L2860">
        <v>400</v>
      </c>
      <c r="M2860" t="s">
        <v>140</v>
      </c>
      <c r="N2860">
        <v>19</v>
      </c>
      <c r="O2860">
        <v>27771.06</v>
      </c>
      <c r="P2860">
        <v>24252.7</v>
      </c>
      <c r="Q2860" t="str">
        <f>VLOOKUP(J2860,S:T,2,FALSE)</f>
        <v>G4 - Medium C&amp;I</v>
      </c>
    </row>
    <row r="2861" spans="1:17" x14ac:dyDescent="0.35">
      <c r="A2861">
        <v>49</v>
      </c>
      <c r="B2861" t="s">
        <v>420</v>
      </c>
      <c r="C2861">
        <v>2020</v>
      </c>
      <c r="D2861">
        <v>11</v>
      </c>
      <c r="E2861" t="s">
        <v>155</v>
      </c>
      <c r="F2861">
        <v>3</v>
      </c>
      <c r="G2861" t="s">
        <v>135</v>
      </c>
      <c r="H2861">
        <v>419</v>
      </c>
      <c r="I2861" t="s">
        <v>519</v>
      </c>
      <c r="J2861" t="s">
        <v>520</v>
      </c>
      <c r="K2861" t="s">
        <v>145</v>
      </c>
      <c r="L2861">
        <v>1671</v>
      </c>
      <c r="M2861" t="s">
        <v>484</v>
      </c>
      <c r="N2861">
        <v>4</v>
      </c>
      <c r="O2861">
        <v>11321.11</v>
      </c>
      <c r="P2861">
        <v>24983.81</v>
      </c>
      <c r="Q2861" t="str">
        <f>VLOOKUP(J2861,S:T,2,FALSE)</f>
        <v>G5 - Large C&amp;I</v>
      </c>
    </row>
    <row r="2862" spans="1:17" x14ac:dyDescent="0.35">
      <c r="A2862">
        <v>49</v>
      </c>
      <c r="B2862" t="s">
        <v>420</v>
      </c>
      <c r="C2862">
        <v>2020</v>
      </c>
      <c r="D2862">
        <v>11</v>
      </c>
      <c r="E2862" t="s">
        <v>155</v>
      </c>
      <c r="F2862">
        <v>3</v>
      </c>
      <c r="G2862" t="s">
        <v>135</v>
      </c>
      <c r="H2862">
        <v>409</v>
      </c>
      <c r="I2862" t="s">
        <v>517</v>
      </c>
      <c r="J2862">
        <v>3367</v>
      </c>
      <c r="K2862" t="s">
        <v>145</v>
      </c>
      <c r="L2862">
        <v>300</v>
      </c>
      <c r="M2862" t="s">
        <v>136</v>
      </c>
      <c r="N2862">
        <v>87</v>
      </c>
      <c r="O2862">
        <v>308573.78000000003</v>
      </c>
      <c r="P2862">
        <v>254448.88</v>
      </c>
      <c r="Q2862" t="str">
        <f>VLOOKUP(J2862,S:T,2,FALSE)</f>
        <v>G5 - Large C&amp;I</v>
      </c>
    </row>
    <row r="2863" spans="1:17" x14ac:dyDescent="0.35">
      <c r="A2863">
        <v>49</v>
      </c>
      <c r="B2863" t="s">
        <v>420</v>
      </c>
      <c r="C2863">
        <v>2020</v>
      </c>
      <c r="D2863">
        <v>11</v>
      </c>
      <c r="E2863" t="s">
        <v>155</v>
      </c>
      <c r="F2863">
        <v>5</v>
      </c>
      <c r="G2863" t="s">
        <v>140</v>
      </c>
      <c r="H2863">
        <v>415</v>
      </c>
      <c r="I2863" t="s">
        <v>501</v>
      </c>
      <c r="J2863" t="s">
        <v>502</v>
      </c>
      <c r="K2863" t="s">
        <v>145</v>
      </c>
      <c r="L2863">
        <v>1670</v>
      </c>
      <c r="M2863" t="s">
        <v>491</v>
      </c>
      <c r="N2863">
        <v>4</v>
      </c>
      <c r="O2863">
        <v>16011.81</v>
      </c>
      <c r="P2863">
        <v>39077.339999999997</v>
      </c>
      <c r="Q2863" t="str">
        <f>VLOOKUP(J2863,S:T,2,FALSE)</f>
        <v>G5 - Large C&amp;I</v>
      </c>
    </row>
    <row r="2864" spans="1:17" x14ac:dyDescent="0.35">
      <c r="A2864">
        <v>49</v>
      </c>
      <c r="B2864" t="s">
        <v>420</v>
      </c>
      <c r="C2864">
        <v>2020</v>
      </c>
      <c r="D2864">
        <v>11</v>
      </c>
      <c r="E2864" t="s">
        <v>155</v>
      </c>
      <c r="F2864">
        <v>3</v>
      </c>
      <c r="G2864" t="s">
        <v>135</v>
      </c>
      <c r="H2864">
        <v>414</v>
      </c>
      <c r="I2864" t="s">
        <v>505</v>
      </c>
      <c r="J2864">
        <v>3421</v>
      </c>
      <c r="K2864" t="s">
        <v>145</v>
      </c>
      <c r="L2864">
        <v>1670</v>
      </c>
      <c r="M2864" t="s">
        <v>491</v>
      </c>
      <c r="N2864">
        <v>3</v>
      </c>
      <c r="O2864">
        <v>9658.0300000000007</v>
      </c>
      <c r="P2864">
        <v>20358.189999999999</v>
      </c>
      <c r="Q2864" t="str">
        <f>VLOOKUP(J2864,S:T,2,FALSE)</f>
        <v>G5 - Large C&amp;I</v>
      </c>
    </row>
    <row r="2865" spans="1:17" x14ac:dyDescent="0.35">
      <c r="A2865">
        <v>49</v>
      </c>
      <c r="B2865" t="s">
        <v>420</v>
      </c>
      <c r="C2865">
        <v>2020</v>
      </c>
      <c r="D2865">
        <v>11</v>
      </c>
      <c r="E2865" t="s">
        <v>155</v>
      </c>
      <c r="F2865">
        <v>3</v>
      </c>
      <c r="G2865" t="s">
        <v>135</v>
      </c>
      <c r="H2865">
        <v>440</v>
      </c>
      <c r="I2865" t="s">
        <v>522</v>
      </c>
      <c r="J2865" t="s">
        <v>523</v>
      </c>
      <c r="K2865" t="s">
        <v>145</v>
      </c>
      <c r="L2865">
        <v>1672</v>
      </c>
      <c r="M2865" t="s">
        <v>524</v>
      </c>
      <c r="N2865">
        <v>1</v>
      </c>
      <c r="O2865">
        <v>45186.09</v>
      </c>
      <c r="P2865">
        <v>274562.28000000003</v>
      </c>
      <c r="Q2865" t="str">
        <f>VLOOKUP(J2865,S:T,2,FALSE)</f>
        <v>G5 - Large C&amp;I</v>
      </c>
    </row>
    <row r="2866" spans="1:17" x14ac:dyDescent="0.35">
      <c r="A2866">
        <v>49</v>
      </c>
      <c r="B2866" t="s">
        <v>420</v>
      </c>
      <c r="C2866">
        <v>2020</v>
      </c>
      <c r="D2866">
        <v>11</v>
      </c>
      <c r="E2866" t="s">
        <v>155</v>
      </c>
      <c r="F2866">
        <v>10</v>
      </c>
      <c r="G2866" t="s">
        <v>149</v>
      </c>
      <c r="H2866">
        <v>400</v>
      </c>
      <c r="I2866" t="s">
        <v>510</v>
      </c>
      <c r="J2866">
        <v>1247</v>
      </c>
      <c r="K2866" t="s">
        <v>145</v>
      </c>
      <c r="L2866">
        <v>207</v>
      </c>
      <c r="M2866" t="s">
        <v>151</v>
      </c>
      <c r="N2866">
        <v>209811</v>
      </c>
      <c r="O2866">
        <v>17246322.32</v>
      </c>
      <c r="P2866">
        <v>10828067.210000001</v>
      </c>
      <c r="Q2866" t="str">
        <f>VLOOKUP(J2866,S:T,2,FALSE)</f>
        <v>G1 - Residential</v>
      </c>
    </row>
    <row r="2867" spans="1:17" x14ac:dyDescent="0.35">
      <c r="A2867">
        <v>49</v>
      </c>
      <c r="B2867" t="s">
        <v>420</v>
      </c>
      <c r="C2867">
        <v>2020</v>
      </c>
      <c r="D2867">
        <v>11</v>
      </c>
      <c r="E2867" t="s">
        <v>155</v>
      </c>
      <c r="F2867">
        <v>10</v>
      </c>
      <c r="G2867" t="s">
        <v>149</v>
      </c>
      <c r="H2867">
        <v>402</v>
      </c>
      <c r="I2867" t="s">
        <v>486</v>
      </c>
      <c r="J2867">
        <v>1301</v>
      </c>
      <c r="K2867" t="s">
        <v>145</v>
      </c>
      <c r="L2867">
        <v>207</v>
      </c>
      <c r="M2867" t="s">
        <v>151</v>
      </c>
      <c r="N2867">
        <v>19710</v>
      </c>
      <c r="O2867">
        <v>1255125.1499999999</v>
      </c>
      <c r="P2867">
        <v>1088796.8</v>
      </c>
      <c r="Q2867" t="str">
        <f>VLOOKUP(J2867,S:T,2,FALSE)</f>
        <v>G2 - Low Income Residential</v>
      </c>
    </row>
    <row r="2868" spans="1:17" x14ac:dyDescent="0.35">
      <c r="A2868">
        <v>49</v>
      </c>
      <c r="B2868" t="s">
        <v>420</v>
      </c>
      <c r="C2868">
        <v>2020</v>
      </c>
      <c r="D2868">
        <v>11</v>
      </c>
      <c r="E2868" t="s">
        <v>155</v>
      </c>
      <c r="F2868">
        <v>3</v>
      </c>
      <c r="G2868" t="s">
        <v>135</v>
      </c>
      <c r="H2868">
        <v>418</v>
      </c>
      <c r="I2868" t="s">
        <v>528</v>
      </c>
      <c r="J2868">
        <v>2321</v>
      </c>
      <c r="K2868" t="s">
        <v>145</v>
      </c>
      <c r="L2868">
        <v>1671</v>
      </c>
      <c r="M2868" t="s">
        <v>484</v>
      </c>
      <c r="N2868">
        <v>46</v>
      </c>
      <c r="O2868">
        <v>103787.22</v>
      </c>
      <c r="P2868">
        <v>230000.72</v>
      </c>
      <c r="Q2868" t="str">
        <f>VLOOKUP(J2868,S:T,2,FALSE)</f>
        <v>G5 - Large C&amp;I</v>
      </c>
    </row>
    <row r="2869" spans="1:17" x14ac:dyDescent="0.35">
      <c r="A2869">
        <v>49</v>
      </c>
      <c r="B2869" t="s">
        <v>420</v>
      </c>
      <c r="C2869">
        <v>2020</v>
      </c>
      <c r="D2869">
        <v>11</v>
      </c>
      <c r="E2869" t="s">
        <v>155</v>
      </c>
      <c r="F2869">
        <v>5</v>
      </c>
      <c r="G2869" t="s">
        <v>140</v>
      </c>
      <c r="H2869">
        <v>423</v>
      </c>
      <c r="I2869" t="s">
        <v>482</v>
      </c>
      <c r="J2869" t="s">
        <v>483</v>
      </c>
      <c r="K2869" t="s">
        <v>145</v>
      </c>
      <c r="L2869">
        <v>1671</v>
      </c>
      <c r="M2869" t="s">
        <v>484</v>
      </c>
      <c r="N2869">
        <v>48</v>
      </c>
      <c r="O2869">
        <v>727526.7</v>
      </c>
      <c r="P2869">
        <v>3242179.34</v>
      </c>
      <c r="Q2869" t="str">
        <f>VLOOKUP(J2869,S:T,2,FALSE)</f>
        <v>G5 - Large C&amp;I</v>
      </c>
    </row>
    <row r="2870" spans="1:17" x14ac:dyDescent="0.35">
      <c r="A2870">
        <v>49</v>
      </c>
      <c r="B2870" t="s">
        <v>420</v>
      </c>
      <c r="C2870">
        <v>2020</v>
      </c>
      <c r="D2870">
        <v>11</v>
      </c>
      <c r="E2870" t="s">
        <v>155</v>
      </c>
      <c r="F2870">
        <v>5</v>
      </c>
      <c r="G2870" t="s">
        <v>140</v>
      </c>
      <c r="H2870">
        <v>422</v>
      </c>
      <c r="I2870" t="s">
        <v>500</v>
      </c>
      <c r="J2870">
        <v>2421</v>
      </c>
      <c r="K2870" t="s">
        <v>145</v>
      </c>
      <c r="L2870">
        <v>1671</v>
      </c>
      <c r="M2870" t="s">
        <v>484</v>
      </c>
      <c r="N2870">
        <v>11</v>
      </c>
      <c r="O2870">
        <v>93882.25</v>
      </c>
      <c r="P2870">
        <v>394039.52</v>
      </c>
      <c r="Q2870" t="str">
        <f>VLOOKUP(J2870,S:T,2,FALSE)</f>
        <v>G5 - Large C&amp;I</v>
      </c>
    </row>
    <row r="2871" spans="1:17" x14ac:dyDescent="0.35">
      <c r="A2871">
        <v>49</v>
      </c>
      <c r="B2871" t="s">
        <v>420</v>
      </c>
      <c r="C2871">
        <v>2020</v>
      </c>
      <c r="D2871">
        <v>11</v>
      </c>
      <c r="E2871" t="s">
        <v>155</v>
      </c>
      <c r="F2871">
        <v>3</v>
      </c>
      <c r="G2871" t="s">
        <v>135</v>
      </c>
      <c r="H2871">
        <v>407</v>
      </c>
      <c r="I2871" t="s">
        <v>496</v>
      </c>
      <c r="J2871" t="s">
        <v>497</v>
      </c>
      <c r="K2871" t="s">
        <v>145</v>
      </c>
      <c r="L2871">
        <v>1670</v>
      </c>
      <c r="M2871" t="s">
        <v>491</v>
      </c>
      <c r="N2871">
        <v>320</v>
      </c>
      <c r="O2871">
        <v>201988.29</v>
      </c>
      <c r="P2871">
        <v>343474.25</v>
      </c>
      <c r="Q2871" t="str">
        <f>VLOOKUP(J2871,S:T,2,FALSE)</f>
        <v>G4 - Medium C&amp;I</v>
      </c>
    </row>
    <row r="2872" spans="1:17" x14ac:dyDescent="0.35">
      <c r="A2872">
        <v>49</v>
      </c>
      <c r="B2872" t="s">
        <v>420</v>
      </c>
      <c r="C2872">
        <v>2020</v>
      </c>
      <c r="D2872">
        <v>11</v>
      </c>
      <c r="E2872" t="s">
        <v>155</v>
      </c>
      <c r="F2872">
        <v>3</v>
      </c>
      <c r="G2872" t="s">
        <v>135</v>
      </c>
      <c r="H2872">
        <v>417</v>
      </c>
      <c r="I2872" t="s">
        <v>499</v>
      </c>
      <c r="J2872">
        <v>2367</v>
      </c>
      <c r="K2872" t="s">
        <v>145</v>
      </c>
      <c r="L2872">
        <v>300</v>
      </c>
      <c r="M2872" t="s">
        <v>136</v>
      </c>
      <c r="N2872">
        <v>29</v>
      </c>
      <c r="O2872">
        <v>84349.01</v>
      </c>
      <c r="P2872">
        <v>85260.61</v>
      </c>
      <c r="Q2872" t="str">
        <f>VLOOKUP(J2872,S:T,2,FALSE)</f>
        <v>G5 - Large C&amp;I</v>
      </c>
    </row>
    <row r="2873" spans="1:17" x14ac:dyDescent="0.35">
      <c r="A2873">
        <v>49</v>
      </c>
      <c r="B2873" t="s">
        <v>420</v>
      </c>
      <c r="C2873">
        <v>2020</v>
      </c>
      <c r="D2873">
        <v>11</v>
      </c>
      <c r="E2873" t="s">
        <v>155</v>
      </c>
      <c r="F2873">
        <v>3</v>
      </c>
      <c r="G2873" t="s">
        <v>135</v>
      </c>
      <c r="H2873">
        <v>421</v>
      </c>
      <c r="I2873" t="s">
        <v>485</v>
      </c>
      <c r="J2873">
        <v>2496</v>
      </c>
      <c r="K2873" t="s">
        <v>145</v>
      </c>
      <c r="L2873">
        <v>300</v>
      </c>
      <c r="M2873" t="s">
        <v>136</v>
      </c>
      <c r="N2873">
        <v>1</v>
      </c>
      <c r="O2873">
        <v>37585.480000000003</v>
      </c>
      <c r="P2873">
        <v>51866.74</v>
      </c>
      <c r="Q2873" t="str">
        <f>VLOOKUP(J2873,S:T,2,FALSE)</f>
        <v>G5 - Large C&amp;I</v>
      </c>
    </row>
    <row r="2874" spans="1:17" x14ac:dyDescent="0.35">
      <c r="A2874">
        <v>49</v>
      </c>
      <c r="B2874" t="s">
        <v>420</v>
      </c>
      <c r="C2874">
        <v>2020</v>
      </c>
      <c r="D2874">
        <v>11</v>
      </c>
      <c r="E2874" t="s">
        <v>155</v>
      </c>
      <c r="F2874">
        <v>3</v>
      </c>
      <c r="G2874" t="s">
        <v>135</v>
      </c>
      <c r="H2874">
        <v>410</v>
      </c>
      <c r="I2874" t="s">
        <v>513</v>
      </c>
      <c r="J2874">
        <v>3321</v>
      </c>
      <c r="K2874" t="s">
        <v>145</v>
      </c>
      <c r="L2874">
        <v>1670</v>
      </c>
      <c r="M2874" t="s">
        <v>491</v>
      </c>
      <c r="N2874">
        <v>204</v>
      </c>
      <c r="O2874">
        <v>485048.64</v>
      </c>
      <c r="P2874">
        <v>801405.53</v>
      </c>
      <c r="Q2874" t="str">
        <f>VLOOKUP(J2874,S:T,2,FALSE)</f>
        <v>G5 - Large C&amp;I</v>
      </c>
    </row>
    <row r="2875" spans="1:17" x14ac:dyDescent="0.35">
      <c r="A2875">
        <v>49</v>
      </c>
      <c r="B2875" t="s">
        <v>420</v>
      </c>
      <c r="C2875">
        <v>2020</v>
      </c>
      <c r="D2875">
        <v>11</v>
      </c>
      <c r="E2875" t="s">
        <v>155</v>
      </c>
      <c r="F2875">
        <v>5</v>
      </c>
      <c r="G2875" t="s">
        <v>140</v>
      </c>
      <c r="H2875">
        <v>409</v>
      </c>
      <c r="I2875" t="s">
        <v>517</v>
      </c>
      <c r="J2875">
        <v>3367</v>
      </c>
      <c r="K2875" t="s">
        <v>145</v>
      </c>
      <c r="L2875">
        <v>400</v>
      </c>
      <c r="M2875" t="s">
        <v>140</v>
      </c>
      <c r="N2875">
        <v>8</v>
      </c>
      <c r="O2875">
        <v>26951.86</v>
      </c>
      <c r="P2875">
        <v>22828.720000000001</v>
      </c>
      <c r="Q2875" t="str">
        <f>VLOOKUP(J2875,S:T,2,FALSE)</f>
        <v>G5 - Large C&amp;I</v>
      </c>
    </row>
    <row r="2876" spans="1:17" x14ac:dyDescent="0.35">
      <c r="A2876">
        <v>49</v>
      </c>
      <c r="B2876" t="s">
        <v>420</v>
      </c>
      <c r="C2876">
        <v>2020</v>
      </c>
      <c r="D2876">
        <v>11</v>
      </c>
      <c r="E2876" t="s">
        <v>155</v>
      </c>
      <c r="F2876">
        <v>5</v>
      </c>
      <c r="G2876" t="s">
        <v>140</v>
      </c>
      <c r="H2876">
        <v>414</v>
      </c>
      <c r="I2876" t="s">
        <v>505</v>
      </c>
      <c r="J2876">
        <v>3421</v>
      </c>
      <c r="K2876" t="s">
        <v>145</v>
      </c>
      <c r="L2876">
        <v>1670</v>
      </c>
      <c r="M2876" t="s">
        <v>491</v>
      </c>
      <c r="N2876">
        <v>1</v>
      </c>
      <c r="O2876">
        <v>2676.21</v>
      </c>
      <c r="P2876">
        <v>5726.55</v>
      </c>
      <c r="Q2876" t="str">
        <f>VLOOKUP(J2876,S:T,2,FALSE)</f>
        <v>G5 - Large C&amp;I</v>
      </c>
    </row>
    <row r="2877" spans="1:17" x14ac:dyDescent="0.35">
      <c r="A2877">
        <v>49</v>
      </c>
      <c r="B2877" t="s">
        <v>420</v>
      </c>
      <c r="C2877">
        <v>2020</v>
      </c>
      <c r="D2877">
        <v>11</v>
      </c>
      <c r="E2877" t="s">
        <v>155</v>
      </c>
      <c r="F2877">
        <v>1</v>
      </c>
      <c r="G2877" t="s">
        <v>132</v>
      </c>
      <c r="H2877">
        <v>403</v>
      </c>
      <c r="I2877" t="s">
        <v>512</v>
      </c>
      <c r="J2877">
        <v>1101</v>
      </c>
      <c r="K2877" t="s">
        <v>145</v>
      </c>
      <c r="L2877">
        <v>200</v>
      </c>
      <c r="M2877" t="s">
        <v>143</v>
      </c>
      <c r="N2877">
        <v>592</v>
      </c>
      <c r="O2877">
        <v>19996.7</v>
      </c>
      <c r="P2877">
        <v>12913.58</v>
      </c>
      <c r="Q2877" t="str">
        <f>VLOOKUP(J2877,S:T,2,FALSE)</f>
        <v>G2 - Low Income Residential</v>
      </c>
    </row>
    <row r="2878" spans="1:17" x14ac:dyDescent="0.35">
      <c r="A2878">
        <v>49</v>
      </c>
      <c r="B2878" t="s">
        <v>420</v>
      </c>
      <c r="C2878">
        <v>2020</v>
      </c>
      <c r="D2878">
        <v>11</v>
      </c>
      <c r="E2878" t="s">
        <v>155</v>
      </c>
      <c r="F2878">
        <v>3</v>
      </c>
      <c r="G2878" t="s">
        <v>135</v>
      </c>
      <c r="H2878">
        <v>425</v>
      </c>
      <c r="I2878" t="s">
        <v>479</v>
      </c>
      <c r="J2878" t="s">
        <v>480</v>
      </c>
      <c r="K2878" t="s">
        <v>145</v>
      </c>
      <c r="L2878">
        <v>1675</v>
      </c>
      <c r="M2878" t="s">
        <v>481</v>
      </c>
      <c r="N2878">
        <v>4</v>
      </c>
      <c r="O2878">
        <v>8935.35</v>
      </c>
      <c r="P2878">
        <v>5860.05</v>
      </c>
      <c r="Q2878" t="str">
        <f>VLOOKUP(J2878,S:T,2,FALSE)</f>
        <v>G5 - Large C&amp;I</v>
      </c>
    </row>
    <row r="2879" spans="1:17" x14ac:dyDescent="0.35">
      <c r="A2879">
        <v>49</v>
      </c>
      <c r="B2879" t="s">
        <v>420</v>
      </c>
      <c r="C2879">
        <v>2020</v>
      </c>
      <c r="D2879">
        <v>11</v>
      </c>
      <c r="E2879" t="s">
        <v>155</v>
      </c>
      <c r="F2879">
        <v>5</v>
      </c>
      <c r="G2879" t="s">
        <v>140</v>
      </c>
      <c r="H2879">
        <v>419</v>
      </c>
      <c r="I2879" t="s">
        <v>519</v>
      </c>
      <c r="J2879" t="s">
        <v>520</v>
      </c>
      <c r="K2879" t="s">
        <v>145</v>
      </c>
      <c r="L2879">
        <v>1671</v>
      </c>
      <c r="M2879" t="s">
        <v>484</v>
      </c>
      <c r="N2879">
        <v>39</v>
      </c>
      <c r="O2879">
        <v>95535.19</v>
      </c>
      <c r="P2879">
        <v>201296.03</v>
      </c>
      <c r="Q2879" t="str">
        <f>VLOOKUP(J2879,S:T,2,FALSE)</f>
        <v>G5 - Large C&amp;I</v>
      </c>
    </row>
    <row r="2880" spans="1:17" x14ac:dyDescent="0.35">
      <c r="A2880">
        <v>49</v>
      </c>
      <c r="B2880" t="s">
        <v>420</v>
      </c>
      <c r="C2880">
        <v>2020</v>
      </c>
      <c r="D2880">
        <v>11</v>
      </c>
      <c r="E2880" t="s">
        <v>155</v>
      </c>
      <c r="F2880">
        <v>5</v>
      </c>
      <c r="G2880" t="s">
        <v>140</v>
      </c>
      <c r="H2880">
        <v>418</v>
      </c>
      <c r="I2880" t="s">
        <v>528</v>
      </c>
      <c r="J2880">
        <v>2321</v>
      </c>
      <c r="K2880" t="s">
        <v>145</v>
      </c>
      <c r="L2880">
        <v>1671</v>
      </c>
      <c r="M2880" t="s">
        <v>484</v>
      </c>
      <c r="N2880">
        <v>45</v>
      </c>
      <c r="O2880">
        <v>107067.71</v>
      </c>
      <c r="P2880">
        <v>224804.54</v>
      </c>
      <c r="Q2880" t="str">
        <f>VLOOKUP(J2880,S:T,2,FALSE)</f>
        <v>G5 - Large C&amp;I</v>
      </c>
    </row>
    <row r="2881" spans="1:17" x14ac:dyDescent="0.35">
      <c r="A2881">
        <v>49</v>
      </c>
      <c r="B2881" t="s">
        <v>420</v>
      </c>
      <c r="C2881">
        <v>2020</v>
      </c>
      <c r="D2881">
        <v>11</v>
      </c>
      <c r="E2881" t="s">
        <v>155</v>
      </c>
      <c r="F2881">
        <v>5</v>
      </c>
      <c r="G2881" t="s">
        <v>140</v>
      </c>
      <c r="H2881">
        <v>421</v>
      </c>
      <c r="I2881" t="s">
        <v>485</v>
      </c>
      <c r="J2881">
        <v>2496</v>
      </c>
      <c r="K2881" t="s">
        <v>145</v>
      </c>
      <c r="L2881">
        <v>400</v>
      </c>
      <c r="M2881" t="s">
        <v>140</v>
      </c>
      <c r="N2881">
        <v>2</v>
      </c>
      <c r="O2881">
        <v>19779.490000000002</v>
      </c>
      <c r="P2881">
        <v>24782.43</v>
      </c>
      <c r="Q2881" t="str">
        <f>VLOOKUP(J2881,S:T,2,FALSE)</f>
        <v>G5 - Large C&amp;I</v>
      </c>
    </row>
    <row r="2882" spans="1:17" x14ac:dyDescent="0.35">
      <c r="A2882">
        <v>49</v>
      </c>
      <c r="B2882" t="s">
        <v>420</v>
      </c>
      <c r="C2882">
        <v>2020</v>
      </c>
      <c r="D2882">
        <v>11</v>
      </c>
      <c r="E2882" t="s">
        <v>155</v>
      </c>
      <c r="F2882">
        <v>3</v>
      </c>
      <c r="G2882" t="s">
        <v>135</v>
      </c>
      <c r="H2882">
        <v>406</v>
      </c>
      <c r="I2882" t="s">
        <v>503</v>
      </c>
      <c r="J2882">
        <v>2221</v>
      </c>
      <c r="K2882" t="s">
        <v>145</v>
      </c>
      <c r="L2882">
        <v>1670</v>
      </c>
      <c r="M2882" t="s">
        <v>491</v>
      </c>
      <c r="N2882">
        <v>1415</v>
      </c>
      <c r="O2882">
        <v>743360.61</v>
      </c>
      <c r="P2882">
        <v>1224000.57</v>
      </c>
      <c r="Q2882" t="str">
        <f>VLOOKUP(J2882,S:T,2,FALSE)</f>
        <v>G4 - Medium C&amp;I</v>
      </c>
    </row>
    <row r="2883" spans="1:17" x14ac:dyDescent="0.35">
      <c r="A2883">
        <v>49</v>
      </c>
      <c r="B2883" t="s">
        <v>420</v>
      </c>
      <c r="C2883">
        <v>2020</v>
      </c>
      <c r="D2883">
        <v>11</v>
      </c>
      <c r="E2883" t="s">
        <v>155</v>
      </c>
      <c r="F2883">
        <v>3</v>
      </c>
      <c r="G2883" t="s">
        <v>135</v>
      </c>
      <c r="H2883">
        <v>408</v>
      </c>
      <c r="I2883" t="s">
        <v>478</v>
      </c>
      <c r="J2883">
        <v>2231</v>
      </c>
      <c r="K2883" t="s">
        <v>145</v>
      </c>
      <c r="L2883">
        <v>300</v>
      </c>
      <c r="M2883" t="s">
        <v>136</v>
      </c>
      <c r="N2883">
        <v>58</v>
      </c>
      <c r="O2883">
        <v>45474.03</v>
      </c>
      <c r="P2883">
        <v>36613.870000000003</v>
      </c>
      <c r="Q2883" t="str">
        <f>VLOOKUP(J2883,S:T,2,FALSE)</f>
        <v>G4 - Medium C&amp;I</v>
      </c>
    </row>
    <row r="2884" spans="1:17" x14ac:dyDescent="0.35">
      <c r="A2884">
        <v>49</v>
      </c>
      <c r="B2884" t="s">
        <v>420</v>
      </c>
      <c r="C2884">
        <v>2020</v>
      </c>
      <c r="D2884">
        <v>11</v>
      </c>
      <c r="E2884" t="s">
        <v>155</v>
      </c>
      <c r="F2884">
        <v>5</v>
      </c>
      <c r="G2884" t="s">
        <v>140</v>
      </c>
      <c r="H2884">
        <v>407</v>
      </c>
      <c r="I2884" t="s">
        <v>496</v>
      </c>
      <c r="J2884" t="s">
        <v>497</v>
      </c>
      <c r="K2884" t="s">
        <v>145</v>
      </c>
      <c r="L2884">
        <v>1670</v>
      </c>
      <c r="M2884" t="s">
        <v>491</v>
      </c>
      <c r="N2884">
        <v>10</v>
      </c>
      <c r="O2884">
        <v>9291.74</v>
      </c>
      <c r="P2884">
        <v>15333.09</v>
      </c>
      <c r="Q2884" t="str">
        <f>VLOOKUP(J2884,S:T,2,FALSE)</f>
        <v>G4 - Medium C&amp;I</v>
      </c>
    </row>
    <row r="2885" spans="1:17" x14ac:dyDescent="0.35">
      <c r="A2885">
        <v>49</v>
      </c>
      <c r="B2885" t="s">
        <v>420</v>
      </c>
      <c r="C2885">
        <v>2020</v>
      </c>
      <c r="D2885">
        <v>11</v>
      </c>
      <c r="E2885" t="s">
        <v>155</v>
      </c>
      <c r="F2885">
        <v>3</v>
      </c>
      <c r="G2885" t="s">
        <v>135</v>
      </c>
      <c r="H2885">
        <v>442</v>
      </c>
      <c r="I2885" t="s">
        <v>531</v>
      </c>
      <c r="J2885" t="s">
        <v>532</v>
      </c>
      <c r="K2885" t="s">
        <v>145</v>
      </c>
      <c r="L2885">
        <v>1672</v>
      </c>
      <c r="M2885" t="s">
        <v>524</v>
      </c>
      <c r="N2885">
        <v>8</v>
      </c>
      <c r="O2885">
        <v>175458.18</v>
      </c>
      <c r="P2885">
        <v>1196598.74</v>
      </c>
      <c r="Q2885" t="str">
        <f>VLOOKUP(J2885,S:T,2,FALSE)</f>
        <v>G5 - Large C&amp;I</v>
      </c>
    </row>
    <row r="2886" spans="1:17" x14ac:dyDescent="0.35">
      <c r="A2886">
        <v>49</v>
      </c>
      <c r="B2886" t="s">
        <v>420</v>
      </c>
      <c r="C2886">
        <v>2020</v>
      </c>
      <c r="D2886">
        <v>11</v>
      </c>
      <c r="E2886" t="s">
        <v>155</v>
      </c>
      <c r="F2886">
        <v>3</v>
      </c>
      <c r="G2886" t="s">
        <v>135</v>
      </c>
      <c r="H2886">
        <v>404</v>
      </c>
      <c r="I2886" t="s">
        <v>506</v>
      </c>
      <c r="J2886">
        <v>2107</v>
      </c>
      <c r="K2886" t="s">
        <v>145</v>
      </c>
      <c r="L2886">
        <v>300</v>
      </c>
      <c r="M2886" t="s">
        <v>136</v>
      </c>
      <c r="N2886">
        <v>18011</v>
      </c>
      <c r="O2886">
        <v>1914697.26</v>
      </c>
      <c r="P2886">
        <v>1197619.42</v>
      </c>
      <c r="Q2886" t="str">
        <f>VLOOKUP(J2886,S:T,2,FALSE)</f>
        <v>G3 - Small C&amp;I</v>
      </c>
    </row>
    <row r="2887" spans="1:17" x14ac:dyDescent="0.35">
      <c r="A2887">
        <v>49</v>
      </c>
      <c r="B2887" t="s">
        <v>420</v>
      </c>
      <c r="C2887">
        <v>2020</v>
      </c>
      <c r="D2887">
        <v>11</v>
      </c>
      <c r="E2887" t="s">
        <v>155</v>
      </c>
      <c r="F2887">
        <v>3</v>
      </c>
      <c r="G2887" t="s">
        <v>135</v>
      </c>
      <c r="H2887">
        <v>400</v>
      </c>
      <c r="I2887" t="s">
        <v>510</v>
      </c>
      <c r="J2887">
        <v>0</v>
      </c>
      <c r="K2887" t="s">
        <v>145</v>
      </c>
      <c r="L2887">
        <v>0</v>
      </c>
      <c r="M2887" t="s">
        <v>145</v>
      </c>
      <c r="N2887">
        <v>1</v>
      </c>
      <c r="O2887">
        <v>595.92999999999995</v>
      </c>
      <c r="P2887">
        <v>447.61</v>
      </c>
      <c r="Q2887" t="str">
        <f>VLOOKUP(J2887,S:T,2,FALSE)</f>
        <v>G6 - OTHER</v>
      </c>
    </row>
    <row r="2888" spans="1:17" x14ac:dyDescent="0.35">
      <c r="A2888">
        <v>49</v>
      </c>
      <c r="B2888" t="s">
        <v>420</v>
      </c>
      <c r="C2888">
        <v>2020</v>
      </c>
      <c r="D2888">
        <v>11</v>
      </c>
      <c r="E2888" t="s">
        <v>155</v>
      </c>
      <c r="F2888">
        <v>3</v>
      </c>
      <c r="G2888" t="s">
        <v>135</v>
      </c>
      <c r="H2888">
        <v>432</v>
      </c>
      <c r="I2888" t="s">
        <v>507</v>
      </c>
      <c r="J2888" t="s">
        <v>508</v>
      </c>
      <c r="K2888" t="s">
        <v>145</v>
      </c>
      <c r="L2888">
        <v>1674</v>
      </c>
      <c r="M2888" t="s">
        <v>509</v>
      </c>
      <c r="N2888">
        <v>3</v>
      </c>
      <c r="O2888">
        <v>317343.56</v>
      </c>
      <c r="P2888">
        <v>0</v>
      </c>
      <c r="Q2888" t="str">
        <f>VLOOKUP(J2888,S:T,2,FALSE)</f>
        <v>G6 - OTHER</v>
      </c>
    </row>
    <row r="2889" spans="1:17" x14ac:dyDescent="0.35">
      <c r="A2889">
        <v>49</v>
      </c>
      <c r="B2889" t="s">
        <v>420</v>
      </c>
      <c r="C2889">
        <v>2020</v>
      </c>
      <c r="D2889">
        <v>11</v>
      </c>
      <c r="E2889" t="s">
        <v>155</v>
      </c>
      <c r="F2889">
        <v>3</v>
      </c>
      <c r="G2889" t="s">
        <v>135</v>
      </c>
      <c r="H2889">
        <v>441</v>
      </c>
      <c r="I2889" t="s">
        <v>526</v>
      </c>
      <c r="J2889" t="s">
        <v>527</v>
      </c>
      <c r="K2889" t="s">
        <v>145</v>
      </c>
      <c r="L2889">
        <v>300</v>
      </c>
      <c r="M2889" t="s">
        <v>136</v>
      </c>
      <c r="N2889">
        <v>1</v>
      </c>
      <c r="O2889">
        <v>15760.2</v>
      </c>
      <c r="P2889">
        <v>54837.69</v>
      </c>
      <c r="Q2889" t="str">
        <f>VLOOKUP(J2889,S:T,2,FALSE)</f>
        <v>G5 - Large C&amp;I</v>
      </c>
    </row>
    <row r="2890" spans="1:17" x14ac:dyDescent="0.35">
      <c r="A2890">
        <v>49</v>
      </c>
      <c r="B2890" t="s">
        <v>420</v>
      </c>
      <c r="C2890">
        <v>2020</v>
      </c>
      <c r="D2890">
        <v>11</v>
      </c>
      <c r="E2890" t="s">
        <v>155</v>
      </c>
      <c r="F2890">
        <v>3</v>
      </c>
      <c r="G2890" t="s">
        <v>135</v>
      </c>
      <c r="H2890">
        <v>439</v>
      </c>
      <c r="I2890" t="s">
        <v>487</v>
      </c>
      <c r="J2890" t="s">
        <v>488</v>
      </c>
      <c r="K2890" t="s">
        <v>145</v>
      </c>
      <c r="L2890">
        <v>300</v>
      </c>
      <c r="M2890" t="s">
        <v>136</v>
      </c>
      <c r="N2890">
        <v>1</v>
      </c>
      <c r="O2890">
        <v>30833.79</v>
      </c>
      <c r="P2890">
        <v>99570.73</v>
      </c>
      <c r="Q2890" t="str">
        <f>VLOOKUP(J2890,S:T,2,FALSE)</f>
        <v>G5 - Large C&amp;I</v>
      </c>
    </row>
    <row r="2891" spans="1:17" x14ac:dyDescent="0.35">
      <c r="A2891">
        <v>49</v>
      </c>
      <c r="B2891" t="s">
        <v>420</v>
      </c>
      <c r="C2891">
        <v>2020</v>
      </c>
      <c r="D2891">
        <v>11</v>
      </c>
      <c r="E2891" t="s">
        <v>155</v>
      </c>
      <c r="F2891">
        <v>3</v>
      </c>
      <c r="G2891" t="s">
        <v>135</v>
      </c>
      <c r="H2891">
        <v>428</v>
      </c>
      <c r="I2891" t="s">
        <v>529</v>
      </c>
      <c r="J2891" t="s">
        <v>530</v>
      </c>
      <c r="K2891" t="s">
        <v>145</v>
      </c>
      <c r="L2891">
        <v>1675</v>
      </c>
      <c r="M2891" t="s">
        <v>481</v>
      </c>
      <c r="N2891">
        <v>1</v>
      </c>
      <c r="O2891">
        <v>16681.13</v>
      </c>
      <c r="P2891">
        <v>19141.22</v>
      </c>
      <c r="Q2891" t="str">
        <f>VLOOKUP(J2891,S:T,2,FALSE)</f>
        <v>G5 - Large C&amp;I</v>
      </c>
    </row>
    <row r="2892" spans="1:17" x14ac:dyDescent="0.35">
      <c r="A2892">
        <v>49</v>
      </c>
      <c r="B2892" t="s">
        <v>420</v>
      </c>
      <c r="C2892">
        <v>2020</v>
      </c>
      <c r="D2892">
        <v>11</v>
      </c>
      <c r="E2892" t="s">
        <v>155</v>
      </c>
      <c r="F2892">
        <v>5</v>
      </c>
      <c r="G2892" t="s">
        <v>140</v>
      </c>
      <c r="H2892">
        <v>420</v>
      </c>
      <c r="I2892" t="s">
        <v>498</v>
      </c>
      <c r="J2892">
        <v>2331</v>
      </c>
      <c r="K2892" t="s">
        <v>145</v>
      </c>
      <c r="L2892">
        <v>400</v>
      </c>
      <c r="M2892" t="s">
        <v>140</v>
      </c>
      <c r="N2892">
        <v>1</v>
      </c>
      <c r="O2892">
        <v>1676.64</v>
      </c>
      <c r="P2892">
        <v>1408.7</v>
      </c>
      <c r="Q2892" t="str">
        <f>VLOOKUP(J2892,S:T,2,FALSE)</f>
        <v>G5 - Large C&amp;I</v>
      </c>
    </row>
    <row r="2893" spans="1:17" x14ac:dyDescent="0.35">
      <c r="A2893">
        <v>49</v>
      </c>
      <c r="B2893" t="s">
        <v>420</v>
      </c>
      <c r="C2893">
        <v>2020</v>
      </c>
      <c r="D2893">
        <v>11</v>
      </c>
      <c r="E2893" t="s">
        <v>155</v>
      </c>
      <c r="F2893">
        <v>5</v>
      </c>
      <c r="G2893" t="s">
        <v>140</v>
      </c>
      <c r="H2893">
        <v>417</v>
      </c>
      <c r="I2893" t="s">
        <v>499</v>
      </c>
      <c r="J2893">
        <v>2367</v>
      </c>
      <c r="K2893" t="s">
        <v>145</v>
      </c>
      <c r="L2893">
        <v>400</v>
      </c>
      <c r="M2893" t="s">
        <v>140</v>
      </c>
      <c r="N2893">
        <v>24</v>
      </c>
      <c r="O2893">
        <v>82822.94</v>
      </c>
      <c r="P2893">
        <v>87268.9</v>
      </c>
      <c r="Q2893" t="str">
        <f>VLOOKUP(J2893,S:T,2,FALSE)</f>
        <v>G5 - Large C&amp;I</v>
      </c>
    </row>
    <row r="2894" spans="1:17" x14ac:dyDescent="0.35">
      <c r="A2894">
        <v>49</v>
      </c>
      <c r="B2894" t="s">
        <v>420</v>
      </c>
      <c r="C2894">
        <v>2020</v>
      </c>
      <c r="D2894">
        <v>11</v>
      </c>
      <c r="E2894" t="s">
        <v>155</v>
      </c>
      <c r="F2894">
        <v>5</v>
      </c>
      <c r="G2894" t="s">
        <v>140</v>
      </c>
      <c r="H2894">
        <v>406</v>
      </c>
      <c r="I2894" t="s">
        <v>503</v>
      </c>
      <c r="J2894">
        <v>2221</v>
      </c>
      <c r="K2894" t="s">
        <v>145</v>
      </c>
      <c r="L2894">
        <v>1670</v>
      </c>
      <c r="M2894" t="s">
        <v>491</v>
      </c>
      <c r="N2894">
        <v>25</v>
      </c>
      <c r="O2894">
        <v>23229.55</v>
      </c>
      <c r="P2894">
        <v>44001.5</v>
      </c>
      <c r="Q2894" t="str">
        <f>VLOOKUP(J2894,S:T,2,FALSE)</f>
        <v>G4 - Medium C&amp;I</v>
      </c>
    </row>
    <row r="2895" spans="1:17" x14ac:dyDescent="0.35">
      <c r="A2895">
        <v>49</v>
      </c>
      <c r="B2895" t="s">
        <v>420</v>
      </c>
      <c r="C2895">
        <v>2020</v>
      </c>
      <c r="D2895">
        <v>11</v>
      </c>
      <c r="E2895" t="s">
        <v>155</v>
      </c>
      <c r="F2895">
        <v>5</v>
      </c>
      <c r="G2895" t="s">
        <v>140</v>
      </c>
      <c r="H2895">
        <v>410</v>
      </c>
      <c r="I2895" t="s">
        <v>513</v>
      </c>
      <c r="J2895">
        <v>3321</v>
      </c>
      <c r="K2895" t="s">
        <v>145</v>
      </c>
      <c r="L2895">
        <v>1670</v>
      </c>
      <c r="M2895" t="s">
        <v>491</v>
      </c>
      <c r="N2895">
        <v>25</v>
      </c>
      <c r="O2895">
        <v>67389.740000000005</v>
      </c>
      <c r="P2895">
        <v>112658.84</v>
      </c>
      <c r="Q2895" t="str">
        <f>VLOOKUP(J2895,S:T,2,FALSE)</f>
        <v>G5 - Large C&amp;I</v>
      </c>
    </row>
    <row r="2896" spans="1:17" x14ac:dyDescent="0.35">
      <c r="A2896">
        <v>49</v>
      </c>
      <c r="B2896" t="s">
        <v>420</v>
      </c>
      <c r="C2896">
        <v>2020</v>
      </c>
      <c r="D2896">
        <v>11</v>
      </c>
      <c r="E2896" t="s">
        <v>155</v>
      </c>
      <c r="F2896">
        <v>3</v>
      </c>
      <c r="G2896" t="s">
        <v>135</v>
      </c>
      <c r="H2896">
        <v>446</v>
      </c>
      <c r="I2896" t="s">
        <v>521</v>
      </c>
      <c r="J2896">
        <v>8011</v>
      </c>
      <c r="K2896" t="s">
        <v>145</v>
      </c>
      <c r="L2896">
        <v>300</v>
      </c>
      <c r="M2896" t="s">
        <v>136</v>
      </c>
      <c r="N2896">
        <v>23</v>
      </c>
      <c r="O2896">
        <v>1845.69</v>
      </c>
      <c r="P2896">
        <v>0</v>
      </c>
      <c r="Q2896" t="str">
        <f>VLOOKUP(J2896,S:T,2,FALSE)</f>
        <v>G6 - OTHER</v>
      </c>
    </row>
    <row r="2897" spans="1:17" x14ac:dyDescent="0.35">
      <c r="A2897">
        <v>49</v>
      </c>
      <c r="B2897" t="s">
        <v>420</v>
      </c>
      <c r="C2897">
        <v>2020</v>
      </c>
      <c r="D2897">
        <v>12</v>
      </c>
      <c r="E2897" t="s">
        <v>154</v>
      </c>
      <c r="F2897">
        <v>1</v>
      </c>
      <c r="G2897" t="s">
        <v>132</v>
      </c>
      <c r="H2897">
        <v>403</v>
      </c>
      <c r="I2897" t="s">
        <v>512</v>
      </c>
      <c r="J2897">
        <v>1101</v>
      </c>
      <c r="K2897" t="s">
        <v>145</v>
      </c>
      <c r="L2897">
        <v>200</v>
      </c>
      <c r="M2897" t="s">
        <v>143</v>
      </c>
      <c r="N2897">
        <v>576</v>
      </c>
      <c r="O2897">
        <v>24703.22</v>
      </c>
      <c r="P2897">
        <v>17673.95</v>
      </c>
      <c r="Q2897" t="str">
        <f>VLOOKUP(J2897,S:T,2,FALSE)</f>
        <v>G2 - Low Income Residential</v>
      </c>
    </row>
    <row r="2898" spans="1:17" x14ac:dyDescent="0.35">
      <c r="A2898">
        <v>49</v>
      </c>
      <c r="B2898" t="s">
        <v>420</v>
      </c>
      <c r="C2898">
        <v>2020</v>
      </c>
      <c r="D2898">
        <v>12</v>
      </c>
      <c r="E2898" t="s">
        <v>154</v>
      </c>
      <c r="F2898">
        <v>3</v>
      </c>
      <c r="G2898" t="s">
        <v>135</v>
      </c>
      <c r="H2898">
        <v>409</v>
      </c>
      <c r="I2898" t="s">
        <v>517</v>
      </c>
      <c r="J2898">
        <v>3367</v>
      </c>
      <c r="K2898" t="s">
        <v>145</v>
      </c>
      <c r="L2898">
        <v>300</v>
      </c>
      <c r="M2898" t="s">
        <v>136</v>
      </c>
      <c r="N2898">
        <v>79</v>
      </c>
      <c r="O2898">
        <v>522367.2</v>
      </c>
      <c r="P2898">
        <v>469786.66</v>
      </c>
      <c r="Q2898" t="str">
        <f>VLOOKUP(J2898,S:T,2,FALSE)</f>
        <v>G5 - Large C&amp;I</v>
      </c>
    </row>
    <row r="2899" spans="1:17" x14ac:dyDescent="0.35">
      <c r="A2899">
        <v>49</v>
      </c>
      <c r="B2899" t="s">
        <v>420</v>
      </c>
      <c r="C2899">
        <v>2020</v>
      </c>
      <c r="D2899">
        <v>12</v>
      </c>
      <c r="E2899" t="s">
        <v>154</v>
      </c>
      <c r="F2899">
        <v>3</v>
      </c>
      <c r="G2899" t="s">
        <v>135</v>
      </c>
      <c r="H2899">
        <v>440</v>
      </c>
      <c r="I2899" t="s">
        <v>522</v>
      </c>
      <c r="J2899" t="s">
        <v>523</v>
      </c>
      <c r="K2899" t="s">
        <v>145</v>
      </c>
      <c r="L2899">
        <v>1672</v>
      </c>
      <c r="M2899" t="s">
        <v>524</v>
      </c>
      <c r="N2899">
        <v>1</v>
      </c>
      <c r="O2899">
        <v>57737.24</v>
      </c>
      <c r="P2899">
        <v>351895.36</v>
      </c>
      <c r="Q2899" t="str">
        <f>VLOOKUP(J2899,S:T,2,FALSE)</f>
        <v>G5 - Large C&amp;I</v>
      </c>
    </row>
    <row r="2900" spans="1:17" x14ac:dyDescent="0.35">
      <c r="A2900">
        <v>49</v>
      </c>
      <c r="B2900" t="s">
        <v>420</v>
      </c>
      <c r="C2900">
        <v>2020</v>
      </c>
      <c r="D2900">
        <v>12</v>
      </c>
      <c r="E2900" t="s">
        <v>154</v>
      </c>
      <c r="F2900">
        <v>3</v>
      </c>
      <c r="G2900" t="s">
        <v>135</v>
      </c>
      <c r="H2900">
        <v>443</v>
      </c>
      <c r="I2900" t="s">
        <v>494</v>
      </c>
      <c r="J2900">
        <v>2121</v>
      </c>
      <c r="K2900" t="s">
        <v>145</v>
      </c>
      <c r="L2900">
        <v>1670</v>
      </c>
      <c r="M2900" t="s">
        <v>491</v>
      </c>
      <c r="N2900">
        <v>772</v>
      </c>
      <c r="O2900">
        <v>156636.92000000001</v>
      </c>
      <c r="P2900">
        <v>197436.27</v>
      </c>
      <c r="Q2900" t="str">
        <f>VLOOKUP(J2900,S:T,2,FALSE)</f>
        <v>G3 - Small C&amp;I</v>
      </c>
    </row>
    <row r="2901" spans="1:17" x14ac:dyDescent="0.35">
      <c r="A2901">
        <v>49</v>
      </c>
      <c r="B2901" t="s">
        <v>420</v>
      </c>
      <c r="C2901">
        <v>2020</v>
      </c>
      <c r="D2901">
        <v>12</v>
      </c>
      <c r="E2901" t="s">
        <v>154</v>
      </c>
      <c r="F2901">
        <v>5</v>
      </c>
      <c r="G2901" t="s">
        <v>140</v>
      </c>
      <c r="H2901">
        <v>419</v>
      </c>
      <c r="I2901" t="s">
        <v>519</v>
      </c>
      <c r="J2901" t="s">
        <v>520</v>
      </c>
      <c r="K2901" t="s">
        <v>145</v>
      </c>
      <c r="L2901">
        <v>1671</v>
      </c>
      <c r="M2901" t="s">
        <v>484</v>
      </c>
      <c r="N2901">
        <v>39</v>
      </c>
      <c r="O2901">
        <v>107468.62</v>
      </c>
      <c r="P2901">
        <v>240382.55</v>
      </c>
      <c r="Q2901" t="str">
        <f>VLOOKUP(J2901,S:T,2,FALSE)</f>
        <v>G5 - Large C&amp;I</v>
      </c>
    </row>
    <row r="2902" spans="1:17" x14ac:dyDescent="0.35">
      <c r="A2902">
        <v>49</v>
      </c>
      <c r="B2902" t="s">
        <v>420</v>
      </c>
      <c r="C2902">
        <v>2020</v>
      </c>
      <c r="D2902">
        <v>12</v>
      </c>
      <c r="E2902" t="s">
        <v>154</v>
      </c>
      <c r="F2902">
        <v>5</v>
      </c>
      <c r="G2902" t="s">
        <v>140</v>
      </c>
      <c r="H2902">
        <v>422</v>
      </c>
      <c r="I2902" t="s">
        <v>500</v>
      </c>
      <c r="J2902">
        <v>2421</v>
      </c>
      <c r="K2902" t="s">
        <v>145</v>
      </c>
      <c r="L2902">
        <v>1671</v>
      </c>
      <c r="M2902" t="s">
        <v>484</v>
      </c>
      <c r="N2902">
        <v>11</v>
      </c>
      <c r="O2902">
        <v>99736.74</v>
      </c>
      <c r="P2902">
        <v>413427.06</v>
      </c>
      <c r="Q2902" t="str">
        <f>VLOOKUP(J2902,S:T,2,FALSE)</f>
        <v>G5 - Large C&amp;I</v>
      </c>
    </row>
    <row r="2903" spans="1:17" x14ac:dyDescent="0.35">
      <c r="A2903">
        <v>49</v>
      </c>
      <c r="B2903" t="s">
        <v>420</v>
      </c>
      <c r="C2903">
        <v>2020</v>
      </c>
      <c r="D2903">
        <v>12</v>
      </c>
      <c r="E2903" t="s">
        <v>154</v>
      </c>
      <c r="F2903">
        <v>3</v>
      </c>
      <c r="G2903" t="s">
        <v>135</v>
      </c>
      <c r="H2903">
        <v>404</v>
      </c>
      <c r="I2903" t="s">
        <v>506</v>
      </c>
      <c r="J2903">
        <v>2107</v>
      </c>
      <c r="K2903" t="s">
        <v>145</v>
      </c>
      <c r="L2903">
        <v>300</v>
      </c>
      <c r="M2903" t="s">
        <v>136</v>
      </c>
      <c r="N2903">
        <v>17851</v>
      </c>
      <c r="O2903">
        <v>3424823.34</v>
      </c>
      <c r="P2903">
        <v>2336838.77</v>
      </c>
      <c r="Q2903" t="str">
        <f>VLOOKUP(J2903,S:T,2,FALSE)</f>
        <v>G3 - Small C&amp;I</v>
      </c>
    </row>
    <row r="2904" spans="1:17" x14ac:dyDescent="0.35">
      <c r="A2904">
        <v>49</v>
      </c>
      <c r="B2904" t="s">
        <v>420</v>
      </c>
      <c r="C2904">
        <v>2020</v>
      </c>
      <c r="D2904">
        <v>12</v>
      </c>
      <c r="E2904" t="s">
        <v>154</v>
      </c>
      <c r="F2904">
        <v>5</v>
      </c>
      <c r="G2904" t="s">
        <v>140</v>
      </c>
      <c r="H2904">
        <v>404</v>
      </c>
      <c r="I2904" t="s">
        <v>506</v>
      </c>
      <c r="J2904">
        <v>2107</v>
      </c>
      <c r="K2904" t="s">
        <v>145</v>
      </c>
      <c r="L2904">
        <v>400</v>
      </c>
      <c r="M2904" t="s">
        <v>140</v>
      </c>
      <c r="N2904">
        <v>6</v>
      </c>
      <c r="O2904">
        <v>3292.3</v>
      </c>
      <c r="P2904">
        <v>2486.04</v>
      </c>
      <c r="Q2904" t="str">
        <f>VLOOKUP(J2904,S:T,2,FALSE)</f>
        <v>G3 - Small C&amp;I</v>
      </c>
    </row>
    <row r="2905" spans="1:17" x14ac:dyDescent="0.35">
      <c r="A2905">
        <v>49</v>
      </c>
      <c r="B2905" t="s">
        <v>420</v>
      </c>
      <c r="C2905">
        <v>2020</v>
      </c>
      <c r="D2905">
        <v>12</v>
      </c>
      <c r="E2905" t="s">
        <v>154</v>
      </c>
      <c r="F2905">
        <v>10</v>
      </c>
      <c r="G2905" t="s">
        <v>149</v>
      </c>
      <c r="H2905">
        <v>401</v>
      </c>
      <c r="I2905" t="s">
        <v>525</v>
      </c>
      <c r="J2905">
        <v>1012</v>
      </c>
      <c r="K2905" t="s">
        <v>145</v>
      </c>
      <c r="L2905">
        <v>200</v>
      </c>
      <c r="M2905" t="s">
        <v>143</v>
      </c>
      <c r="N2905">
        <v>7</v>
      </c>
      <c r="O2905">
        <v>1239.76</v>
      </c>
      <c r="P2905">
        <v>787.17</v>
      </c>
      <c r="Q2905" t="str">
        <f>VLOOKUP(J2905,S:T,2,FALSE)</f>
        <v>G1 - Residential</v>
      </c>
    </row>
    <row r="2906" spans="1:17" x14ac:dyDescent="0.35">
      <c r="A2906">
        <v>49</v>
      </c>
      <c r="B2906" t="s">
        <v>420</v>
      </c>
      <c r="C2906">
        <v>2020</v>
      </c>
      <c r="D2906">
        <v>12</v>
      </c>
      <c r="E2906" t="s">
        <v>154</v>
      </c>
      <c r="F2906">
        <v>10</v>
      </c>
      <c r="G2906" t="s">
        <v>149</v>
      </c>
      <c r="H2906">
        <v>402</v>
      </c>
      <c r="I2906" t="s">
        <v>486</v>
      </c>
      <c r="J2906">
        <v>1301</v>
      </c>
      <c r="K2906" t="s">
        <v>145</v>
      </c>
      <c r="L2906">
        <v>207</v>
      </c>
      <c r="M2906" t="s">
        <v>151</v>
      </c>
      <c r="N2906">
        <v>18284</v>
      </c>
      <c r="O2906">
        <v>1900971.8</v>
      </c>
      <c r="P2906">
        <v>1695285.79</v>
      </c>
      <c r="Q2906" t="str">
        <f>VLOOKUP(J2906,S:T,2,FALSE)</f>
        <v>G2 - Low Income Residential</v>
      </c>
    </row>
    <row r="2907" spans="1:17" x14ac:dyDescent="0.35">
      <c r="A2907">
        <v>49</v>
      </c>
      <c r="B2907" t="s">
        <v>420</v>
      </c>
      <c r="C2907">
        <v>2020</v>
      </c>
      <c r="D2907">
        <v>12</v>
      </c>
      <c r="E2907" t="s">
        <v>154</v>
      </c>
      <c r="F2907">
        <v>3</v>
      </c>
      <c r="G2907" t="s">
        <v>135</v>
      </c>
      <c r="H2907">
        <v>431</v>
      </c>
      <c r="I2907" t="s">
        <v>514</v>
      </c>
      <c r="J2907" t="s">
        <v>515</v>
      </c>
      <c r="K2907" t="s">
        <v>145</v>
      </c>
      <c r="L2907">
        <v>1673</v>
      </c>
      <c r="M2907" t="s">
        <v>516</v>
      </c>
      <c r="N2907">
        <v>3</v>
      </c>
      <c r="O2907">
        <v>35116.92</v>
      </c>
      <c r="P2907">
        <v>0</v>
      </c>
      <c r="Q2907" t="str">
        <f>VLOOKUP(J2907,S:T,2,FALSE)</f>
        <v>G6 - OTHER</v>
      </c>
    </row>
    <row r="2908" spans="1:17" x14ac:dyDescent="0.35">
      <c r="A2908">
        <v>49</v>
      </c>
      <c r="B2908" t="s">
        <v>420</v>
      </c>
      <c r="C2908">
        <v>2020</v>
      </c>
      <c r="D2908">
        <v>12</v>
      </c>
      <c r="E2908" t="s">
        <v>154</v>
      </c>
      <c r="F2908">
        <v>3</v>
      </c>
      <c r="G2908" t="s">
        <v>135</v>
      </c>
      <c r="H2908">
        <v>446</v>
      </c>
      <c r="I2908" t="s">
        <v>521</v>
      </c>
      <c r="J2908">
        <v>8011</v>
      </c>
      <c r="K2908" t="s">
        <v>145</v>
      </c>
      <c r="L2908">
        <v>300</v>
      </c>
      <c r="M2908" t="s">
        <v>136</v>
      </c>
      <c r="N2908">
        <v>23</v>
      </c>
      <c r="O2908">
        <v>1845.69</v>
      </c>
      <c r="P2908">
        <v>0</v>
      </c>
      <c r="Q2908" t="str">
        <f>VLOOKUP(J2908,S:T,2,FALSE)</f>
        <v>G6 - OTHER</v>
      </c>
    </row>
    <row r="2909" spans="1:17" x14ac:dyDescent="0.35">
      <c r="A2909">
        <v>49</v>
      </c>
      <c r="B2909" t="s">
        <v>420</v>
      </c>
      <c r="C2909">
        <v>2020</v>
      </c>
      <c r="D2909">
        <v>12</v>
      </c>
      <c r="E2909" t="s">
        <v>154</v>
      </c>
      <c r="F2909">
        <v>5</v>
      </c>
      <c r="G2909" t="s">
        <v>140</v>
      </c>
      <c r="H2909">
        <v>407</v>
      </c>
      <c r="I2909" t="s">
        <v>496</v>
      </c>
      <c r="J2909" t="s">
        <v>497</v>
      </c>
      <c r="K2909" t="s">
        <v>145</v>
      </c>
      <c r="L2909">
        <v>1670</v>
      </c>
      <c r="M2909" t="s">
        <v>491</v>
      </c>
      <c r="N2909">
        <v>10</v>
      </c>
      <c r="O2909">
        <v>9251.89</v>
      </c>
      <c r="P2909">
        <v>16539.099999999999</v>
      </c>
      <c r="Q2909" t="str">
        <f>VLOOKUP(J2909,S:T,2,FALSE)</f>
        <v>G4 - Medium C&amp;I</v>
      </c>
    </row>
    <row r="2910" spans="1:17" x14ac:dyDescent="0.35">
      <c r="A2910">
        <v>49</v>
      </c>
      <c r="B2910" t="s">
        <v>420</v>
      </c>
      <c r="C2910">
        <v>2020</v>
      </c>
      <c r="D2910">
        <v>12</v>
      </c>
      <c r="E2910" t="s">
        <v>154</v>
      </c>
      <c r="F2910">
        <v>3</v>
      </c>
      <c r="G2910" t="s">
        <v>135</v>
      </c>
      <c r="H2910">
        <v>405</v>
      </c>
      <c r="I2910" t="s">
        <v>504</v>
      </c>
      <c r="J2910">
        <v>2237</v>
      </c>
      <c r="K2910" t="s">
        <v>145</v>
      </c>
      <c r="L2910">
        <v>300</v>
      </c>
      <c r="M2910" t="s">
        <v>136</v>
      </c>
      <c r="N2910">
        <v>3072</v>
      </c>
      <c r="O2910">
        <v>3632112.92</v>
      </c>
      <c r="P2910">
        <v>3183085.57</v>
      </c>
      <c r="Q2910" t="str">
        <f>VLOOKUP(J2910,S:T,2,FALSE)</f>
        <v>G4 - Medium C&amp;I</v>
      </c>
    </row>
    <row r="2911" spans="1:17" x14ac:dyDescent="0.35">
      <c r="A2911">
        <v>49</v>
      </c>
      <c r="B2911" t="s">
        <v>420</v>
      </c>
      <c r="C2911">
        <v>2020</v>
      </c>
      <c r="D2911">
        <v>12</v>
      </c>
      <c r="E2911" t="s">
        <v>154</v>
      </c>
      <c r="F2911">
        <v>5</v>
      </c>
      <c r="G2911" t="s">
        <v>140</v>
      </c>
      <c r="H2911">
        <v>423</v>
      </c>
      <c r="I2911" t="s">
        <v>482</v>
      </c>
      <c r="J2911" t="s">
        <v>483</v>
      </c>
      <c r="K2911" t="s">
        <v>145</v>
      </c>
      <c r="L2911">
        <v>1671</v>
      </c>
      <c r="M2911" t="s">
        <v>484</v>
      </c>
      <c r="N2911">
        <v>48</v>
      </c>
      <c r="O2911">
        <v>802653.57</v>
      </c>
      <c r="P2911">
        <v>3654922.51</v>
      </c>
      <c r="Q2911" t="str">
        <f>VLOOKUP(J2911,S:T,2,FALSE)</f>
        <v>G5 - Large C&amp;I</v>
      </c>
    </row>
    <row r="2912" spans="1:17" x14ac:dyDescent="0.35">
      <c r="A2912">
        <v>49</v>
      </c>
      <c r="B2912" t="s">
        <v>420</v>
      </c>
      <c r="C2912">
        <v>2020</v>
      </c>
      <c r="D2912">
        <v>12</v>
      </c>
      <c r="E2912" t="s">
        <v>154</v>
      </c>
      <c r="F2912">
        <v>5</v>
      </c>
      <c r="G2912" t="s">
        <v>140</v>
      </c>
      <c r="H2912">
        <v>443</v>
      </c>
      <c r="I2912" t="s">
        <v>494</v>
      </c>
      <c r="J2912">
        <v>2121</v>
      </c>
      <c r="K2912" t="s">
        <v>145</v>
      </c>
      <c r="L2912">
        <v>1670</v>
      </c>
      <c r="M2912" t="s">
        <v>491</v>
      </c>
      <c r="N2912">
        <v>2</v>
      </c>
      <c r="O2912">
        <v>506.29</v>
      </c>
      <c r="P2912">
        <v>653.41</v>
      </c>
      <c r="Q2912" t="str">
        <f>VLOOKUP(J2912,S:T,2,FALSE)</f>
        <v>G3 - Small C&amp;I</v>
      </c>
    </row>
    <row r="2913" spans="1:17" x14ac:dyDescent="0.35">
      <c r="A2913">
        <v>49</v>
      </c>
      <c r="B2913" t="s">
        <v>420</v>
      </c>
      <c r="C2913">
        <v>2020</v>
      </c>
      <c r="D2913">
        <v>12</v>
      </c>
      <c r="E2913" t="s">
        <v>154</v>
      </c>
      <c r="F2913">
        <v>3</v>
      </c>
      <c r="G2913" t="s">
        <v>135</v>
      </c>
      <c r="H2913">
        <v>432</v>
      </c>
      <c r="I2913" t="s">
        <v>507</v>
      </c>
      <c r="J2913" t="s">
        <v>508</v>
      </c>
      <c r="K2913" t="s">
        <v>145</v>
      </c>
      <c r="L2913">
        <v>1674</v>
      </c>
      <c r="M2913" t="s">
        <v>509</v>
      </c>
      <c r="N2913">
        <v>3</v>
      </c>
      <c r="O2913">
        <v>207298.64</v>
      </c>
      <c r="P2913">
        <v>0</v>
      </c>
      <c r="Q2913" t="str">
        <f>VLOOKUP(J2913,S:T,2,FALSE)</f>
        <v>G6 - OTHER</v>
      </c>
    </row>
    <row r="2914" spans="1:17" x14ac:dyDescent="0.35">
      <c r="A2914">
        <v>49</v>
      </c>
      <c r="B2914" t="s">
        <v>420</v>
      </c>
      <c r="C2914">
        <v>2020</v>
      </c>
      <c r="D2914">
        <v>12</v>
      </c>
      <c r="E2914" t="s">
        <v>154</v>
      </c>
      <c r="F2914">
        <v>5</v>
      </c>
      <c r="G2914" t="s">
        <v>140</v>
      </c>
      <c r="H2914">
        <v>415</v>
      </c>
      <c r="I2914" t="s">
        <v>501</v>
      </c>
      <c r="J2914" t="s">
        <v>502</v>
      </c>
      <c r="K2914" t="s">
        <v>145</v>
      </c>
      <c r="L2914">
        <v>1670</v>
      </c>
      <c r="M2914" t="s">
        <v>491</v>
      </c>
      <c r="N2914">
        <v>4</v>
      </c>
      <c r="O2914">
        <v>20704.22</v>
      </c>
      <c r="P2914">
        <v>70311.56</v>
      </c>
      <c r="Q2914" t="str">
        <f>VLOOKUP(J2914,S:T,2,FALSE)</f>
        <v>G5 - Large C&amp;I</v>
      </c>
    </row>
    <row r="2915" spans="1:17" x14ac:dyDescent="0.35">
      <c r="A2915">
        <v>49</v>
      </c>
      <c r="B2915" t="s">
        <v>420</v>
      </c>
      <c r="C2915">
        <v>2020</v>
      </c>
      <c r="D2915">
        <v>12</v>
      </c>
      <c r="E2915" t="s">
        <v>154</v>
      </c>
      <c r="F2915">
        <v>3</v>
      </c>
      <c r="G2915" t="s">
        <v>135</v>
      </c>
      <c r="H2915">
        <v>418</v>
      </c>
      <c r="I2915" t="s">
        <v>528</v>
      </c>
      <c r="J2915">
        <v>2321</v>
      </c>
      <c r="K2915" t="s">
        <v>145</v>
      </c>
      <c r="L2915">
        <v>1671</v>
      </c>
      <c r="M2915" t="s">
        <v>484</v>
      </c>
      <c r="N2915">
        <v>46</v>
      </c>
      <c r="O2915">
        <v>122580.65</v>
      </c>
      <c r="P2915">
        <v>287406.98</v>
      </c>
      <c r="Q2915" t="str">
        <f>VLOOKUP(J2915,S:T,2,FALSE)</f>
        <v>G5 - Large C&amp;I</v>
      </c>
    </row>
    <row r="2916" spans="1:17" x14ac:dyDescent="0.35">
      <c r="A2916">
        <v>49</v>
      </c>
      <c r="B2916" t="s">
        <v>420</v>
      </c>
      <c r="C2916">
        <v>2020</v>
      </c>
      <c r="D2916">
        <v>12</v>
      </c>
      <c r="E2916" t="s">
        <v>154</v>
      </c>
      <c r="F2916">
        <v>3</v>
      </c>
      <c r="G2916" t="s">
        <v>135</v>
      </c>
      <c r="H2916">
        <v>412</v>
      </c>
      <c r="I2916" t="s">
        <v>533</v>
      </c>
      <c r="J2916">
        <v>3331</v>
      </c>
      <c r="K2916" t="s">
        <v>145</v>
      </c>
      <c r="L2916">
        <v>300</v>
      </c>
      <c r="M2916" t="s">
        <v>136</v>
      </c>
      <c r="N2916">
        <v>8</v>
      </c>
      <c r="O2916">
        <v>68499.09</v>
      </c>
      <c r="P2916">
        <v>59301.37</v>
      </c>
      <c r="Q2916" t="str">
        <f>VLOOKUP(J2916,S:T,2,FALSE)</f>
        <v>G5 - Large C&amp;I</v>
      </c>
    </row>
    <row r="2917" spans="1:17" x14ac:dyDescent="0.35">
      <c r="A2917">
        <v>49</v>
      </c>
      <c r="B2917" t="s">
        <v>420</v>
      </c>
      <c r="C2917">
        <v>2020</v>
      </c>
      <c r="D2917">
        <v>12</v>
      </c>
      <c r="E2917" t="s">
        <v>154</v>
      </c>
      <c r="F2917">
        <v>5</v>
      </c>
      <c r="G2917" t="s">
        <v>140</v>
      </c>
      <c r="H2917">
        <v>409</v>
      </c>
      <c r="I2917" t="s">
        <v>517</v>
      </c>
      <c r="J2917">
        <v>3367</v>
      </c>
      <c r="K2917" t="s">
        <v>145</v>
      </c>
      <c r="L2917">
        <v>400</v>
      </c>
      <c r="M2917" t="s">
        <v>140</v>
      </c>
      <c r="N2917">
        <v>8</v>
      </c>
      <c r="O2917">
        <v>50761.69</v>
      </c>
      <c r="P2917">
        <v>46713.51</v>
      </c>
      <c r="Q2917" t="str">
        <f>VLOOKUP(J2917,S:T,2,FALSE)</f>
        <v>G5 - Large C&amp;I</v>
      </c>
    </row>
    <row r="2918" spans="1:17" x14ac:dyDescent="0.35">
      <c r="A2918">
        <v>49</v>
      </c>
      <c r="B2918" t="s">
        <v>420</v>
      </c>
      <c r="C2918">
        <v>2020</v>
      </c>
      <c r="D2918">
        <v>12</v>
      </c>
      <c r="E2918" t="s">
        <v>154</v>
      </c>
      <c r="F2918">
        <v>3</v>
      </c>
      <c r="G2918" t="s">
        <v>135</v>
      </c>
      <c r="H2918">
        <v>415</v>
      </c>
      <c r="I2918" t="s">
        <v>501</v>
      </c>
      <c r="J2918" t="s">
        <v>502</v>
      </c>
      <c r="K2918" t="s">
        <v>145</v>
      </c>
      <c r="L2918">
        <v>1670</v>
      </c>
      <c r="M2918" t="s">
        <v>491</v>
      </c>
      <c r="N2918">
        <v>26</v>
      </c>
      <c r="O2918">
        <v>250058.06</v>
      </c>
      <c r="P2918">
        <v>1017457.68</v>
      </c>
      <c r="Q2918" t="str">
        <f>VLOOKUP(J2918,S:T,2,FALSE)</f>
        <v>G5 - Large C&amp;I</v>
      </c>
    </row>
    <row r="2919" spans="1:17" x14ac:dyDescent="0.35">
      <c r="A2919">
        <v>49</v>
      </c>
      <c r="B2919" t="s">
        <v>420</v>
      </c>
      <c r="C2919">
        <v>2020</v>
      </c>
      <c r="D2919">
        <v>12</v>
      </c>
      <c r="E2919" t="s">
        <v>154</v>
      </c>
      <c r="F2919">
        <v>3</v>
      </c>
      <c r="G2919" t="s">
        <v>135</v>
      </c>
      <c r="H2919">
        <v>414</v>
      </c>
      <c r="I2919" t="s">
        <v>505</v>
      </c>
      <c r="J2919">
        <v>3421</v>
      </c>
      <c r="K2919" t="s">
        <v>145</v>
      </c>
      <c r="L2919">
        <v>1670</v>
      </c>
      <c r="M2919" t="s">
        <v>491</v>
      </c>
      <c r="N2919">
        <v>3</v>
      </c>
      <c r="O2919">
        <v>14689.69</v>
      </c>
      <c r="P2919">
        <v>50051.839999999997</v>
      </c>
      <c r="Q2919" t="str">
        <f>VLOOKUP(J2919,S:T,2,FALSE)</f>
        <v>G5 - Large C&amp;I</v>
      </c>
    </row>
    <row r="2920" spans="1:17" x14ac:dyDescent="0.35">
      <c r="A2920">
        <v>49</v>
      </c>
      <c r="B2920" t="s">
        <v>420</v>
      </c>
      <c r="C2920">
        <v>2020</v>
      </c>
      <c r="D2920">
        <v>12</v>
      </c>
      <c r="E2920" t="s">
        <v>154</v>
      </c>
      <c r="F2920">
        <v>3</v>
      </c>
      <c r="G2920" t="s">
        <v>135</v>
      </c>
      <c r="H2920">
        <v>413</v>
      </c>
      <c r="I2920" t="s">
        <v>511</v>
      </c>
      <c r="J2920">
        <v>3496</v>
      </c>
      <c r="K2920" t="s">
        <v>145</v>
      </c>
      <c r="L2920">
        <v>300</v>
      </c>
      <c r="M2920" t="s">
        <v>136</v>
      </c>
      <c r="N2920">
        <v>3</v>
      </c>
      <c r="O2920">
        <v>60642.98</v>
      </c>
      <c r="P2920">
        <v>74419.320000000007</v>
      </c>
      <c r="Q2920" t="str">
        <f>VLOOKUP(J2920,S:T,2,FALSE)</f>
        <v>G5 - Large C&amp;I</v>
      </c>
    </row>
    <row r="2921" spans="1:17" x14ac:dyDescent="0.35">
      <c r="A2921">
        <v>49</v>
      </c>
      <c r="B2921" t="s">
        <v>420</v>
      </c>
      <c r="C2921">
        <v>2020</v>
      </c>
      <c r="D2921">
        <v>12</v>
      </c>
      <c r="E2921" t="s">
        <v>154</v>
      </c>
      <c r="F2921">
        <v>3</v>
      </c>
      <c r="G2921" t="s">
        <v>135</v>
      </c>
      <c r="H2921">
        <v>407</v>
      </c>
      <c r="I2921" t="s">
        <v>496</v>
      </c>
      <c r="J2921" t="s">
        <v>497</v>
      </c>
      <c r="K2921" t="s">
        <v>145</v>
      </c>
      <c r="L2921">
        <v>1670</v>
      </c>
      <c r="M2921" t="s">
        <v>491</v>
      </c>
      <c r="N2921">
        <v>321</v>
      </c>
      <c r="O2921">
        <v>266789.42</v>
      </c>
      <c r="P2921">
        <v>490179.7</v>
      </c>
      <c r="Q2921" t="str">
        <f>VLOOKUP(J2921,S:T,2,FALSE)</f>
        <v>G4 - Medium C&amp;I</v>
      </c>
    </row>
    <row r="2922" spans="1:17" x14ac:dyDescent="0.35">
      <c r="A2922">
        <v>49</v>
      </c>
      <c r="B2922" t="s">
        <v>420</v>
      </c>
      <c r="C2922">
        <v>2020</v>
      </c>
      <c r="D2922">
        <v>12</v>
      </c>
      <c r="E2922" t="s">
        <v>154</v>
      </c>
      <c r="F2922">
        <v>3</v>
      </c>
      <c r="G2922" t="s">
        <v>135</v>
      </c>
      <c r="H2922">
        <v>411</v>
      </c>
      <c r="I2922" t="s">
        <v>489</v>
      </c>
      <c r="J2922" t="s">
        <v>490</v>
      </c>
      <c r="K2922" t="s">
        <v>145</v>
      </c>
      <c r="L2922">
        <v>1670</v>
      </c>
      <c r="M2922" t="s">
        <v>491</v>
      </c>
      <c r="N2922">
        <v>111</v>
      </c>
      <c r="O2922">
        <v>374540.15</v>
      </c>
      <c r="P2922">
        <v>705896.12</v>
      </c>
      <c r="Q2922" t="str">
        <f>VLOOKUP(J2922,S:T,2,FALSE)</f>
        <v>G5 - Large C&amp;I</v>
      </c>
    </row>
    <row r="2923" spans="1:17" x14ac:dyDescent="0.35">
      <c r="A2923">
        <v>49</v>
      </c>
      <c r="B2923" t="s">
        <v>420</v>
      </c>
      <c r="C2923">
        <v>2020</v>
      </c>
      <c r="D2923">
        <v>12</v>
      </c>
      <c r="E2923" t="s">
        <v>154</v>
      </c>
      <c r="F2923">
        <v>5</v>
      </c>
      <c r="G2923" t="s">
        <v>140</v>
      </c>
      <c r="H2923">
        <v>411</v>
      </c>
      <c r="I2923" t="s">
        <v>489</v>
      </c>
      <c r="J2923" t="s">
        <v>490</v>
      </c>
      <c r="K2923" t="s">
        <v>145</v>
      </c>
      <c r="L2923">
        <v>1670</v>
      </c>
      <c r="M2923" t="s">
        <v>491</v>
      </c>
      <c r="N2923">
        <v>15</v>
      </c>
      <c r="O2923">
        <v>45870.76</v>
      </c>
      <c r="P2923">
        <v>86494.6</v>
      </c>
      <c r="Q2923" t="str">
        <f>VLOOKUP(J2923,S:T,2,FALSE)</f>
        <v>G5 - Large C&amp;I</v>
      </c>
    </row>
    <row r="2924" spans="1:17" x14ac:dyDescent="0.35">
      <c r="A2924">
        <v>49</v>
      </c>
      <c r="B2924" t="s">
        <v>420</v>
      </c>
      <c r="C2924">
        <v>2020</v>
      </c>
      <c r="D2924">
        <v>12</v>
      </c>
      <c r="E2924" t="s">
        <v>154</v>
      </c>
      <c r="F2924">
        <v>3</v>
      </c>
      <c r="G2924" t="s">
        <v>135</v>
      </c>
      <c r="H2924">
        <v>408</v>
      </c>
      <c r="I2924" t="s">
        <v>478</v>
      </c>
      <c r="J2924">
        <v>2231</v>
      </c>
      <c r="K2924" t="s">
        <v>145</v>
      </c>
      <c r="L2924">
        <v>300</v>
      </c>
      <c r="M2924" t="s">
        <v>136</v>
      </c>
      <c r="N2924">
        <v>66</v>
      </c>
      <c r="O2924">
        <v>97227.11</v>
      </c>
      <c r="P2924">
        <v>85625.07</v>
      </c>
      <c r="Q2924" t="str">
        <f>VLOOKUP(J2924,S:T,2,FALSE)</f>
        <v>G4 - Medium C&amp;I</v>
      </c>
    </row>
    <row r="2925" spans="1:17" x14ac:dyDescent="0.35">
      <c r="A2925">
        <v>49</v>
      </c>
      <c r="B2925" t="s">
        <v>420</v>
      </c>
      <c r="C2925">
        <v>2020</v>
      </c>
      <c r="D2925">
        <v>12</v>
      </c>
      <c r="E2925" t="s">
        <v>154</v>
      </c>
      <c r="F2925">
        <v>5</v>
      </c>
      <c r="G2925" t="s">
        <v>140</v>
      </c>
      <c r="H2925">
        <v>405</v>
      </c>
      <c r="I2925" t="s">
        <v>504</v>
      </c>
      <c r="J2925">
        <v>2237</v>
      </c>
      <c r="K2925" t="s">
        <v>145</v>
      </c>
      <c r="L2925">
        <v>400</v>
      </c>
      <c r="M2925" t="s">
        <v>140</v>
      </c>
      <c r="N2925">
        <v>20</v>
      </c>
      <c r="O2925">
        <v>44191.27</v>
      </c>
      <c r="P2925">
        <v>40478.879999999997</v>
      </c>
      <c r="Q2925" t="str">
        <f>VLOOKUP(J2925,S:T,2,FALSE)</f>
        <v>G4 - Medium C&amp;I</v>
      </c>
    </row>
    <row r="2926" spans="1:17" x14ac:dyDescent="0.35">
      <c r="A2926">
        <v>49</v>
      </c>
      <c r="B2926" t="s">
        <v>420</v>
      </c>
      <c r="C2926">
        <v>2020</v>
      </c>
      <c r="D2926">
        <v>12</v>
      </c>
      <c r="E2926" t="s">
        <v>154</v>
      </c>
      <c r="F2926">
        <v>5</v>
      </c>
      <c r="G2926" t="s">
        <v>140</v>
      </c>
      <c r="H2926">
        <v>420</v>
      </c>
      <c r="I2926" t="s">
        <v>498</v>
      </c>
      <c r="J2926">
        <v>2331</v>
      </c>
      <c r="K2926" t="s">
        <v>145</v>
      </c>
      <c r="L2926">
        <v>400</v>
      </c>
      <c r="M2926" t="s">
        <v>140</v>
      </c>
      <c r="N2926">
        <v>1</v>
      </c>
      <c r="O2926">
        <v>2342.13</v>
      </c>
      <c r="P2926">
        <v>2206.17</v>
      </c>
      <c r="Q2926" t="str">
        <f>VLOOKUP(J2926,S:T,2,FALSE)</f>
        <v>G5 - Large C&amp;I</v>
      </c>
    </row>
    <row r="2927" spans="1:17" x14ac:dyDescent="0.35">
      <c r="A2927">
        <v>49</v>
      </c>
      <c r="B2927" t="s">
        <v>420</v>
      </c>
      <c r="C2927">
        <v>2020</v>
      </c>
      <c r="D2927">
        <v>12</v>
      </c>
      <c r="E2927" t="s">
        <v>154</v>
      </c>
      <c r="F2927">
        <v>5</v>
      </c>
      <c r="G2927" t="s">
        <v>140</v>
      </c>
      <c r="H2927">
        <v>421</v>
      </c>
      <c r="I2927" t="s">
        <v>485</v>
      </c>
      <c r="J2927">
        <v>2496</v>
      </c>
      <c r="K2927" t="s">
        <v>145</v>
      </c>
      <c r="L2927">
        <v>400</v>
      </c>
      <c r="M2927" t="s">
        <v>140</v>
      </c>
      <c r="N2927">
        <v>3</v>
      </c>
      <c r="O2927">
        <v>46872.22</v>
      </c>
      <c r="P2927">
        <v>55821.48</v>
      </c>
      <c r="Q2927" t="str">
        <f>VLOOKUP(J2927,S:T,2,FALSE)</f>
        <v>G5 - Large C&amp;I</v>
      </c>
    </row>
    <row r="2928" spans="1:17" x14ac:dyDescent="0.35">
      <c r="A2928">
        <v>49</v>
      </c>
      <c r="B2928" t="s">
        <v>420</v>
      </c>
      <c r="C2928">
        <v>2020</v>
      </c>
      <c r="D2928">
        <v>12</v>
      </c>
      <c r="E2928" t="s">
        <v>154</v>
      </c>
      <c r="F2928">
        <v>3</v>
      </c>
      <c r="G2928" t="s">
        <v>135</v>
      </c>
      <c r="H2928">
        <v>441</v>
      </c>
      <c r="I2928" t="s">
        <v>526</v>
      </c>
      <c r="J2928" t="s">
        <v>527</v>
      </c>
      <c r="K2928" t="s">
        <v>145</v>
      </c>
      <c r="L2928">
        <v>300</v>
      </c>
      <c r="M2928" t="s">
        <v>136</v>
      </c>
      <c r="N2928">
        <v>1</v>
      </c>
      <c r="O2928">
        <v>34555.39</v>
      </c>
      <c r="P2928">
        <v>77793.42</v>
      </c>
      <c r="Q2928" t="str">
        <f>VLOOKUP(J2928,S:T,2,FALSE)</f>
        <v>G5 - Large C&amp;I</v>
      </c>
    </row>
    <row r="2929" spans="1:17" x14ac:dyDescent="0.35">
      <c r="A2929">
        <v>49</v>
      </c>
      <c r="B2929" t="s">
        <v>420</v>
      </c>
      <c r="C2929">
        <v>2020</v>
      </c>
      <c r="D2929">
        <v>12</v>
      </c>
      <c r="E2929" t="s">
        <v>154</v>
      </c>
      <c r="F2929">
        <v>3</v>
      </c>
      <c r="G2929" t="s">
        <v>135</v>
      </c>
      <c r="H2929">
        <v>419</v>
      </c>
      <c r="I2929" t="s">
        <v>519</v>
      </c>
      <c r="J2929" t="s">
        <v>520</v>
      </c>
      <c r="K2929" t="s">
        <v>145</v>
      </c>
      <c r="L2929">
        <v>1671</v>
      </c>
      <c r="M2929" t="s">
        <v>484</v>
      </c>
      <c r="N2929">
        <v>4</v>
      </c>
      <c r="O2929">
        <v>11006.16</v>
      </c>
      <c r="P2929">
        <v>25483.18</v>
      </c>
      <c r="Q2929" t="str">
        <f>VLOOKUP(J2929,S:T,2,FALSE)</f>
        <v>G5 - Large C&amp;I</v>
      </c>
    </row>
    <row r="2930" spans="1:17" x14ac:dyDescent="0.35">
      <c r="A2930">
        <v>49</v>
      </c>
      <c r="B2930" t="s">
        <v>420</v>
      </c>
      <c r="C2930">
        <v>2020</v>
      </c>
      <c r="D2930">
        <v>12</v>
      </c>
      <c r="E2930" t="s">
        <v>154</v>
      </c>
      <c r="F2930">
        <v>3</v>
      </c>
      <c r="G2930" t="s">
        <v>135</v>
      </c>
      <c r="H2930">
        <v>422</v>
      </c>
      <c r="I2930" t="s">
        <v>500</v>
      </c>
      <c r="J2930">
        <v>2421</v>
      </c>
      <c r="K2930" t="s">
        <v>145</v>
      </c>
      <c r="L2930">
        <v>1671</v>
      </c>
      <c r="M2930" t="s">
        <v>484</v>
      </c>
      <c r="N2930">
        <v>1</v>
      </c>
      <c r="O2930">
        <v>6157.21</v>
      </c>
      <c r="P2930">
        <v>21560.63</v>
      </c>
      <c r="Q2930" t="str">
        <f>VLOOKUP(J2930,S:T,2,FALSE)</f>
        <v>G5 - Large C&amp;I</v>
      </c>
    </row>
    <row r="2931" spans="1:17" x14ac:dyDescent="0.35">
      <c r="A2931">
        <v>49</v>
      </c>
      <c r="B2931" t="s">
        <v>420</v>
      </c>
      <c r="C2931">
        <v>2020</v>
      </c>
      <c r="D2931">
        <v>12</v>
      </c>
      <c r="E2931" t="s">
        <v>154</v>
      </c>
      <c r="F2931">
        <v>1</v>
      </c>
      <c r="G2931" t="s">
        <v>132</v>
      </c>
      <c r="H2931">
        <v>400</v>
      </c>
      <c r="I2931" t="s">
        <v>510</v>
      </c>
      <c r="J2931">
        <v>1247</v>
      </c>
      <c r="K2931" t="s">
        <v>145</v>
      </c>
      <c r="L2931">
        <v>207</v>
      </c>
      <c r="M2931" t="s">
        <v>151</v>
      </c>
      <c r="N2931">
        <v>9</v>
      </c>
      <c r="O2931">
        <v>1147.8699999999999</v>
      </c>
      <c r="P2931">
        <v>741.89</v>
      </c>
      <c r="Q2931" t="str">
        <f>VLOOKUP(J2931,S:T,2,FALSE)</f>
        <v>G1 - Residential</v>
      </c>
    </row>
    <row r="2932" spans="1:17" x14ac:dyDescent="0.35">
      <c r="A2932">
        <v>49</v>
      </c>
      <c r="B2932" t="s">
        <v>420</v>
      </c>
      <c r="C2932">
        <v>2020</v>
      </c>
      <c r="D2932">
        <v>12</v>
      </c>
      <c r="E2932" t="s">
        <v>154</v>
      </c>
      <c r="F2932">
        <v>10</v>
      </c>
      <c r="G2932" t="s">
        <v>149</v>
      </c>
      <c r="H2932">
        <v>400</v>
      </c>
      <c r="I2932" t="s">
        <v>510</v>
      </c>
      <c r="J2932">
        <v>1247</v>
      </c>
      <c r="K2932" t="s">
        <v>145</v>
      </c>
      <c r="L2932">
        <v>207</v>
      </c>
      <c r="M2932" t="s">
        <v>151</v>
      </c>
      <c r="N2932">
        <v>201256</v>
      </c>
      <c r="O2932">
        <v>29140257.050000001</v>
      </c>
      <c r="P2932">
        <v>19118973.539999999</v>
      </c>
      <c r="Q2932" t="str">
        <f>VLOOKUP(J2932,S:T,2,FALSE)</f>
        <v>G1 - Residential</v>
      </c>
    </row>
    <row r="2933" spans="1:17" x14ac:dyDescent="0.35">
      <c r="A2933">
        <v>49</v>
      </c>
      <c r="B2933" t="s">
        <v>420</v>
      </c>
      <c r="C2933">
        <v>2020</v>
      </c>
      <c r="D2933">
        <v>12</v>
      </c>
      <c r="E2933" t="s">
        <v>154</v>
      </c>
      <c r="F2933">
        <v>3</v>
      </c>
      <c r="G2933" t="s">
        <v>135</v>
      </c>
      <c r="H2933">
        <v>439</v>
      </c>
      <c r="I2933" t="s">
        <v>487</v>
      </c>
      <c r="J2933" t="s">
        <v>488</v>
      </c>
      <c r="K2933" t="s">
        <v>145</v>
      </c>
      <c r="L2933">
        <v>300</v>
      </c>
      <c r="M2933" t="s">
        <v>136</v>
      </c>
      <c r="N2933">
        <v>1</v>
      </c>
      <c r="O2933">
        <v>133549.20000000001</v>
      </c>
      <c r="P2933">
        <v>283797.17</v>
      </c>
      <c r="Q2933" t="str">
        <f>VLOOKUP(J2933,S:T,2,FALSE)</f>
        <v>G5 - Large C&amp;I</v>
      </c>
    </row>
    <row r="2934" spans="1:17" x14ac:dyDescent="0.35">
      <c r="A2934">
        <v>49</v>
      </c>
      <c r="B2934" t="s">
        <v>420</v>
      </c>
      <c r="C2934">
        <v>2020</v>
      </c>
      <c r="D2934">
        <v>12</v>
      </c>
      <c r="E2934" t="s">
        <v>154</v>
      </c>
      <c r="F2934">
        <v>5</v>
      </c>
      <c r="G2934" t="s">
        <v>140</v>
      </c>
      <c r="H2934">
        <v>414</v>
      </c>
      <c r="I2934" t="s">
        <v>505</v>
      </c>
      <c r="J2934">
        <v>3421</v>
      </c>
      <c r="K2934" t="s">
        <v>145</v>
      </c>
      <c r="L2934">
        <v>1670</v>
      </c>
      <c r="M2934" t="s">
        <v>491</v>
      </c>
      <c r="N2934">
        <v>1</v>
      </c>
      <c r="O2934">
        <v>3927.92</v>
      </c>
      <c r="P2934">
        <v>13851.36</v>
      </c>
      <c r="Q2934" t="str">
        <f>VLOOKUP(J2934,S:T,2,FALSE)</f>
        <v>G5 - Large C&amp;I</v>
      </c>
    </row>
    <row r="2935" spans="1:17" x14ac:dyDescent="0.35">
      <c r="A2935">
        <v>49</v>
      </c>
      <c r="B2935" t="s">
        <v>420</v>
      </c>
      <c r="C2935">
        <v>2020</v>
      </c>
      <c r="D2935">
        <v>12</v>
      </c>
      <c r="E2935" t="s">
        <v>154</v>
      </c>
      <c r="F2935">
        <v>3</v>
      </c>
      <c r="G2935" t="s">
        <v>135</v>
      </c>
      <c r="H2935">
        <v>428</v>
      </c>
      <c r="I2935" t="s">
        <v>529</v>
      </c>
      <c r="J2935" t="s">
        <v>530</v>
      </c>
      <c r="K2935" t="s">
        <v>145</v>
      </c>
      <c r="L2935">
        <v>1675</v>
      </c>
      <c r="M2935" t="s">
        <v>481</v>
      </c>
      <c r="N2935">
        <v>1</v>
      </c>
      <c r="O2935">
        <v>22778.66</v>
      </c>
      <c r="P2935">
        <v>26964.94</v>
      </c>
      <c r="Q2935" t="str">
        <f>VLOOKUP(J2935,S:T,2,FALSE)</f>
        <v>G5 - Large C&amp;I</v>
      </c>
    </row>
    <row r="2936" spans="1:17" x14ac:dyDescent="0.35">
      <c r="A2936">
        <v>49</v>
      </c>
      <c r="B2936" t="s">
        <v>420</v>
      </c>
      <c r="C2936">
        <v>2020</v>
      </c>
      <c r="D2936">
        <v>12</v>
      </c>
      <c r="E2936" t="s">
        <v>154</v>
      </c>
      <c r="F2936">
        <v>3</v>
      </c>
      <c r="G2936" t="s">
        <v>135</v>
      </c>
      <c r="H2936">
        <v>410</v>
      </c>
      <c r="I2936" t="s">
        <v>513</v>
      </c>
      <c r="J2936">
        <v>3321</v>
      </c>
      <c r="K2936" t="s">
        <v>145</v>
      </c>
      <c r="L2936">
        <v>1670</v>
      </c>
      <c r="M2936" t="s">
        <v>491</v>
      </c>
      <c r="N2936">
        <v>200</v>
      </c>
      <c r="O2936">
        <v>748385.45</v>
      </c>
      <c r="P2936">
        <v>1450918.59</v>
      </c>
      <c r="Q2936" t="str">
        <f>VLOOKUP(J2936,S:T,2,FALSE)</f>
        <v>G5 - Large C&amp;I</v>
      </c>
    </row>
    <row r="2937" spans="1:17" x14ac:dyDescent="0.35">
      <c r="A2937">
        <v>49</v>
      </c>
      <c r="B2937" t="s">
        <v>420</v>
      </c>
      <c r="C2937">
        <v>2020</v>
      </c>
      <c r="D2937">
        <v>12</v>
      </c>
      <c r="E2937" t="s">
        <v>154</v>
      </c>
      <c r="F2937">
        <v>5</v>
      </c>
      <c r="G2937" t="s">
        <v>140</v>
      </c>
      <c r="H2937">
        <v>418</v>
      </c>
      <c r="I2937" t="s">
        <v>528</v>
      </c>
      <c r="J2937">
        <v>2321</v>
      </c>
      <c r="K2937" t="s">
        <v>145</v>
      </c>
      <c r="L2937">
        <v>1671</v>
      </c>
      <c r="M2937" t="s">
        <v>484</v>
      </c>
      <c r="N2937">
        <v>48</v>
      </c>
      <c r="O2937">
        <v>148657.07999999999</v>
      </c>
      <c r="P2937">
        <v>352593.28</v>
      </c>
      <c r="Q2937" t="str">
        <f>VLOOKUP(J2937,S:T,2,FALSE)</f>
        <v>G5 - Large C&amp;I</v>
      </c>
    </row>
    <row r="2938" spans="1:17" x14ac:dyDescent="0.35">
      <c r="A2938">
        <v>49</v>
      </c>
      <c r="B2938" t="s">
        <v>420</v>
      </c>
      <c r="C2938">
        <v>2020</v>
      </c>
      <c r="D2938">
        <v>12</v>
      </c>
      <c r="E2938" t="s">
        <v>154</v>
      </c>
      <c r="F2938">
        <v>3</v>
      </c>
      <c r="G2938" t="s">
        <v>135</v>
      </c>
      <c r="H2938">
        <v>417</v>
      </c>
      <c r="I2938" t="s">
        <v>499</v>
      </c>
      <c r="J2938">
        <v>2367</v>
      </c>
      <c r="K2938" t="s">
        <v>145</v>
      </c>
      <c r="L2938">
        <v>300</v>
      </c>
      <c r="M2938" t="s">
        <v>136</v>
      </c>
      <c r="N2938">
        <v>29</v>
      </c>
      <c r="O2938">
        <v>99503.97</v>
      </c>
      <c r="P2938">
        <v>101617.85</v>
      </c>
      <c r="Q2938" t="str">
        <f>VLOOKUP(J2938,S:T,2,FALSE)</f>
        <v>G5 - Large C&amp;I</v>
      </c>
    </row>
    <row r="2939" spans="1:17" x14ac:dyDescent="0.35">
      <c r="A2939">
        <v>49</v>
      </c>
      <c r="B2939" t="s">
        <v>420</v>
      </c>
      <c r="C2939">
        <v>2020</v>
      </c>
      <c r="D2939">
        <v>12</v>
      </c>
      <c r="E2939" t="s">
        <v>154</v>
      </c>
      <c r="F2939">
        <v>5</v>
      </c>
      <c r="G2939" t="s">
        <v>140</v>
      </c>
      <c r="H2939">
        <v>417</v>
      </c>
      <c r="I2939" t="s">
        <v>499</v>
      </c>
      <c r="J2939">
        <v>2367</v>
      </c>
      <c r="K2939" t="s">
        <v>145</v>
      </c>
      <c r="L2939">
        <v>400</v>
      </c>
      <c r="M2939" t="s">
        <v>140</v>
      </c>
      <c r="N2939">
        <v>23</v>
      </c>
      <c r="O2939">
        <v>102780.49</v>
      </c>
      <c r="P2939">
        <v>110110.42</v>
      </c>
      <c r="Q2939" t="str">
        <f>VLOOKUP(J2939,S:T,2,FALSE)</f>
        <v>G5 - Large C&amp;I</v>
      </c>
    </row>
    <row r="2940" spans="1:17" x14ac:dyDescent="0.35">
      <c r="A2940">
        <v>49</v>
      </c>
      <c r="B2940" t="s">
        <v>420</v>
      </c>
      <c r="C2940">
        <v>2020</v>
      </c>
      <c r="D2940">
        <v>12</v>
      </c>
      <c r="E2940" t="s">
        <v>154</v>
      </c>
      <c r="F2940">
        <v>3</v>
      </c>
      <c r="G2940" t="s">
        <v>135</v>
      </c>
      <c r="H2940">
        <v>406</v>
      </c>
      <c r="I2940" t="s">
        <v>503</v>
      </c>
      <c r="J2940">
        <v>2221</v>
      </c>
      <c r="K2940" t="s">
        <v>145</v>
      </c>
      <c r="L2940">
        <v>1670</v>
      </c>
      <c r="M2940" t="s">
        <v>491</v>
      </c>
      <c r="N2940">
        <v>1387</v>
      </c>
      <c r="O2940">
        <v>1037649.59</v>
      </c>
      <c r="P2940">
        <v>1917513.2</v>
      </c>
      <c r="Q2940" t="str">
        <f>VLOOKUP(J2940,S:T,2,FALSE)</f>
        <v>G4 - Medium C&amp;I</v>
      </c>
    </row>
    <row r="2941" spans="1:17" x14ac:dyDescent="0.35">
      <c r="A2941">
        <v>49</v>
      </c>
      <c r="B2941" t="s">
        <v>420</v>
      </c>
      <c r="C2941">
        <v>2020</v>
      </c>
      <c r="D2941">
        <v>12</v>
      </c>
      <c r="E2941" t="s">
        <v>154</v>
      </c>
      <c r="F2941">
        <v>5</v>
      </c>
      <c r="G2941" t="s">
        <v>140</v>
      </c>
      <c r="H2941">
        <v>410</v>
      </c>
      <c r="I2941" t="s">
        <v>513</v>
      </c>
      <c r="J2941">
        <v>3321</v>
      </c>
      <c r="K2941" t="s">
        <v>145</v>
      </c>
      <c r="L2941">
        <v>1670</v>
      </c>
      <c r="M2941" t="s">
        <v>491</v>
      </c>
      <c r="N2941">
        <v>25</v>
      </c>
      <c r="O2941">
        <v>43913.04</v>
      </c>
      <c r="P2941">
        <v>32499.19</v>
      </c>
      <c r="Q2941" t="str">
        <f>VLOOKUP(J2941,S:T,2,FALSE)</f>
        <v>G5 - Large C&amp;I</v>
      </c>
    </row>
    <row r="2942" spans="1:17" x14ac:dyDescent="0.35">
      <c r="A2942">
        <v>49</v>
      </c>
      <c r="B2942" t="s">
        <v>420</v>
      </c>
      <c r="C2942">
        <v>2020</v>
      </c>
      <c r="D2942">
        <v>12</v>
      </c>
      <c r="E2942" t="s">
        <v>154</v>
      </c>
      <c r="F2942">
        <v>5</v>
      </c>
      <c r="G2942" t="s">
        <v>140</v>
      </c>
      <c r="H2942">
        <v>408</v>
      </c>
      <c r="I2942" t="s">
        <v>478</v>
      </c>
      <c r="J2942">
        <v>2231</v>
      </c>
      <c r="K2942" t="s">
        <v>145</v>
      </c>
      <c r="L2942">
        <v>400</v>
      </c>
      <c r="M2942" t="s">
        <v>140</v>
      </c>
      <c r="N2942">
        <v>2</v>
      </c>
      <c r="O2942">
        <v>-820.22</v>
      </c>
      <c r="P2942">
        <v>-1914.9</v>
      </c>
      <c r="Q2942" t="str">
        <f>VLOOKUP(J2942,S:T,2,FALSE)</f>
        <v>G4 - Medium C&amp;I</v>
      </c>
    </row>
    <row r="2943" spans="1:17" x14ac:dyDescent="0.35">
      <c r="A2943">
        <v>49</v>
      </c>
      <c r="B2943" t="s">
        <v>420</v>
      </c>
      <c r="C2943">
        <v>2020</v>
      </c>
      <c r="D2943">
        <v>12</v>
      </c>
      <c r="E2943" t="s">
        <v>154</v>
      </c>
      <c r="F2943">
        <v>3</v>
      </c>
      <c r="G2943" t="s">
        <v>135</v>
      </c>
      <c r="H2943">
        <v>423</v>
      </c>
      <c r="I2943" t="s">
        <v>482</v>
      </c>
      <c r="J2943" t="s">
        <v>483</v>
      </c>
      <c r="K2943" t="s">
        <v>145</v>
      </c>
      <c r="L2943">
        <v>1671</v>
      </c>
      <c r="M2943" t="s">
        <v>484</v>
      </c>
      <c r="N2943">
        <v>11</v>
      </c>
      <c r="O2943">
        <v>178048.74</v>
      </c>
      <c r="P2943">
        <v>927885.27</v>
      </c>
      <c r="Q2943" t="str">
        <f>VLOOKUP(J2943,S:T,2,FALSE)</f>
        <v>G5 - Large C&amp;I</v>
      </c>
    </row>
    <row r="2944" spans="1:17" x14ac:dyDescent="0.35">
      <c r="A2944">
        <v>49</v>
      </c>
      <c r="B2944" t="s">
        <v>420</v>
      </c>
      <c r="C2944">
        <v>2020</v>
      </c>
      <c r="D2944">
        <v>12</v>
      </c>
      <c r="E2944" t="s">
        <v>154</v>
      </c>
      <c r="F2944">
        <v>1</v>
      </c>
      <c r="G2944" t="s">
        <v>132</v>
      </c>
      <c r="H2944">
        <v>401</v>
      </c>
      <c r="I2944" t="s">
        <v>525</v>
      </c>
      <c r="J2944">
        <v>1012</v>
      </c>
      <c r="K2944" t="s">
        <v>145</v>
      </c>
      <c r="L2944">
        <v>200</v>
      </c>
      <c r="M2944" t="s">
        <v>143</v>
      </c>
      <c r="N2944">
        <v>15453</v>
      </c>
      <c r="O2944">
        <v>691839.76</v>
      </c>
      <c r="P2944">
        <v>325720.43</v>
      </c>
      <c r="Q2944" t="str">
        <f>VLOOKUP(J2944,S:T,2,FALSE)</f>
        <v>G1 - Residential</v>
      </c>
    </row>
    <row r="2945" spans="1:17" x14ac:dyDescent="0.35">
      <c r="A2945">
        <v>49</v>
      </c>
      <c r="B2945" t="s">
        <v>420</v>
      </c>
      <c r="C2945">
        <v>2020</v>
      </c>
      <c r="D2945">
        <v>12</v>
      </c>
      <c r="E2945" t="s">
        <v>154</v>
      </c>
      <c r="F2945">
        <v>3</v>
      </c>
      <c r="G2945" t="s">
        <v>135</v>
      </c>
      <c r="H2945">
        <v>400</v>
      </c>
      <c r="I2945" t="s">
        <v>510</v>
      </c>
      <c r="J2945">
        <v>0</v>
      </c>
      <c r="K2945" t="s">
        <v>145</v>
      </c>
      <c r="L2945">
        <v>0</v>
      </c>
      <c r="M2945" t="s">
        <v>145</v>
      </c>
      <c r="N2945">
        <v>1</v>
      </c>
      <c r="O2945">
        <v>969.7</v>
      </c>
      <c r="P2945">
        <v>694.57</v>
      </c>
      <c r="Q2945" t="str">
        <f>VLOOKUP(J2945,S:T,2,FALSE)</f>
        <v>G6 - OTHER</v>
      </c>
    </row>
    <row r="2946" spans="1:17" x14ac:dyDescent="0.35">
      <c r="A2946">
        <v>49</v>
      </c>
      <c r="B2946" t="s">
        <v>420</v>
      </c>
      <c r="C2946">
        <v>2020</v>
      </c>
      <c r="D2946">
        <v>12</v>
      </c>
      <c r="E2946" t="s">
        <v>154</v>
      </c>
      <c r="F2946">
        <v>3</v>
      </c>
      <c r="G2946" t="s">
        <v>135</v>
      </c>
      <c r="H2946">
        <v>430</v>
      </c>
      <c r="I2946" t="s">
        <v>492</v>
      </c>
      <c r="J2946" t="s">
        <v>493</v>
      </c>
      <c r="K2946" t="s">
        <v>145</v>
      </c>
      <c r="L2946">
        <v>300</v>
      </c>
      <c r="M2946" t="s">
        <v>136</v>
      </c>
      <c r="N2946">
        <v>1</v>
      </c>
      <c r="O2946">
        <v>18749.63</v>
      </c>
      <c r="P2946">
        <v>1</v>
      </c>
      <c r="Q2946" t="str">
        <f>VLOOKUP(J2946,S:T,2,FALSE)</f>
        <v>E6 - OTHER</v>
      </c>
    </row>
    <row r="2947" spans="1:17" x14ac:dyDescent="0.35">
      <c r="A2947">
        <v>49</v>
      </c>
      <c r="B2947" t="s">
        <v>420</v>
      </c>
      <c r="C2947">
        <v>2020</v>
      </c>
      <c r="D2947">
        <v>12</v>
      </c>
      <c r="E2947" t="s">
        <v>154</v>
      </c>
      <c r="F2947">
        <v>3</v>
      </c>
      <c r="G2947" t="s">
        <v>135</v>
      </c>
      <c r="H2947">
        <v>442</v>
      </c>
      <c r="I2947" t="s">
        <v>531</v>
      </c>
      <c r="J2947" t="s">
        <v>532</v>
      </c>
      <c r="K2947" t="s">
        <v>145</v>
      </c>
      <c r="L2947">
        <v>1672</v>
      </c>
      <c r="M2947" t="s">
        <v>524</v>
      </c>
      <c r="N2947">
        <v>8</v>
      </c>
      <c r="O2947">
        <v>156737.44</v>
      </c>
      <c r="P2947">
        <v>1027495.58</v>
      </c>
      <c r="Q2947" t="str">
        <f>VLOOKUP(J2947,S:T,2,FALSE)</f>
        <v>G5 - Large C&amp;I</v>
      </c>
    </row>
    <row r="2948" spans="1:17" x14ac:dyDescent="0.35">
      <c r="A2948">
        <v>49</v>
      </c>
      <c r="B2948" t="s">
        <v>420</v>
      </c>
      <c r="C2948">
        <v>2020</v>
      </c>
      <c r="D2948">
        <v>12</v>
      </c>
      <c r="E2948" t="s">
        <v>154</v>
      </c>
      <c r="F2948">
        <v>3</v>
      </c>
      <c r="G2948" t="s">
        <v>135</v>
      </c>
      <c r="H2948">
        <v>444</v>
      </c>
      <c r="I2948" t="s">
        <v>495</v>
      </c>
      <c r="J2948">
        <v>2131</v>
      </c>
      <c r="K2948" t="s">
        <v>145</v>
      </c>
      <c r="L2948">
        <v>300</v>
      </c>
      <c r="M2948" t="s">
        <v>136</v>
      </c>
      <c r="N2948">
        <v>29</v>
      </c>
      <c r="O2948">
        <v>9143.51</v>
      </c>
      <c r="P2948">
        <v>6645.21</v>
      </c>
      <c r="Q2948" t="str">
        <f>VLOOKUP(J2948,S:T,2,FALSE)</f>
        <v>G3 - Small C&amp;I</v>
      </c>
    </row>
    <row r="2949" spans="1:17" x14ac:dyDescent="0.35">
      <c r="A2949">
        <v>49</v>
      </c>
      <c r="B2949" t="s">
        <v>420</v>
      </c>
      <c r="C2949">
        <v>2020</v>
      </c>
      <c r="D2949">
        <v>12</v>
      </c>
      <c r="E2949" t="s">
        <v>154</v>
      </c>
      <c r="F2949">
        <v>3</v>
      </c>
      <c r="G2949" t="s">
        <v>135</v>
      </c>
      <c r="H2949">
        <v>425</v>
      </c>
      <c r="I2949" t="s">
        <v>479</v>
      </c>
      <c r="J2949" t="s">
        <v>480</v>
      </c>
      <c r="K2949" t="s">
        <v>145</v>
      </c>
      <c r="L2949">
        <v>1675</v>
      </c>
      <c r="M2949" t="s">
        <v>481</v>
      </c>
      <c r="N2949">
        <v>4</v>
      </c>
      <c r="O2949">
        <v>24603.94</v>
      </c>
      <c r="P2949">
        <v>21879.62</v>
      </c>
      <c r="Q2949" t="str">
        <f>VLOOKUP(J2949,S:T,2,FALSE)</f>
        <v>G5 - Large C&amp;I</v>
      </c>
    </row>
    <row r="2950" spans="1:17" x14ac:dyDescent="0.35">
      <c r="A2950">
        <v>49</v>
      </c>
      <c r="B2950" t="s">
        <v>420</v>
      </c>
      <c r="C2950">
        <v>2020</v>
      </c>
      <c r="D2950">
        <v>12</v>
      </c>
      <c r="E2950" t="s">
        <v>154</v>
      </c>
      <c r="F2950">
        <v>5</v>
      </c>
      <c r="G2950" t="s">
        <v>140</v>
      </c>
      <c r="H2950">
        <v>406</v>
      </c>
      <c r="I2950" t="s">
        <v>503</v>
      </c>
      <c r="J2950">
        <v>2221</v>
      </c>
      <c r="K2950" t="s">
        <v>145</v>
      </c>
      <c r="L2950">
        <v>1670</v>
      </c>
      <c r="M2950" t="s">
        <v>491</v>
      </c>
      <c r="N2950">
        <v>25</v>
      </c>
      <c r="O2950">
        <v>29460.18</v>
      </c>
      <c r="P2950">
        <v>56653.25</v>
      </c>
      <c r="Q2950" t="str">
        <f>VLOOKUP(J2950,S:T,2,FALSE)</f>
        <v>G4 - Medium C&amp;I</v>
      </c>
    </row>
    <row r="2951" spans="1:17" x14ac:dyDescent="0.35">
      <c r="A2951">
        <v>49</v>
      </c>
      <c r="B2951" t="s">
        <v>420</v>
      </c>
      <c r="C2951">
        <v>2020</v>
      </c>
      <c r="D2951">
        <v>12</v>
      </c>
      <c r="E2951" t="s">
        <v>154</v>
      </c>
      <c r="F2951">
        <v>3</v>
      </c>
      <c r="G2951" t="s">
        <v>135</v>
      </c>
      <c r="H2951">
        <v>421</v>
      </c>
      <c r="I2951" t="s">
        <v>485</v>
      </c>
      <c r="J2951">
        <v>2496</v>
      </c>
      <c r="K2951" t="s">
        <v>145</v>
      </c>
      <c r="L2951">
        <v>300</v>
      </c>
      <c r="M2951" t="s">
        <v>136</v>
      </c>
      <c r="N2951">
        <v>1</v>
      </c>
      <c r="O2951">
        <v>54661.46</v>
      </c>
      <c r="P2951">
        <v>76130.559999999998</v>
      </c>
      <c r="Q2951" t="str">
        <f>VLOOKUP(J2951,S:T,2,FALSE)</f>
        <v>G5 - Large C&amp;I</v>
      </c>
    </row>
    <row r="2952" spans="1:17" x14ac:dyDescent="0.35">
      <c r="A2952">
        <v>49</v>
      </c>
      <c r="B2952" t="s">
        <v>420</v>
      </c>
      <c r="C2952">
        <v>2020</v>
      </c>
      <c r="D2952">
        <v>12</v>
      </c>
      <c r="E2952" t="s">
        <v>154</v>
      </c>
      <c r="F2952">
        <v>1</v>
      </c>
      <c r="G2952" t="s">
        <v>132</v>
      </c>
      <c r="H2952">
        <v>954</v>
      </c>
      <c r="I2952" t="s">
        <v>436</v>
      </c>
      <c r="J2952" t="s">
        <v>433</v>
      </c>
      <c r="K2952" t="s">
        <v>434</v>
      </c>
      <c r="L2952">
        <v>4512</v>
      </c>
      <c r="M2952" t="s">
        <v>133</v>
      </c>
      <c r="N2952">
        <v>1</v>
      </c>
      <c r="O2952">
        <v>910.66</v>
      </c>
      <c r="P2952">
        <v>6887</v>
      </c>
      <c r="Q2952" t="str">
        <f>VLOOKUP(J2952,S:T,2,FALSE)</f>
        <v>E4 - Medium C&amp;I</v>
      </c>
    </row>
    <row r="2953" spans="1:17" x14ac:dyDescent="0.35">
      <c r="A2953">
        <v>49</v>
      </c>
      <c r="B2953" t="s">
        <v>420</v>
      </c>
      <c r="C2953">
        <v>2020</v>
      </c>
      <c r="D2953">
        <v>12</v>
      </c>
      <c r="E2953" t="s">
        <v>154</v>
      </c>
      <c r="F2953">
        <v>1</v>
      </c>
      <c r="G2953" t="s">
        <v>132</v>
      </c>
      <c r="H2953">
        <v>903</v>
      </c>
      <c r="I2953" t="s">
        <v>453</v>
      </c>
      <c r="J2953" t="s">
        <v>450</v>
      </c>
      <c r="K2953" t="s">
        <v>451</v>
      </c>
      <c r="L2953">
        <v>4512</v>
      </c>
      <c r="M2953" t="s">
        <v>133</v>
      </c>
      <c r="N2953">
        <v>35120</v>
      </c>
      <c r="O2953">
        <v>2411471.0299999998</v>
      </c>
      <c r="P2953">
        <v>18362958</v>
      </c>
      <c r="Q2953" t="str">
        <f>VLOOKUP(J2953,S:T,2,FALSE)</f>
        <v>E1 - Residential</v>
      </c>
    </row>
    <row r="2954" spans="1:17" x14ac:dyDescent="0.35">
      <c r="A2954">
        <v>49</v>
      </c>
      <c r="B2954" t="s">
        <v>420</v>
      </c>
      <c r="C2954">
        <v>2020</v>
      </c>
      <c r="D2954">
        <v>12</v>
      </c>
      <c r="E2954" t="s">
        <v>154</v>
      </c>
      <c r="F2954">
        <v>10</v>
      </c>
      <c r="G2954" t="s">
        <v>149</v>
      </c>
      <c r="H2954">
        <v>903</v>
      </c>
      <c r="I2954" t="s">
        <v>453</v>
      </c>
      <c r="J2954" t="s">
        <v>450</v>
      </c>
      <c r="K2954" t="s">
        <v>451</v>
      </c>
      <c r="L2954">
        <v>4513</v>
      </c>
      <c r="M2954" t="s">
        <v>150</v>
      </c>
      <c r="N2954">
        <v>1540</v>
      </c>
      <c r="O2954">
        <v>195478.43</v>
      </c>
      <c r="P2954">
        <v>1582913</v>
      </c>
      <c r="Q2954" t="str">
        <f>VLOOKUP(J2954,S:T,2,FALSE)</f>
        <v>E1 - Residential</v>
      </c>
    </row>
    <row r="2955" spans="1:17" x14ac:dyDescent="0.35">
      <c r="A2955">
        <v>49</v>
      </c>
      <c r="B2955" t="s">
        <v>420</v>
      </c>
      <c r="C2955">
        <v>2020</v>
      </c>
      <c r="D2955">
        <v>12</v>
      </c>
      <c r="E2955" t="s">
        <v>154</v>
      </c>
      <c r="F2955">
        <v>3</v>
      </c>
      <c r="G2955" t="s">
        <v>135</v>
      </c>
      <c r="H2955">
        <v>55</v>
      </c>
      <c r="I2955" t="s">
        <v>427</v>
      </c>
      <c r="J2955" t="s">
        <v>425</v>
      </c>
      <c r="K2955" t="s">
        <v>426</v>
      </c>
      <c r="L2955">
        <v>300</v>
      </c>
      <c r="M2955" t="s">
        <v>136</v>
      </c>
      <c r="N2955">
        <v>53</v>
      </c>
      <c r="O2955">
        <v>-22049.95</v>
      </c>
      <c r="P2955">
        <v>52892</v>
      </c>
      <c r="Q2955" t="str">
        <f>VLOOKUP(J2955,S:T,2,FALSE)</f>
        <v>E3 - Small C&amp;I</v>
      </c>
    </row>
    <row r="2956" spans="1:17" x14ac:dyDescent="0.35">
      <c r="A2956">
        <v>49</v>
      </c>
      <c r="B2956" t="s">
        <v>420</v>
      </c>
      <c r="C2956">
        <v>2020</v>
      </c>
      <c r="D2956">
        <v>12</v>
      </c>
      <c r="E2956" t="s">
        <v>154</v>
      </c>
      <c r="F2956">
        <v>3</v>
      </c>
      <c r="G2956" t="s">
        <v>135</v>
      </c>
      <c r="H2956">
        <v>631</v>
      </c>
      <c r="I2956" t="s">
        <v>475</v>
      </c>
      <c r="J2956" t="s">
        <v>157</v>
      </c>
      <c r="K2956" t="s">
        <v>145</v>
      </c>
      <c r="L2956">
        <v>300</v>
      </c>
      <c r="M2956" t="s">
        <v>136</v>
      </c>
      <c r="N2956">
        <v>1</v>
      </c>
      <c r="O2956">
        <v>53.72</v>
      </c>
      <c r="P2956">
        <v>274</v>
      </c>
      <c r="Q2956" t="str">
        <f>VLOOKUP(J2956,S:T,2,FALSE)</f>
        <v>E6 - OTHER</v>
      </c>
    </row>
    <row r="2957" spans="1:17" x14ac:dyDescent="0.35">
      <c r="A2957">
        <v>49</v>
      </c>
      <c r="B2957" t="s">
        <v>420</v>
      </c>
      <c r="C2957">
        <v>2020</v>
      </c>
      <c r="D2957">
        <v>12</v>
      </c>
      <c r="E2957" t="s">
        <v>154</v>
      </c>
      <c r="F2957">
        <v>3</v>
      </c>
      <c r="G2957" t="s">
        <v>135</v>
      </c>
      <c r="H2957">
        <v>954</v>
      </c>
      <c r="I2957" t="s">
        <v>436</v>
      </c>
      <c r="J2957" t="s">
        <v>433</v>
      </c>
      <c r="K2957" t="s">
        <v>434</v>
      </c>
      <c r="L2957">
        <v>4532</v>
      </c>
      <c r="M2957" t="s">
        <v>142</v>
      </c>
      <c r="N2957">
        <v>3549</v>
      </c>
      <c r="O2957">
        <v>5489381.5099999998</v>
      </c>
      <c r="P2957">
        <v>56464493</v>
      </c>
      <c r="Q2957" t="str">
        <f>VLOOKUP(J2957,S:T,2,FALSE)</f>
        <v>E4 - Medium C&amp;I</v>
      </c>
    </row>
    <row r="2958" spans="1:17" x14ac:dyDescent="0.35">
      <c r="A2958">
        <v>49</v>
      </c>
      <c r="B2958" t="s">
        <v>420</v>
      </c>
      <c r="C2958">
        <v>2020</v>
      </c>
      <c r="D2958">
        <v>12</v>
      </c>
      <c r="E2958" t="s">
        <v>154</v>
      </c>
      <c r="F2958">
        <v>3</v>
      </c>
      <c r="G2958" t="s">
        <v>135</v>
      </c>
      <c r="H2958">
        <v>13</v>
      </c>
      <c r="I2958" t="s">
        <v>432</v>
      </c>
      <c r="J2958" t="s">
        <v>433</v>
      </c>
      <c r="K2958" t="s">
        <v>434</v>
      </c>
      <c r="L2958">
        <v>300</v>
      </c>
      <c r="M2958" t="s">
        <v>136</v>
      </c>
      <c r="N2958">
        <v>3441</v>
      </c>
      <c r="O2958">
        <v>6333302.0700000003</v>
      </c>
      <c r="P2958">
        <v>31836899</v>
      </c>
      <c r="Q2958" t="str">
        <f>VLOOKUP(J2958,S:T,2,FALSE)</f>
        <v>E4 - Medium C&amp;I</v>
      </c>
    </row>
    <row r="2959" spans="1:17" x14ac:dyDescent="0.35">
      <c r="A2959">
        <v>49</v>
      </c>
      <c r="B2959" t="s">
        <v>420</v>
      </c>
      <c r="C2959">
        <v>2020</v>
      </c>
      <c r="D2959">
        <v>12</v>
      </c>
      <c r="E2959" t="s">
        <v>154</v>
      </c>
      <c r="F2959">
        <v>3</v>
      </c>
      <c r="G2959" t="s">
        <v>135</v>
      </c>
      <c r="H2959">
        <v>617</v>
      </c>
      <c r="I2959" t="s">
        <v>470</v>
      </c>
      <c r="J2959" t="s">
        <v>430</v>
      </c>
      <c r="K2959" t="s">
        <v>431</v>
      </c>
      <c r="L2959">
        <v>4532</v>
      </c>
      <c r="M2959" t="s">
        <v>142</v>
      </c>
      <c r="N2959">
        <v>1</v>
      </c>
      <c r="O2959">
        <v>1014.8</v>
      </c>
      <c r="P2959">
        <v>6053</v>
      </c>
      <c r="Q2959" t="str">
        <f>VLOOKUP(J2959,S:T,2,FALSE)</f>
        <v>E6 - OTHER</v>
      </c>
    </row>
    <row r="2960" spans="1:17" x14ac:dyDescent="0.35">
      <c r="A2960">
        <v>49</v>
      </c>
      <c r="B2960" t="s">
        <v>420</v>
      </c>
      <c r="C2960">
        <v>2020</v>
      </c>
      <c r="D2960">
        <v>12</v>
      </c>
      <c r="E2960" t="s">
        <v>154</v>
      </c>
      <c r="F2960">
        <v>1</v>
      </c>
      <c r="G2960" t="s">
        <v>132</v>
      </c>
      <c r="H2960">
        <v>628</v>
      </c>
      <c r="I2960" t="s">
        <v>440</v>
      </c>
      <c r="J2960" t="s">
        <v>441</v>
      </c>
      <c r="K2960" t="s">
        <v>442</v>
      </c>
      <c r="L2960">
        <v>200</v>
      </c>
      <c r="M2960" t="s">
        <v>143</v>
      </c>
      <c r="N2960">
        <v>238</v>
      </c>
      <c r="O2960">
        <v>17554.75</v>
      </c>
      <c r="P2960">
        <v>44485</v>
      </c>
      <c r="Q2960" t="str">
        <f>VLOOKUP(J2960,S:T,2,FALSE)</f>
        <v>E6 - OTHER</v>
      </c>
    </row>
    <row r="2961" spans="1:17" x14ac:dyDescent="0.35">
      <c r="A2961">
        <v>49</v>
      </c>
      <c r="B2961" t="s">
        <v>420</v>
      </c>
      <c r="C2961">
        <v>2020</v>
      </c>
      <c r="D2961">
        <v>12</v>
      </c>
      <c r="E2961" t="s">
        <v>154</v>
      </c>
      <c r="F2961">
        <v>1</v>
      </c>
      <c r="G2961" t="s">
        <v>132</v>
      </c>
      <c r="H2961">
        <v>1</v>
      </c>
      <c r="I2961" t="s">
        <v>449</v>
      </c>
      <c r="J2961" t="s">
        <v>450</v>
      </c>
      <c r="K2961" t="s">
        <v>451</v>
      </c>
      <c r="L2961">
        <v>200</v>
      </c>
      <c r="M2961" t="s">
        <v>143</v>
      </c>
      <c r="N2961">
        <v>343734</v>
      </c>
      <c r="O2961">
        <v>45957362.539999999</v>
      </c>
      <c r="P2961">
        <v>192587815</v>
      </c>
      <c r="Q2961" t="str">
        <f>VLOOKUP(J2961,S:T,2,FALSE)</f>
        <v>E1 - Residential</v>
      </c>
    </row>
    <row r="2962" spans="1:17" x14ac:dyDescent="0.35">
      <c r="A2962">
        <v>49</v>
      </c>
      <c r="B2962" t="s">
        <v>420</v>
      </c>
      <c r="C2962">
        <v>2020</v>
      </c>
      <c r="D2962">
        <v>12</v>
      </c>
      <c r="E2962" t="s">
        <v>154</v>
      </c>
      <c r="F2962">
        <v>10</v>
      </c>
      <c r="G2962" t="s">
        <v>149</v>
      </c>
      <c r="H2962">
        <v>1</v>
      </c>
      <c r="I2962" t="s">
        <v>449</v>
      </c>
      <c r="J2962" t="s">
        <v>450</v>
      </c>
      <c r="K2962" t="s">
        <v>451</v>
      </c>
      <c r="L2962">
        <v>207</v>
      </c>
      <c r="M2962" t="s">
        <v>151</v>
      </c>
      <c r="N2962">
        <v>14666</v>
      </c>
      <c r="O2962">
        <v>3070007.75</v>
      </c>
      <c r="P2962">
        <v>13169883</v>
      </c>
      <c r="Q2962" t="str">
        <f>VLOOKUP(J2962,S:T,2,FALSE)</f>
        <v>E1 - Residential</v>
      </c>
    </row>
    <row r="2963" spans="1:17" x14ac:dyDescent="0.35">
      <c r="A2963">
        <v>49</v>
      </c>
      <c r="B2963" t="s">
        <v>420</v>
      </c>
      <c r="C2963">
        <v>2020</v>
      </c>
      <c r="D2963">
        <v>12</v>
      </c>
      <c r="E2963" t="s">
        <v>154</v>
      </c>
      <c r="F2963">
        <v>5</v>
      </c>
      <c r="G2963" t="s">
        <v>140</v>
      </c>
      <c r="H2963">
        <v>950</v>
      </c>
      <c r="I2963" t="s">
        <v>428</v>
      </c>
      <c r="J2963" t="s">
        <v>425</v>
      </c>
      <c r="K2963" t="s">
        <v>426</v>
      </c>
      <c r="L2963">
        <v>4552</v>
      </c>
      <c r="M2963" t="s">
        <v>156</v>
      </c>
      <c r="N2963">
        <v>144</v>
      </c>
      <c r="O2963">
        <v>44507.27</v>
      </c>
      <c r="P2963">
        <v>383548</v>
      </c>
      <c r="Q2963" t="str">
        <f>VLOOKUP(J2963,S:T,2,FALSE)</f>
        <v>E3 - Small C&amp;I</v>
      </c>
    </row>
    <row r="2964" spans="1:17" x14ac:dyDescent="0.35">
      <c r="A2964">
        <v>49</v>
      </c>
      <c r="B2964" t="s">
        <v>420</v>
      </c>
      <c r="C2964">
        <v>2020</v>
      </c>
      <c r="D2964">
        <v>12</v>
      </c>
      <c r="E2964" t="s">
        <v>154</v>
      </c>
      <c r="F2964">
        <v>3</v>
      </c>
      <c r="G2964" t="s">
        <v>135</v>
      </c>
      <c r="H2964">
        <v>950</v>
      </c>
      <c r="I2964" t="s">
        <v>428</v>
      </c>
      <c r="J2964" t="s">
        <v>425</v>
      </c>
      <c r="K2964" t="s">
        <v>426</v>
      </c>
      <c r="L2964">
        <v>4532</v>
      </c>
      <c r="M2964" t="s">
        <v>142</v>
      </c>
      <c r="N2964">
        <v>10398</v>
      </c>
      <c r="O2964">
        <v>1554440.49</v>
      </c>
      <c r="P2964">
        <v>12583822</v>
      </c>
      <c r="Q2964" t="str">
        <f>VLOOKUP(J2964,S:T,2,FALSE)</f>
        <v>E3 - Small C&amp;I</v>
      </c>
    </row>
    <row r="2965" spans="1:17" x14ac:dyDescent="0.35">
      <c r="A2965">
        <v>49</v>
      </c>
      <c r="B2965" t="s">
        <v>420</v>
      </c>
      <c r="C2965">
        <v>2020</v>
      </c>
      <c r="D2965">
        <v>12</v>
      </c>
      <c r="E2965" t="s">
        <v>154</v>
      </c>
      <c r="F2965">
        <v>6</v>
      </c>
      <c r="G2965" t="s">
        <v>137</v>
      </c>
      <c r="H2965">
        <v>627</v>
      </c>
      <c r="I2965" t="s">
        <v>468</v>
      </c>
      <c r="J2965" t="s">
        <v>84</v>
      </c>
      <c r="K2965" t="s">
        <v>145</v>
      </c>
      <c r="L2965">
        <v>700</v>
      </c>
      <c r="M2965" t="s">
        <v>138</v>
      </c>
      <c r="N2965">
        <v>2</v>
      </c>
      <c r="O2965">
        <v>834.79</v>
      </c>
      <c r="P2965">
        <v>516</v>
      </c>
      <c r="Q2965" t="str">
        <f>VLOOKUP(J2965,S:T,2,FALSE)</f>
        <v>E6 - OTHER</v>
      </c>
    </row>
    <row r="2966" spans="1:17" x14ac:dyDescent="0.35">
      <c r="A2966">
        <v>49</v>
      </c>
      <c r="B2966" t="s">
        <v>420</v>
      </c>
      <c r="C2966">
        <v>2020</v>
      </c>
      <c r="D2966">
        <v>12</v>
      </c>
      <c r="E2966" t="s">
        <v>154</v>
      </c>
      <c r="F2966">
        <v>5</v>
      </c>
      <c r="G2966" t="s">
        <v>140</v>
      </c>
      <c r="H2966">
        <v>13</v>
      </c>
      <c r="I2966" t="s">
        <v>432</v>
      </c>
      <c r="J2966" t="s">
        <v>433</v>
      </c>
      <c r="K2966" t="s">
        <v>434</v>
      </c>
      <c r="L2966">
        <v>460</v>
      </c>
      <c r="M2966" t="s">
        <v>141</v>
      </c>
      <c r="N2966">
        <v>269</v>
      </c>
      <c r="O2966">
        <v>674826.28</v>
      </c>
      <c r="P2966">
        <v>3310814</v>
      </c>
      <c r="Q2966" t="str">
        <f>VLOOKUP(J2966,S:T,2,FALSE)</f>
        <v>E4 - Medium C&amp;I</v>
      </c>
    </row>
    <row r="2967" spans="1:17" x14ac:dyDescent="0.35">
      <c r="A2967">
        <v>49</v>
      </c>
      <c r="B2967" t="s">
        <v>420</v>
      </c>
      <c r="C2967">
        <v>2020</v>
      </c>
      <c r="D2967">
        <v>12</v>
      </c>
      <c r="E2967" t="s">
        <v>154</v>
      </c>
      <c r="F2967">
        <v>5</v>
      </c>
      <c r="G2967" t="s">
        <v>140</v>
      </c>
      <c r="H2967">
        <v>711</v>
      </c>
      <c r="I2967" t="s">
        <v>452</v>
      </c>
      <c r="J2967" t="s">
        <v>438</v>
      </c>
      <c r="K2967" t="s">
        <v>439</v>
      </c>
      <c r="L2967">
        <v>4552</v>
      </c>
      <c r="M2967" t="s">
        <v>156</v>
      </c>
      <c r="N2967">
        <v>74</v>
      </c>
      <c r="O2967">
        <v>1172450.43</v>
      </c>
      <c r="P2967">
        <v>14340132</v>
      </c>
      <c r="Q2967" t="str">
        <f>VLOOKUP(J2967,S:T,2,FALSE)</f>
        <v>E5 - Large C&amp;I</v>
      </c>
    </row>
    <row r="2968" spans="1:17" x14ac:dyDescent="0.35">
      <c r="A2968">
        <v>49</v>
      </c>
      <c r="B2968" t="s">
        <v>420</v>
      </c>
      <c r="C2968">
        <v>2020</v>
      </c>
      <c r="D2968">
        <v>12</v>
      </c>
      <c r="E2968" t="s">
        <v>154</v>
      </c>
      <c r="F2968">
        <v>3</v>
      </c>
      <c r="G2968" t="s">
        <v>135</v>
      </c>
      <c r="H2968">
        <v>711</v>
      </c>
      <c r="I2968" t="s">
        <v>452</v>
      </c>
      <c r="J2968" t="s">
        <v>438</v>
      </c>
      <c r="K2968" t="s">
        <v>439</v>
      </c>
      <c r="L2968">
        <v>4532</v>
      </c>
      <c r="M2968" t="s">
        <v>142</v>
      </c>
      <c r="N2968">
        <v>323</v>
      </c>
      <c r="O2968">
        <v>5138443.1100000003</v>
      </c>
      <c r="P2968">
        <v>66831926</v>
      </c>
      <c r="Q2968" t="str">
        <f>VLOOKUP(J2968,S:T,2,FALSE)</f>
        <v>E5 - Large C&amp;I</v>
      </c>
    </row>
    <row r="2969" spans="1:17" x14ac:dyDescent="0.35">
      <c r="A2969">
        <v>49</v>
      </c>
      <c r="B2969" t="s">
        <v>420</v>
      </c>
      <c r="C2969">
        <v>2020</v>
      </c>
      <c r="D2969">
        <v>12</v>
      </c>
      <c r="E2969" t="s">
        <v>154</v>
      </c>
      <c r="F2969">
        <v>5</v>
      </c>
      <c r="G2969" t="s">
        <v>140</v>
      </c>
      <c r="H2969">
        <v>710</v>
      </c>
      <c r="I2969" t="s">
        <v>448</v>
      </c>
      <c r="J2969" t="s">
        <v>438</v>
      </c>
      <c r="K2969" t="s">
        <v>439</v>
      </c>
      <c r="L2969">
        <v>4552</v>
      </c>
      <c r="M2969" t="s">
        <v>156</v>
      </c>
      <c r="N2969">
        <v>98</v>
      </c>
      <c r="O2969">
        <v>1932887.35</v>
      </c>
      <c r="P2969">
        <v>23871269</v>
      </c>
      <c r="Q2969" t="str">
        <f>VLOOKUP(J2969,S:T,2,FALSE)</f>
        <v>E5 - Large C&amp;I</v>
      </c>
    </row>
    <row r="2970" spans="1:17" x14ac:dyDescent="0.35">
      <c r="A2970">
        <v>49</v>
      </c>
      <c r="B2970" t="s">
        <v>420</v>
      </c>
      <c r="C2970">
        <v>2020</v>
      </c>
      <c r="D2970">
        <v>12</v>
      </c>
      <c r="E2970" t="s">
        <v>154</v>
      </c>
      <c r="F2970">
        <v>3</v>
      </c>
      <c r="G2970" t="s">
        <v>135</v>
      </c>
      <c r="H2970">
        <v>628</v>
      </c>
      <c r="I2970" t="s">
        <v>440</v>
      </c>
      <c r="J2970" t="s">
        <v>441</v>
      </c>
      <c r="K2970" t="s">
        <v>442</v>
      </c>
      <c r="L2970">
        <v>300</v>
      </c>
      <c r="M2970" t="s">
        <v>136</v>
      </c>
      <c r="N2970">
        <v>1077</v>
      </c>
      <c r="O2970">
        <v>99798.47</v>
      </c>
      <c r="P2970">
        <v>381902</v>
      </c>
      <c r="Q2970" t="str">
        <f>VLOOKUP(J2970,S:T,2,FALSE)</f>
        <v>E6 - OTHER</v>
      </c>
    </row>
    <row r="2971" spans="1:17" x14ac:dyDescent="0.35">
      <c r="A2971">
        <v>49</v>
      </c>
      <c r="B2971" t="s">
        <v>420</v>
      </c>
      <c r="C2971">
        <v>2020</v>
      </c>
      <c r="D2971">
        <v>12</v>
      </c>
      <c r="E2971" t="s">
        <v>154</v>
      </c>
      <c r="F2971">
        <v>3</v>
      </c>
      <c r="G2971" t="s">
        <v>135</v>
      </c>
      <c r="H2971">
        <v>629</v>
      </c>
      <c r="I2971" t="s">
        <v>469</v>
      </c>
      <c r="J2971" t="s">
        <v>430</v>
      </c>
      <c r="K2971" t="s">
        <v>431</v>
      </c>
      <c r="L2971">
        <v>300</v>
      </c>
      <c r="M2971" t="s">
        <v>136</v>
      </c>
      <c r="N2971">
        <v>8</v>
      </c>
      <c r="O2971">
        <v>364.66</v>
      </c>
      <c r="P2971">
        <v>1408</v>
      </c>
      <c r="Q2971" t="str">
        <f>VLOOKUP(J2971,S:T,2,FALSE)</f>
        <v>E6 - OTHER</v>
      </c>
    </row>
    <row r="2972" spans="1:17" x14ac:dyDescent="0.35">
      <c r="A2972">
        <v>49</v>
      </c>
      <c r="B2972" t="s">
        <v>420</v>
      </c>
      <c r="C2972">
        <v>2020</v>
      </c>
      <c r="D2972">
        <v>12</v>
      </c>
      <c r="E2972" t="s">
        <v>154</v>
      </c>
      <c r="F2972">
        <v>3</v>
      </c>
      <c r="G2972" t="s">
        <v>135</v>
      </c>
      <c r="H2972">
        <v>1</v>
      </c>
      <c r="I2972" t="s">
        <v>449</v>
      </c>
      <c r="J2972" t="s">
        <v>450</v>
      </c>
      <c r="K2972" t="s">
        <v>451</v>
      </c>
      <c r="L2972">
        <v>300</v>
      </c>
      <c r="M2972" t="s">
        <v>136</v>
      </c>
      <c r="N2972">
        <v>784</v>
      </c>
      <c r="O2972">
        <v>189830.16</v>
      </c>
      <c r="P2972">
        <v>815933</v>
      </c>
      <c r="Q2972" t="str">
        <f>VLOOKUP(J2972,S:T,2,FALSE)</f>
        <v>E1 - Residential</v>
      </c>
    </row>
    <row r="2973" spans="1:17" x14ac:dyDescent="0.35">
      <c r="A2973">
        <v>49</v>
      </c>
      <c r="B2973" t="s">
        <v>420</v>
      </c>
      <c r="C2973">
        <v>2020</v>
      </c>
      <c r="D2973">
        <v>12</v>
      </c>
      <c r="E2973" t="s">
        <v>154</v>
      </c>
      <c r="F2973">
        <v>1</v>
      </c>
      <c r="G2973" t="s">
        <v>132</v>
      </c>
      <c r="H2973">
        <v>6</v>
      </c>
      <c r="I2973" t="s">
        <v>421</v>
      </c>
      <c r="J2973" t="s">
        <v>422</v>
      </c>
      <c r="K2973" t="s">
        <v>423</v>
      </c>
      <c r="L2973">
        <v>200</v>
      </c>
      <c r="M2973" t="s">
        <v>143</v>
      </c>
      <c r="N2973">
        <v>24138</v>
      </c>
      <c r="O2973">
        <v>2300068.94</v>
      </c>
      <c r="P2973">
        <v>13048282</v>
      </c>
      <c r="Q2973" t="str">
        <f>VLOOKUP(J2973,S:T,2,FALSE)</f>
        <v>E2 - Low Income Residential</v>
      </c>
    </row>
    <row r="2974" spans="1:17" x14ac:dyDescent="0.35">
      <c r="A2974">
        <v>49</v>
      </c>
      <c r="B2974" t="s">
        <v>420</v>
      </c>
      <c r="C2974">
        <v>2020</v>
      </c>
      <c r="D2974">
        <v>12</v>
      </c>
      <c r="E2974" t="s">
        <v>154</v>
      </c>
      <c r="F2974">
        <v>3</v>
      </c>
      <c r="G2974" t="s">
        <v>135</v>
      </c>
      <c r="H2974">
        <v>6</v>
      </c>
      <c r="I2974" t="s">
        <v>421</v>
      </c>
      <c r="J2974" t="s">
        <v>422</v>
      </c>
      <c r="K2974" t="s">
        <v>423</v>
      </c>
      <c r="L2974">
        <v>300</v>
      </c>
      <c r="M2974" t="s">
        <v>136</v>
      </c>
      <c r="N2974">
        <v>2</v>
      </c>
      <c r="O2974">
        <v>219.44</v>
      </c>
      <c r="P2974">
        <v>1242</v>
      </c>
      <c r="Q2974" t="str">
        <f>VLOOKUP(J2974,S:T,2,FALSE)</f>
        <v>E2 - Low Income Residential</v>
      </c>
    </row>
    <row r="2975" spans="1:17" x14ac:dyDescent="0.35">
      <c r="A2975">
        <v>49</v>
      </c>
      <c r="B2975" t="s">
        <v>420</v>
      </c>
      <c r="C2975">
        <v>2020</v>
      </c>
      <c r="D2975">
        <v>12</v>
      </c>
      <c r="E2975" t="s">
        <v>154</v>
      </c>
      <c r="F2975">
        <v>5</v>
      </c>
      <c r="G2975" t="s">
        <v>140</v>
      </c>
      <c r="H2975">
        <v>700</v>
      </c>
      <c r="I2975" t="s">
        <v>447</v>
      </c>
      <c r="J2975" t="s">
        <v>438</v>
      </c>
      <c r="K2975" t="s">
        <v>439</v>
      </c>
      <c r="L2975">
        <v>460</v>
      </c>
      <c r="M2975" t="s">
        <v>141</v>
      </c>
      <c r="N2975">
        <v>34</v>
      </c>
      <c r="O2975">
        <v>333331.86</v>
      </c>
      <c r="P2975">
        <v>1834768</v>
      </c>
      <c r="Q2975" t="str">
        <f>VLOOKUP(J2975,S:T,2,FALSE)</f>
        <v>E5 - Large C&amp;I</v>
      </c>
    </row>
    <row r="2976" spans="1:17" x14ac:dyDescent="0.35">
      <c r="A2976">
        <v>49</v>
      </c>
      <c r="B2976" t="s">
        <v>420</v>
      </c>
      <c r="C2976">
        <v>2020</v>
      </c>
      <c r="D2976">
        <v>12</v>
      </c>
      <c r="E2976" t="s">
        <v>154</v>
      </c>
      <c r="F2976">
        <v>6</v>
      </c>
      <c r="G2976" t="s">
        <v>137</v>
      </c>
      <c r="H2976">
        <v>629</v>
      </c>
      <c r="I2976" t="s">
        <v>469</v>
      </c>
      <c r="J2976" t="s">
        <v>430</v>
      </c>
      <c r="K2976" t="s">
        <v>431</v>
      </c>
      <c r="L2976">
        <v>700</v>
      </c>
      <c r="M2976" t="s">
        <v>138</v>
      </c>
      <c r="N2976">
        <v>95</v>
      </c>
      <c r="O2976">
        <v>155761.37</v>
      </c>
      <c r="P2976">
        <v>370323</v>
      </c>
      <c r="Q2976" t="str">
        <f>VLOOKUP(J2976,S:T,2,FALSE)</f>
        <v>E6 - OTHER</v>
      </c>
    </row>
    <row r="2977" spans="1:17" x14ac:dyDescent="0.35">
      <c r="A2977">
        <v>49</v>
      </c>
      <c r="B2977" t="s">
        <v>420</v>
      </c>
      <c r="C2977">
        <v>2020</v>
      </c>
      <c r="D2977">
        <v>12</v>
      </c>
      <c r="E2977" t="s">
        <v>154</v>
      </c>
      <c r="F2977">
        <v>10</v>
      </c>
      <c r="G2977" t="s">
        <v>149</v>
      </c>
      <c r="H2977">
        <v>905</v>
      </c>
      <c r="I2977" t="s">
        <v>454</v>
      </c>
      <c r="J2977" t="s">
        <v>422</v>
      </c>
      <c r="K2977" t="s">
        <v>423</v>
      </c>
      <c r="L2977">
        <v>4513</v>
      </c>
      <c r="M2977" t="s">
        <v>150</v>
      </c>
      <c r="N2977">
        <v>108</v>
      </c>
      <c r="O2977">
        <v>4670.3</v>
      </c>
      <c r="P2977">
        <v>75253</v>
      </c>
      <c r="Q2977" t="str">
        <f>VLOOKUP(J2977,S:T,2,FALSE)</f>
        <v>E2 - Low Income Residential</v>
      </c>
    </row>
    <row r="2978" spans="1:17" x14ac:dyDescent="0.35">
      <c r="A2978">
        <v>49</v>
      </c>
      <c r="B2978" t="s">
        <v>420</v>
      </c>
      <c r="C2978">
        <v>2020</v>
      </c>
      <c r="D2978">
        <v>12</v>
      </c>
      <c r="E2978" t="s">
        <v>154</v>
      </c>
      <c r="F2978">
        <v>5</v>
      </c>
      <c r="G2978" t="s">
        <v>140</v>
      </c>
      <c r="H2978">
        <v>122</v>
      </c>
      <c r="I2978" t="s">
        <v>460</v>
      </c>
      <c r="J2978" t="s">
        <v>461</v>
      </c>
      <c r="K2978" t="s">
        <v>462</v>
      </c>
      <c r="L2978">
        <v>460</v>
      </c>
      <c r="M2978" t="s">
        <v>141</v>
      </c>
      <c r="N2978">
        <v>1</v>
      </c>
      <c r="O2978">
        <v>27525.84</v>
      </c>
      <c r="P2978">
        <v>368264</v>
      </c>
      <c r="Q2978" t="str">
        <f>VLOOKUP(J2978,S:T,2,FALSE)</f>
        <v>E5 - Large C&amp;I</v>
      </c>
    </row>
    <row r="2979" spans="1:17" x14ac:dyDescent="0.35">
      <c r="A2979">
        <v>49</v>
      </c>
      <c r="B2979" t="s">
        <v>420</v>
      </c>
      <c r="C2979">
        <v>2020</v>
      </c>
      <c r="D2979">
        <v>12</v>
      </c>
      <c r="E2979" t="s">
        <v>154</v>
      </c>
      <c r="F2979">
        <v>5</v>
      </c>
      <c r="G2979" t="s">
        <v>140</v>
      </c>
      <c r="H2979">
        <v>6</v>
      </c>
      <c r="I2979" t="s">
        <v>421</v>
      </c>
      <c r="J2979" t="s">
        <v>422</v>
      </c>
      <c r="K2979" t="s">
        <v>423</v>
      </c>
      <c r="L2979">
        <v>460</v>
      </c>
      <c r="M2979" t="s">
        <v>141</v>
      </c>
      <c r="N2979">
        <v>1</v>
      </c>
      <c r="O2979">
        <v>55.45</v>
      </c>
      <c r="P2979">
        <v>295</v>
      </c>
      <c r="Q2979" t="str">
        <f>VLOOKUP(J2979,S:T,2,FALSE)</f>
        <v>E2 - Low Income Residential</v>
      </c>
    </row>
    <row r="2980" spans="1:17" x14ac:dyDescent="0.35">
      <c r="A2980">
        <v>49</v>
      </c>
      <c r="B2980" t="s">
        <v>420</v>
      </c>
      <c r="C2980">
        <v>2020</v>
      </c>
      <c r="D2980">
        <v>12</v>
      </c>
      <c r="E2980" t="s">
        <v>154</v>
      </c>
      <c r="F2980">
        <v>1</v>
      </c>
      <c r="G2980" t="s">
        <v>132</v>
      </c>
      <c r="H2980">
        <v>34</v>
      </c>
      <c r="I2980" t="s">
        <v>463</v>
      </c>
      <c r="J2980" t="s">
        <v>458</v>
      </c>
      <c r="K2980" t="s">
        <v>459</v>
      </c>
      <c r="L2980">
        <v>200</v>
      </c>
      <c r="M2980" t="s">
        <v>143</v>
      </c>
      <c r="N2980">
        <v>2</v>
      </c>
      <c r="O2980">
        <v>52.77</v>
      </c>
      <c r="P2980">
        <v>135</v>
      </c>
      <c r="Q2980" t="str">
        <f>VLOOKUP(J2980,S:T,2,FALSE)</f>
        <v>E3 - Small C&amp;I</v>
      </c>
    </row>
    <row r="2981" spans="1:17" x14ac:dyDescent="0.35">
      <c r="A2981">
        <v>49</v>
      </c>
      <c r="B2981" t="s">
        <v>420</v>
      </c>
      <c r="C2981">
        <v>2020</v>
      </c>
      <c r="D2981">
        <v>12</v>
      </c>
      <c r="E2981" t="s">
        <v>154</v>
      </c>
      <c r="F2981">
        <v>3</v>
      </c>
      <c r="G2981" t="s">
        <v>135</v>
      </c>
      <c r="H2981">
        <v>34</v>
      </c>
      <c r="I2981" t="s">
        <v>463</v>
      </c>
      <c r="J2981" t="s">
        <v>458</v>
      </c>
      <c r="K2981" t="s">
        <v>459</v>
      </c>
      <c r="L2981">
        <v>300</v>
      </c>
      <c r="M2981" t="s">
        <v>136</v>
      </c>
      <c r="N2981">
        <v>111</v>
      </c>
      <c r="O2981">
        <v>8941.08</v>
      </c>
      <c r="P2981">
        <v>36156</v>
      </c>
      <c r="Q2981" t="str">
        <f>VLOOKUP(J2981,S:T,2,FALSE)</f>
        <v>E3 - Small C&amp;I</v>
      </c>
    </row>
    <row r="2982" spans="1:17" x14ac:dyDescent="0.35">
      <c r="A2982">
        <v>49</v>
      </c>
      <c r="B2982" t="s">
        <v>420</v>
      </c>
      <c r="C2982">
        <v>2020</v>
      </c>
      <c r="D2982">
        <v>12</v>
      </c>
      <c r="E2982" t="s">
        <v>154</v>
      </c>
      <c r="F2982">
        <v>6</v>
      </c>
      <c r="G2982" t="s">
        <v>137</v>
      </c>
      <c r="H2982">
        <v>951</v>
      </c>
      <c r="I2982" t="s">
        <v>457</v>
      </c>
      <c r="J2982" t="s">
        <v>458</v>
      </c>
      <c r="K2982" t="s">
        <v>459</v>
      </c>
      <c r="L2982">
        <v>4562</v>
      </c>
      <c r="M2982" t="s">
        <v>144</v>
      </c>
      <c r="N2982">
        <v>243</v>
      </c>
      <c r="O2982">
        <v>13988.08</v>
      </c>
      <c r="P2982">
        <v>98041</v>
      </c>
      <c r="Q2982" t="str">
        <f>VLOOKUP(J2982,S:T,2,FALSE)</f>
        <v>E3 - Small C&amp;I</v>
      </c>
    </row>
    <row r="2983" spans="1:17" x14ac:dyDescent="0.35">
      <c r="A2983">
        <v>49</v>
      </c>
      <c r="B2983" t="s">
        <v>420</v>
      </c>
      <c r="C2983">
        <v>2020</v>
      </c>
      <c r="D2983">
        <v>12</v>
      </c>
      <c r="E2983" t="s">
        <v>154</v>
      </c>
      <c r="F2983">
        <v>6</v>
      </c>
      <c r="G2983" t="s">
        <v>137</v>
      </c>
      <c r="H2983">
        <v>630</v>
      </c>
      <c r="I2983" t="s">
        <v>455</v>
      </c>
      <c r="J2983" t="s">
        <v>157</v>
      </c>
      <c r="K2983" t="s">
        <v>145</v>
      </c>
      <c r="L2983">
        <v>700</v>
      </c>
      <c r="M2983" t="s">
        <v>138</v>
      </c>
      <c r="N2983">
        <v>1</v>
      </c>
      <c r="O2983">
        <v>948.36</v>
      </c>
      <c r="P2983">
        <v>4642</v>
      </c>
      <c r="Q2983" t="str">
        <f>VLOOKUP(J2983,S:T,2,FALSE)</f>
        <v>E6 - OTHER</v>
      </c>
    </row>
    <row r="2984" spans="1:17" x14ac:dyDescent="0.35">
      <c r="A2984">
        <v>49</v>
      </c>
      <c r="B2984" t="s">
        <v>420</v>
      </c>
      <c r="C2984">
        <v>2020</v>
      </c>
      <c r="D2984">
        <v>12</v>
      </c>
      <c r="E2984" t="s">
        <v>154</v>
      </c>
      <c r="F2984">
        <v>6</v>
      </c>
      <c r="G2984" t="s">
        <v>137</v>
      </c>
      <c r="H2984">
        <v>619</v>
      </c>
      <c r="I2984" t="s">
        <v>474</v>
      </c>
      <c r="J2984" t="s">
        <v>157</v>
      </c>
      <c r="K2984" t="s">
        <v>145</v>
      </c>
      <c r="L2984">
        <v>4562</v>
      </c>
      <c r="M2984" t="s">
        <v>144</v>
      </c>
      <c r="N2984">
        <v>121</v>
      </c>
      <c r="O2984">
        <v>159012.57999999999</v>
      </c>
      <c r="P2984">
        <v>1476911</v>
      </c>
      <c r="Q2984" t="str">
        <f>VLOOKUP(J2984,S:T,2,FALSE)</f>
        <v>E6 - OTHER</v>
      </c>
    </row>
    <row r="2985" spans="1:17" x14ac:dyDescent="0.35">
      <c r="A2985">
        <v>49</v>
      </c>
      <c r="B2985" t="s">
        <v>420</v>
      </c>
      <c r="C2985">
        <v>2020</v>
      </c>
      <c r="D2985">
        <v>12</v>
      </c>
      <c r="E2985" t="s">
        <v>154</v>
      </c>
      <c r="F2985">
        <v>5</v>
      </c>
      <c r="G2985" t="s">
        <v>140</v>
      </c>
      <c r="H2985">
        <v>954</v>
      </c>
      <c r="I2985" t="s">
        <v>436</v>
      </c>
      <c r="J2985" t="s">
        <v>433</v>
      </c>
      <c r="K2985" t="s">
        <v>434</v>
      </c>
      <c r="L2985">
        <v>4552</v>
      </c>
      <c r="M2985" t="s">
        <v>156</v>
      </c>
      <c r="N2985">
        <v>178</v>
      </c>
      <c r="O2985">
        <v>393023.81</v>
      </c>
      <c r="P2985">
        <v>3808933</v>
      </c>
      <c r="Q2985" t="str">
        <f>VLOOKUP(J2985,S:T,2,FALSE)</f>
        <v>E4 - Medium C&amp;I</v>
      </c>
    </row>
    <row r="2986" spans="1:17" x14ac:dyDescent="0.35">
      <c r="A2986">
        <v>49</v>
      </c>
      <c r="B2986" t="s">
        <v>420</v>
      </c>
      <c r="C2986">
        <v>2020</v>
      </c>
      <c r="D2986">
        <v>12</v>
      </c>
      <c r="E2986" t="s">
        <v>154</v>
      </c>
      <c r="F2986">
        <v>3</v>
      </c>
      <c r="G2986" t="s">
        <v>135</v>
      </c>
      <c r="H2986">
        <v>700</v>
      </c>
      <c r="I2986" t="s">
        <v>447</v>
      </c>
      <c r="J2986" t="s">
        <v>438</v>
      </c>
      <c r="K2986" t="s">
        <v>439</v>
      </c>
      <c r="L2986">
        <v>300</v>
      </c>
      <c r="M2986" t="s">
        <v>136</v>
      </c>
      <c r="N2986">
        <v>49</v>
      </c>
      <c r="O2986">
        <v>1051019.6200000001</v>
      </c>
      <c r="P2986">
        <v>6502153</v>
      </c>
      <c r="Q2986" t="str">
        <f>VLOOKUP(J2986,S:T,2,FALSE)</f>
        <v>E5 - Large C&amp;I</v>
      </c>
    </row>
    <row r="2987" spans="1:17" x14ac:dyDescent="0.35">
      <c r="A2987">
        <v>49</v>
      </c>
      <c r="B2987" t="s">
        <v>420</v>
      </c>
      <c r="C2987">
        <v>2020</v>
      </c>
      <c r="D2987">
        <v>12</v>
      </c>
      <c r="E2987" t="s">
        <v>154</v>
      </c>
      <c r="F2987">
        <v>10</v>
      </c>
      <c r="G2987" t="s">
        <v>149</v>
      </c>
      <c r="H2987">
        <v>628</v>
      </c>
      <c r="I2987" t="s">
        <v>440</v>
      </c>
      <c r="J2987" t="s">
        <v>441</v>
      </c>
      <c r="K2987" t="s">
        <v>442</v>
      </c>
      <c r="L2987">
        <v>207</v>
      </c>
      <c r="M2987" t="s">
        <v>151</v>
      </c>
      <c r="N2987">
        <v>7</v>
      </c>
      <c r="O2987">
        <v>214.29</v>
      </c>
      <c r="P2987">
        <v>775</v>
      </c>
      <c r="Q2987" t="str">
        <f>VLOOKUP(J2987,S:T,2,FALSE)</f>
        <v>E6 - OTHER</v>
      </c>
    </row>
    <row r="2988" spans="1:17" x14ac:dyDescent="0.35">
      <c r="A2988">
        <v>49</v>
      </c>
      <c r="B2988" t="s">
        <v>420</v>
      </c>
      <c r="C2988">
        <v>2020</v>
      </c>
      <c r="D2988">
        <v>12</v>
      </c>
      <c r="E2988" t="s">
        <v>154</v>
      </c>
      <c r="F2988">
        <v>6</v>
      </c>
      <c r="G2988" t="s">
        <v>137</v>
      </c>
      <c r="H2988">
        <v>605</v>
      </c>
      <c r="I2988" t="s">
        <v>467</v>
      </c>
      <c r="J2988" t="s">
        <v>441</v>
      </c>
      <c r="K2988" t="s">
        <v>442</v>
      </c>
      <c r="L2988">
        <v>700</v>
      </c>
      <c r="M2988" t="s">
        <v>138</v>
      </c>
      <c r="N2988">
        <v>16</v>
      </c>
      <c r="O2988">
        <v>1390.92</v>
      </c>
      <c r="P2988">
        <v>5368</v>
      </c>
      <c r="Q2988" t="str">
        <f>VLOOKUP(J2988,S:T,2,FALSE)</f>
        <v>E6 - OTHER</v>
      </c>
    </row>
    <row r="2989" spans="1:17" x14ac:dyDescent="0.35">
      <c r="A2989">
        <v>49</v>
      </c>
      <c r="B2989" t="s">
        <v>420</v>
      </c>
      <c r="C2989">
        <v>2020</v>
      </c>
      <c r="D2989">
        <v>12</v>
      </c>
      <c r="E2989" t="s">
        <v>154</v>
      </c>
      <c r="F2989">
        <v>1</v>
      </c>
      <c r="G2989" t="s">
        <v>132</v>
      </c>
      <c r="H2989">
        <v>616</v>
      </c>
      <c r="I2989" t="s">
        <v>446</v>
      </c>
      <c r="J2989" t="s">
        <v>441</v>
      </c>
      <c r="K2989" t="s">
        <v>442</v>
      </c>
      <c r="L2989">
        <v>4512</v>
      </c>
      <c r="M2989" t="s">
        <v>133</v>
      </c>
      <c r="N2989">
        <v>44</v>
      </c>
      <c r="O2989">
        <v>4665.1499999999996</v>
      </c>
      <c r="P2989">
        <v>19212</v>
      </c>
      <c r="Q2989" t="str">
        <f>VLOOKUP(J2989,S:T,2,FALSE)</f>
        <v>E6 - OTHER</v>
      </c>
    </row>
    <row r="2990" spans="1:17" x14ac:dyDescent="0.35">
      <c r="A2990">
        <v>49</v>
      </c>
      <c r="B2990" t="s">
        <v>420</v>
      </c>
      <c r="C2990">
        <v>2020</v>
      </c>
      <c r="D2990">
        <v>12</v>
      </c>
      <c r="E2990" t="s">
        <v>154</v>
      </c>
      <c r="F2990">
        <v>3</v>
      </c>
      <c r="G2990" t="s">
        <v>135</v>
      </c>
      <c r="H2990">
        <v>924</v>
      </c>
      <c r="I2990" t="s">
        <v>443</v>
      </c>
      <c r="J2990" t="s">
        <v>444</v>
      </c>
      <c r="K2990" t="s">
        <v>445</v>
      </c>
      <c r="L2990">
        <v>4532</v>
      </c>
      <c r="M2990" t="s">
        <v>142</v>
      </c>
      <c r="N2990">
        <v>1</v>
      </c>
      <c r="O2990">
        <v>137123.01</v>
      </c>
      <c r="P2990">
        <v>1237157</v>
      </c>
      <c r="Q2990" t="str">
        <f>VLOOKUP(J2990,S:T,2,FALSE)</f>
        <v>E5 - Large C&amp;I</v>
      </c>
    </row>
    <row r="2991" spans="1:17" x14ac:dyDescent="0.35">
      <c r="A2991">
        <v>49</v>
      </c>
      <c r="B2991" t="s">
        <v>420</v>
      </c>
      <c r="C2991">
        <v>2020</v>
      </c>
      <c r="D2991">
        <v>12</v>
      </c>
      <c r="E2991" t="s">
        <v>154</v>
      </c>
      <c r="F2991">
        <v>1</v>
      </c>
      <c r="G2991" t="s">
        <v>132</v>
      </c>
      <c r="H2991">
        <v>5</v>
      </c>
      <c r="I2991" t="s">
        <v>424</v>
      </c>
      <c r="J2991" t="s">
        <v>425</v>
      </c>
      <c r="K2991" t="s">
        <v>426</v>
      </c>
      <c r="L2991">
        <v>200</v>
      </c>
      <c r="M2991" t="s">
        <v>143</v>
      </c>
      <c r="N2991">
        <v>878</v>
      </c>
      <c r="O2991">
        <v>93089.65</v>
      </c>
      <c r="P2991">
        <v>388250</v>
      </c>
      <c r="Q2991" t="str">
        <f>VLOOKUP(J2991,S:T,2,FALSE)</f>
        <v>E3 - Small C&amp;I</v>
      </c>
    </row>
    <row r="2992" spans="1:17" x14ac:dyDescent="0.35">
      <c r="A2992">
        <v>49</v>
      </c>
      <c r="B2992" t="s">
        <v>420</v>
      </c>
      <c r="C2992">
        <v>2020</v>
      </c>
      <c r="D2992">
        <v>12</v>
      </c>
      <c r="E2992" t="s">
        <v>154</v>
      </c>
      <c r="F2992">
        <v>10</v>
      </c>
      <c r="G2992" t="s">
        <v>149</v>
      </c>
      <c r="H2992">
        <v>6</v>
      </c>
      <c r="I2992" t="s">
        <v>421</v>
      </c>
      <c r="J2992" t="s">
        <v>422</v>
      </c>
      <c r="K2992" t="s">
        <v>423</v>
      </c>
      <c r="L2992">
        <v>207</v>
      </c>
      <c r="M2992" t="s">
        <v>151</v>
      </c>
      <c r="N2992">
        <v>947</v>
      </c>
      <c r="O2992">
        <v>146991.1</v>
      </c>
      <c r="P2992">
        <v>855904</v>
      </c>
      <c r="Q2992" t="str">
        <f>VLOOKUP(J2992,S:T,2,FALSE)</f>
        <v>E2 - Low Income Residential</v>
      </c>
    </row>
    <row r="2993" spans="1:17" x14ac:dyDescent="0.35">
      <c r="A2993">
        <v>49</v>
      </c>
      <c r="B2993" t="s">
        <v>420</v>
      </c>
      <c r="C2993">
        <v>2020</v>
      </c>
      <c r="D2993">
        <v>12</v>
      </c>
      <c r="E2993" t="s">
        <v>154</v>
      </c>
      <c r="F2993">
        <v>3</v>
      </c>
      <c r="G2993" t="s">
        <v>135</v>
      </c>
      <c r="H2993">
        <v>53</v>
      </c>
      <c r="I2993" t="s">
        <v>435</v>
      </c>
      <c r="J2993" t="s">
        <v>433</v>
      </c>
      <c r="K2993" t="s">
        <v>434</v>
      </c>
      <c r="L2993">
        <v>300</v>
      </c>
      <c r="M2993" t="s">
        <v>136</v>
      </c>
      <c r="N2993">
        <v>151</v>
      </c>
      <c r="O2993">
        <v>349811.38</v>
      </c>
      <c r="P2993">
        <v>1715545</v>
      </c>
      <c r="Q2993" t="str">
        <f>VLOOKUP(J2993,S:T,2,FALSE)</f>
        <v>E4 - Medium C&amp;I</v>
      </c>
    </row>
    <row r="2994" spans="1:17" x14ac:dyDescent="0.35">
      <c r="A2994">
        <v>49</v>
      </c>
      <c r="B2994" t="s">
        <v>420</v>
      </c>
      <c r="C2994">
        <v>2020</v>
      </c>
      <c r="D2994">
        <v>12</v>
      </c>
      <c r="E2994" t="s">
        <v>154</v>
      </c>
      <c r="F2994">
        <v>3</v>
      </c>
      <c r="G2994" t="s">
        <v>135</v>
      </c>
      <c r="H2994">
        <v>705</v>
      </c>
      <c r="I2994" t="s">
        <v>437</v>
      </c>
      <c r="J2994" t="s">
        <v>438</v>
      </c>
      <c r="K2994" t="s">
        <v>439</v>
      </c>
      <c r="L2994">
        <v>300</v>
      </c>
      <c r="M2994" t="s">
        <v>136</v>
      </c>
      <c r="N2994">
        <v>70</v>
      </c>
      <c r="O2994">
        <v>1685238.08</v>
      </c>
      <c r="P2994">
        <v>10107849</v>
      </c>
      <c r="Q2994" t="str">
        <f>VLOOKUP(J2994,S:T,2,FALSE)</f>
        <v>E5 - Large C&amp;I</v>
      </c>
    </row>
    <row r="2995" spans="1:17" x14ac:dyDescent="0.35">
      <c r="A2995">
        <v>49</v>
      </c>
      <c r="B2995" t="s">
        <v>420</v>
      </c>
      <c r="C2995">
        <v>2020</v>
      </c>
      <c r="D2995">
        <v>12</v>
      </c>
      <c r="E2995" t="s">
        <v>154</v>
      </c>
      <c r="F2995">
        <v>3</v>
      </c>
      <c r="G2995" t="s">
        <v>135</v>
      </c>
      <c r="H2995">
        <v>605</v>
      </c>
      <c r="I2995" t="s">
        <v>467</v>
      </c>
      <c r="J2995" t="s">
        <v>441</v>
      </c>
      <c r="K2995" t="s">
        <v>442</v>
      </c>
      <c r="L2995">
        <v>300</v>
      </c>
      <c r="M2995" t="s">
        <v>136</v>
      </c>
      <c r="N2995">
        <v>15</v>
      </c>
      <c r="O2995">
        <v>970.06</v>
      </c>
      <c r="P2995">
        <v>3763</v>
      </c>
      <c r="Q2995" t="str">
        <f>VLOOKUP(J2995,S:T,2,FALSE)</f>
        <v>E6 - OTHER</v>
      </c>
    </row>
    <row r="2996" spans="1:17" x14ac:dyDescent="0.35">
      <c r="A2996">
        <v>49</v>
      </c>
      <c r="B2996" t="s">
        <v>420</v>
      </c>
      <c r="C2996">
        <v>2020</v>
      </c>
      <c r="D2996">
        <v>12</v>
      </c>
      <c r="E2996" t="s">
        <v>154</v>
      </c>
      <c r="F2996">
        <v>3</v>
      </c>
      <c r="G2996" t="s">
        <v>135</v>
      </c>
      <c r="H2996">
        <v>117</v>
      </c>
      <c r="I2996" t="s">
        <v>477</v>
      </c>
      <c r="J2996" t="s">
        <v>461</v>
      </c>
      <c r="K2996" t="s">
        <v>462</v>
      </c>
      <c r="L2996">
        <v>300</v>
      </c>
      <c r="M2996" t="s">
        <v>136</v>
      </c>
      <c r="N2996">
        <v>2</v>
      </c>
      <c r="O2996">
        <v>7665.74</v>
      </c>
      <c r="P2996">
        <v>16797</v>
      </c>
      <c r="Q2996" t="str">
        <f>VLOOKUP(J2996,S:T,2,FALSE)</f>
        <v>E5 - Large C&amp;I</v>
      </c>
    </row>
    <row r="2997" spans="1:17" x14ac:dyDescent="0.35">
      <c r="A2997">
        <v>49</v>
      </c>
      <c r="B2997" t="s">
        <v>420</v>
      </c>
      <c r="C2997">
        <v>2020</v>
      </c>
      <c r="D2997">
        <v>12</v>
      </c>
      <c r="E2997" t="s">
        <v>154</v>
      </c>
      <c r="F2997">
        <v>3</v>
      </c>
      <c r="G2997" t="s">
        <v>135</v>
      </c>
      <c r="H2997">
        <v>903</v>
      </c>
      <c r="I2997" t="s">
        <v>453</v>
      </c>
      <c r="J2997" t="s">
        <v>450</v>
      </c>
      <c r="K2997" t="s">
        <v>451</v>
      </c>
      <c r="L2997">
        <v>4532</v>
      </c>
      <c r="M2997" t="s">
        <v>142</v>
      </c>
      <c r="N2997">
        <v>105</v>
      </c>
      <c r="O2997">
        <v>26570.1</v>
      </c>
      <c r="P2997">
        <v>220869</v>
      </c>
      <c r="Q2997" t="str">
        <f>VLOOKUP(J2997,S:T,2,FALSE)</f>
        <v>E1 - Residential</v>
      </c>
    </row>
    <row r="2998" spans="1:17" x14ac:dyDescent="0.35">
      <c r="A2998">
        <v>49</v>
      </c>
      <c r="B2998" t="s">
        <v>420</v>
      </c>
      <c r="C2998">
        <v>2020</v>
      </c>
      <c r="D2998">
        <v>12</v>
      </c>
      <c r="E2998" t="s">
        <v>154</v>
      </c>
      <c r="F2998">
        <v>5</v>
      </c>
      <c r="G2998" t="s">
        <v>140</v>
      </c>
      <c r="H2998">
        <v>5</v>
      </c>
      <c r="I2998" t="s">
        <v>424</v>
      </c>
      <c r="J2998" t="s">
        <v>425</v>
      </c>
      <c r="K2998" t="s">
        <v>426</v>
      </c>
      <c r="L2998">
        <v>460</v>
      </c>
      <c r="M2998" t="s">
        <v>141</v>
      </c>
      <c r="N2998">
        <v>746</v>
      </c>
      <c r="O2998">
        <v>263094.69</v>
      </c>
      <c r="P2998">
        <v>1210415</v>
      </c>
      <c r="Q2998" t="str">
        <f>VLOOKUP(J2998,S:T,2,FALSE)</f>
        <v>E3 - Small C&amp;I</v>
      </c>
    </row>
    <row r="2999" spans="1:17" x14ac:dyDescent="0.35">
      <c r="A2999">
        <v>49</v>
      </c>
      <c r="B2999" t="s">
        <v>420</v>
      </c>
      <c r="C2999">
        <v>2020</v>
      </c>
      <c r="D2999">
        <v>12</v>
      </c>
      <c r="E2999" t="s">
        <v>154</v>
      </c>
      <c r="F2999">
        <v>6</v>
      </c>
      <c r="G2999" t="s">
        <v>137</v>
      </c>
      <c r="H2999">
        <v>631</v>
      </c>
      <c r="I2999" t="s">
        <v>475</v>
      </c>
      <c r="J2999" t="s">
        <v>157</v>
      </c>
      <c r="K2999" t="s">
        <v>145</v>
      </c>
      <c r="L2999">
        <v>700</v>
      </c>
      <c r="M2999" t="s">
        <v>138</v>
      </c>
      <c r="N2999">
        <v>26</v>
      </c>
      <c r="O2999">
        <v>26695.85</v>
      </c>
      <c r="P2999">
        <v>131535</v>
      </c>
      <c r="Q2999" t="str">
        <f>VLOOKUP(J2999,S:T,2,FALSE)</f>
        <v>E6 - OTHER</v>
      </c>
    </row>
    <row r="3000" spans="1:17" x14ac:dyDescent="0.35">
      <c r="A3000">
        <v>49</v>
      </c>
      <c r="B3000" t="s">
        <v>420</v>
      </c>
      <c r="C3000">
        <v>2020</v>
      </c>
      <c r="D3000">
        <v>12</v>
      </c>
      <c r="E3000" t="s">
        <v>154</v>
      </c>
      <c r="F3000">
        <v>1</v>
      </c>
      <c r="G3000" t="s">
        <v>132</v>
      </c>
      <c r="H3000">
        <v>13</v>
      </c>
      <c r="I3000" t="s">
        <v>432</v>
      </c>
      <c r="J3000" t="s">
        <v>433</v>
      </c>
      <c r="K3000" t="s">
        <v>434</v>
      </c>
      <c r="L3000">
        <v>200</v>
      </c>
      <c r="M3000" t="s">
        <v>143</v>
      </c>
      <c r="N3000">
        <v>7</v>
      </c>
      <c r="O3000">
        <v>5957.4</v>
      </c>
      <c r="P3000">
        <v>23826</v>
      </c>
      <c r="Q3000" t="str">
        <f>VLOOKUP(J3000,S:T,2,FALSE)</f>
        <v>E4 - Medium C&amp;I</v>
      </c>
    </row>
    <row r="3001" spans="1:17" x14ac:dyDescent="0.35">
      <c r="A3001">
        <v>49</v>
      </c>
      <c r="B3001" t="s">
        <v>420</v>
      </c>
      <c r="C3001">
        <v>2020</v>
      </c>
      <c r="D3001">
        <v>12</v>
      </c>
      <c r="E3001" t="s">
        <v>154</v>
      </c>
      <c r="F3001">
        <v>5</v>
      </c>
      <c r="G3001" t="s">
        <v>140</v>
      </c>
      <c r="H3001">
        <v>943</v>
      </c>
      <c r="I3001" t="s">
        <v>464</v>
      </c>
      <c r="J3001" t="s">
        <v>465</v>
      </c>
      <c r="K3001" t="s">
        <v>466</v>
      </c>
      <c r="L3001">
        <v>4552</v>
      </c>
      <c r="M3001" t="s">
        <v>156</v>
      </c>
      <c r="N3001">
        <v>1</v>
      </c>
      <c r="O3001">
        <v>8786.49</v>
      </c>
      <c r="P3001">
        <v>0</v>
      </c>
      <c r="Q3001" t="str">
        <f>VLOOKUP(J3001,S:T,2,FALSE)</f>
        <v>E6 - OTHER</v>
      </c>
    </row>
    <row r="3002" spans="1:17" x14ac:dyDescent="0.35">
      <c r="A3002">
        <v>49</v>
      </c>
      <c r="B3002" t="s">
        <v>420</v>
      </c>
      <c r="C3002">
        <v>2020</v>
      </c>
      <c r="D3002">
        <v>12</v>
      </c>
      <c r="E3002" t="s">
        <v>154</v>
      </c>
      <c r="F3002">
        <v>3</v>
      </c>
      <c r="G3002" t="s">
        <v>135</v>
      </c>
      <c r="H3002">
        <v>710</v>
      </c>
      <c r="I3002" t="s">
        <v>448</v>
      </c>
      <c r="J3002" t="s">
        <v>438</v>
      </c>
      <c r="K3002" t="s">
        <v>439</v>
      </c>
      <c r="L3002">
        <v>4532</v>
      </c>
      <c r="M3002" t="s">
        <v>142</v>
      </c>
      <c r="N3002">
        <v>293</v>
      </c>
      <c r="O3002">
        <v>4555589.6100000003</v>
      </c>
      <c r="P3002">
        <v>58428671</v>
      </c>
      <c r="Q3002" t="str">
        <f>VLOOKUP(J3002,S:T,2,FALSE)</f>
        <v>E5 - Large C&amp;I</v>
      </c>
    </row>
    <row r="3003" spans="1:17" x14ac:dyDescent="0.35">
      <c r="A3003">
        <v>49</v>
      </c>
      <c r="B3003" t="s">
        <v>420</v>
      </c>
      <c r="C3003">
        <v>2020</v>
      </c>
      <c r="D3003">
        <v>12</v>
      </c>
      <c r="E3003" t="s">
        <v>154</v>
      </c>
      <c r="F3003">
        <v>6</v>
      </c>
      <c r="G3003" t="s">
        <v>137</v>
      </c>
      <c r="H3003">
        <v>617</v>
      </c>
      <c r="I3003" t="s">
        <v>470</v>
      </c>
      <c r="J3003" t="s">
        <v>430</v>
      </c>
      <c r="K3003" t="s">
        <v>431</v>
      </c>
      <c r="L3003">
        <v>4562</v>
      </c>
      <c r="M3003" t="s">
        <v>144</v>
      </c>
      <c r="N3003">
        <v>136</v>
      </c>
      <c r="O3003">
        <v>449861.15</v>
      </c>
      <c r="P3003">
        <v>1484146</v>
      </c>
      <c r="Q3003" t="str">
        <f>VLOOKUP(J3003,S:T,2,FALSE)</f>
        <v>E6 - OTHER</v>
      </c>
    </row>
    <row r="3004" spans="1:17" x14ac:dyDescent="0.35">
      <c r="A3004">
        <v>49</v>
      </c>
      <c r="B3004" t="s">
        <v>420</v>
      </c>
      <c r="C3004">
        <v>2020</v>
      </c>
      <c r="D3004">
        <v>12</v>
      </c>
      <c r="E3004" t="s">
        <v>154</v>
      </c>
      <c r="F3004">
        <v>6</v>
      </c>
      <c r="G3004" t="s">
        <v>137</v>
      </c>
      <c r="H3004">
        <v>610</v>
      </c>
      <c r="I3004" t="s">
        <v>429</v>
      </c>
      <c r="J3004" t="s">
        <v>430</v>
      </c>
      <c r="K3004" t="s">
        <v>431</v>
      </c>
      <c r="L3004">
        <v>700</v>
      </c>
      <c r="M3004" t="s">
        <v>138</v>
      </c>
      <c r="N3004">
        <v>10</v>
      </c>
      <c r="O3004">
        <v>3153.33</v>
      </c>
      <c r="P3004">
        <v>6287</v>
      </c>
      <c r="Q3004" t="str">
        <f>VLOOKUP(J3004,S:T,2,FALSE)</f>
        <v>E6 - OTHER</v>
      </c>
    </row>
    <row r="3005" spans="1:17" x14ac:dyDescent="0.35">
      <c r="A3005">
        <v>49</v>
      </c>
      <c r="B3005" t="s">
        <v>420</v>
      </c>
      <c r="C3005">
        <v>2020</v>
      </c>
      <c r="D3005">
        <v>12</v>
      </c>
      <c r="E3005" t="s">
        <v>154</v>
      </c>
      <c r="F3005">
        <v>6</v>
      </c>
      <c r="G3005" t="s">
        <v>137</v>
      </c>
      <c r="H3005">
        <v>616</v>
      </c>
      <c r="I3005" t="s">
        <v>446</v>
      </c>
      <c r="J3005" t="s">
        <v>441</v>
      </c>
      <c r="K3005" t="s">
        <v>442</v>
      </c>
      <c r="L3005">
        <v>4562</v>
      </c>
      <c r="M3005" t="s">
        <v>144</v>
      </c>
      <c r="N3005">
        <v>72</v>
      </c>
      <c r="O3005">
        <v>5697.59</v>
      </c>
      <c r="P3005">
        <v>38002</v>
      </c>
      <c r="Q3005" t="str">
        <f>VLOOKUP(J3005,S:T,2,FALSE)</f>
        <v>E6 - OTHER</v>
      </c>
    </row>
    <row r="3006" spans="1:17" x14ac:dyDescent="0.35">
      <c r="A3006">
        <v>49</v>
      </c>
      <c r="B3006" t="s">
        <v>420</v>
      </c>
      <c r="C3006">
        <v>2020</v>
      </c>
      <c r="D3006">
        <v>12</v>
      </c>
      <c r="E3006" t="s">
        <v>154</v>
      </c>
      <c r="F3006">
        <v>5</v>
      </c>
      <c r="G3006" t="s">
        <v>140</v>
      </c>
      <c r="H3006">
        <v>1</v>
      </c>
      <c r="I3006" t="s">
        <v>449</v>
      </c>
      <c r="J3006" t="s">
        <v>450</v>
      </c>
      <c r="K3006" t="s">
        <v>451</v>
      </c>
      <c r="L3006">
        <v>460</v>
      </c>
      <c r="M3006" t="s">
        <v>141</v>
      </c>
      <c r="N3006">
        <v>9</v>
      </c>
      <c r="O3006">
        <v>727.78</v>
      </c>
      <c r="P3006">
        <v>2940</v>
      </c>
      <c r="Q3006" t="str">
        <f>VLOOKUP(J3006,S:T,2,FALSE)</f>
        <v>E1 - Residential</v>
      </c>
    </row>
    <row r="3007" spans="1:17" x14ac:dyDescent="0.35">
      <c r="A3007">
        <v>49</v>
      </c>
      <c r="B3007" t="s">
        <v>420</v>
      </c>
      <c r="C3007">
        <v>2020</v>
      </c>
      <c r="D3007">
        <v>12</v>
      </c>
      <c r="E3007" t="s">
        <v>154</v>
      </c>
      <c r="F3007">
        <v>1</v>
      </c>
      <c r="G3007" t="s">
        <v>132</v>
      </c>
      <c r="H3007">
        <v>55</v>
      </c>
      <c r="I3007" t="s">
        <v>427</v>
      </c>
      <c r="J3007" t="s">
        <v>425</v>
      </c>
      <c r="K3007" t="s">
        <v>426</v>
      </c>
      <c r="L3007">
        <v>200</v>
      </c>
      <c r="M3007" t="s">
        <v>143</v>
      </c>
      <c r="N3007">
        <v>2</v>
      </c>
      <c r="O3007">
        <v>861.71</v>
      </c>
      <c r="P3007">
        <v>4175</v>
      </c>
      <c r="Q3007" t="str">
        <f>VLOOKUP(J3007,S:T,2,FALSE)</f>
        <v>E3 - Small C&amp;I</v>
      </c>
    </row>
    <row r="3008" spans="1:17" x14ac:dyDescent="0.35">
      <c r="A3008">
        <v>49</v>
      </c>
      <c r="B3008" t="s">
        <v>420</v>
      </c>
      <c r="C3008">
        <v>2020</v>
      </c>
      <c r="D3008">
        <v>12</v>
      </c>
      <c r="E3008" t="s">
        <v>154</v>
      </c>
      <c r="F3008">
        <v>10</v>
      </c>
      <c r="G3008" t="s">
        <v>149</v>
      </c>
      <c r="H3008">
        <v>5</v>
      </c>
      <c r="I3008" t="s">
        <v>536</v>
      </c>
      <c r="J3008" t="s">
        <v>425</v>
      </c>
      <c r="K3008" t="s">
        <v>426</v>
      </c>
      <c r="L3008">
        <v>207</v>
      </c>
      <c r="M3008" t="s">
        <v>151</v>
      </c>
      <c r="N3008">
        <v>1</v>
      </c>
      <c r="O3008">
        <v>61.9</v>
      </c>
      <c r="P3008">
        <v>231</v>
      </c>
      <c r="Q3008" t="str">
        <f>VLOOKUP(J3008,S:T,2,FALSE)</f>
        <v>E3 - Small C&amp;I</v>
      </c>
    </row>
    <row r="3009" spans="1:17" x14ac:dyDescent="0.35">
      <c r="A3009">
        <v>49</v>
      </c>
      <c r="B3009" t="s">
        <v>420</v>
      </c>
      <c r="C3009">
        <v>2020</v>
      </c>
      <c r="D3009">
        <v>12</v>
      </c>
      <c r="E3009" t="s">
        <v>154</v>
      </c>
      <c r="F3009">
        <v>3</v>
      </c>
      <c r="G3009" t="s">
        <v>135</v>
      </c>
      <c r="H3009">
        <v>122</v>
      </c>
      <c r="I3009" t="s">
        <v>460</v>
      </c>
      <c r="J3009" t="s">
        <v>461</v>
      </c>
      <c r="K3009" t="s">
        <v>462</v>
      </c>
      <c r="L3009">
        <v>300</v>
      </c>
      <c r="M3009" t="s">
        <v>136</v>
      </c>
      <c r="N3009">
        <v>2</v>
      </c>
      <c r="O3009">
        <v>67623.839999999997</v>
      </c>
      <c r="P3009">
        <v>640650</v>
      </c>
      <c r="Q3009" t="str">
        <f>VLOOKUP(J3009,S:T,2,FALSE)</f>
        <v>E5 - Large C&amp;I</v>
      </c>
    </row>
    <row r="3010" spans="1:17" x14ac:dyDescent="0.35">
      <c r="A3010">
        <v>49</v>
      </c>
      <c r="B3010" t="s">
        <v>420</v>
      </c>
      <c r="C3010">
        <v>2020</v>
      </c>
      <c r="D3010">
        <v>12</v>
      </c>
      <c r="E3010" t="s">
        <v>154</v>
      </c>
      <c r="F3010">
        <v>1</v>
      </c>
      <c r="G3010" t="s">
        <v>132</v>
      </c>
      <c r="H3010">
        <v>950</v>
      </c>
      <c r="I3010" t="s">
        <v>428</v>
      </c>
      <c r="J3010" t="s">
        <v>425</v>
      </c>
      <c r="K3010" t="s">
        <v>426</v>
      </c>
      <c r="L3010">
        <v>4512</v>
      </c>
      <c r="M3010" t="s">
        <v>133</v>
      </c>
      <c r="N3010">
        <v>78</v>
      </c>
      <c r="O3010">
        <v>9593.2999999999993</v>
      </c>
      <c r="P3010">
        <v>76434</v>
      </c>
      <c r="Q3010" t="str">
        <f>VLOOKUP(J3010,S:T,2,FALSE)</f>
        <v>E3 - Small C&amp;I</v>
      </c>
    </row>
    <row r="3011" spans="1:17" x14ac:dyDescent="0.35">
      <c r="A3011">
        <v>49</v>
      </c>
      <c r="B3011" t="s">
        <v>420</v>
      </c>
      <c r="C3011">
        <v>2020</v>
      </c>
      <c r="D3011">
        <v>12</v>
      </c>
      <c r="E3011" t="s">
        <v>154</v>
      </c>
      <c r="F3011">
        <v>6</v>
      </c>
      <c r="G3011" t="s">
        <v>137</v>
      </c>
      <c r="H3011">
        <v>34</v>
      </c>
      <c r="I3011" t="s">
        <v>463</v>
      </c>
      <c r="J3011" t="s">
        <v>458</v>
      </c>
      <c r="K3011" t="s">
        <v>459</v>
      </c>
      <c r="L3011">
        <v>700</v>
      </c>
      <c r="M3011" t="s">
        <v>138</v>
      </c>
      <c r="N3011">
        <v>122</v>
      </c>
      <c r="O3011">
        <v>13726.12</v>
      </c>
      <c r="P3011">
        <v>58408</v>
      </c>
      <c r="Q3011" t="str">
        <f>VLOOKUP(J3011,S:T,2,FALSE)</f>
        <v>E3 - Small C&amp;I</v>
      </c>
    </row>
    <row r="3012" spans="1:17" x14ac:dyDescent="0.35">
      <c r="A3012">
        <v>49</v>
      </c>
      <c r="B3012" t="s">
        <v>420</v>
      </c>
      <c r="C3012">
        <v>2020</v>
      </c>
      <c r="D3012">
        <v>12</v>
      </c>
      <c r="E3012" t="s">
        <v>154</v>
      </c>
      <c r="F3012">
        <v>3</v>
      </c>
      <c r="G3012" t="s">
        <v>135</v>
      </c>
      <c r="H3012">
        <v>951</v>
      </c>
      <c r="I3012" t="s">
        <v>457</v>
      </c>
      <c r="J3012" t="s">
        <v>458</v>
      </c>
      <c r="K3012" t="s">
        <v>459</v>
      </c>
      <c r="L3012">
        <v>4532</v>
      </c>
      <c r="M3012" t="s">
        <v>142</v>
      </c>
      <c r="N3012">
        <v>139</v>
      </c>
      <c r="O3012">
        <v>13410.54</v>
      </c>
      <c r="P3012">
        <v>100781</v>
      </c>
      <c r="Q3012" t="str">
        <f>VLOOKUP(J3012,S:T,2,FALSE)</f>
        <v>E3 - Small C&amp;I</v>
      </c>
    </row>
    <row r="3013" spans="1:17" x14ac:dyDescent="0.35">
      <c r="A3013">
        <v>49</v>
      </c>
      <c r="B3013" t="s">
        <v>420</v>
      </c>
      <c r="C3013">
        <v>2020</v>
      </c>
      <c r="D3013">
        <v>12</v>
      </c>
      <c r="E3013" t="s">
        <v>154</v>
      </c>
      <c r="F3013">
        <v>5</v>
      </c>
      <c r="G3013" t="s">
        <v>140</v>
      </c>
      <c r="H3013">
        <v>53</v>
      </c>
      <c r="I3013" t="s">
        <v>435</v>
      </c>
      <c r="J3013" t="s">
        <v>433</v>
      </c>
      <c r="K3013" t="s">
        <v>434</v>
      </c>
      <c r="L3013">
        <v>460</v>
      </c>
      <c r="M3013" t="s">
        <v>141</v>
      </c>
      <c r="N3013">
        <v>9</v>
      </c>
      <c r="O3013">
        <v>19434.72</v>
      </c>
      <c r="P3013">
        <v>85695</v>
      </c>
      <c r="Q3013" t="str">
        <f>VLOOKUP(J3013,S:T,2,FALSE)</f>
        <v>E4 - Medium C&amp;I</v>
      </c>
    </row>
    <row r="3014" spans="1:17" x14ac:dyDescent="0.35">
      <c r="A3014">
        <v>49</v>
      </c>
      <c r="B3014" t="s">
        <v>420</v>
      </c>
      <c r="C3014">
        <v>2020</v>
      </c>
      <c r="D3014">
        <v>12</v>
      </c>
      <c r="E3014" t="s">
        <v>154</v>
      </c>
      <c r="F3014">
        <v>5</v>
      </c>
      <c r="G3014" t="s">
        <v>140</v>
      </c>
      <c r="H3014">
        <v>944</v>
      </c>
      <c r="I3014" t="s">
        <v>471</v>
      </c>
      <c r="J3014" t="s">
        <v>472</v>
      </c>
      <c r="K3014" t="s">
        <v>473</v>
      </c>
      <c r="L3014">
        <v>4552</v>
      </c>
      <c r="M3014" t="s">
        <v>156</v>
      </c>
      <c r="N3014">
        <v>1</v>
      </c>
      <c r="O3014">
        <v>4738.82</v>
      </c>
      <c r="P3014">
        <v>47860</v>
      </c>
      <c r="Q3014" t="str">
        <f>VLOOKUP(J3014,S:T,2,FALSE)</f>
        <v>E6 - OTHER</v>
      </c>
    </row>
    <row r="3015" spans="1:17" x14ac:dyDescent="0.35">
      <c r="A3015">
        <v>49</v>
      </c>
      <c r="B3015" t="s">
        <v>420</v>
      </c>
      <c r="C3015">
        <v>2020</v>
      </c>
      <c r="D3015">
        <v>12</v>
      </c>
      <c r="E3015" t="s">
        <v>154</v>
      </c>
      <c r="F3015">
        <v>5</v>
      </c>
      <c r="G3015" t="s">
        <v>140</v>
      </c>
      <c r="H3015">
        <v>705</v>
      </c>
      <c r="I3015" t="s">
        <v>437</v>
      </c>
      <c r="J3015" t="s">
        <v>438</v>
      </c>
      <c r="K3015" t="s">
        <v>439</v>
      </c>
      <c r="L3015">
        <v>460</v>
      </c>
      <c r="M3015" t="s">
        <v>141</v>
      </c>
      <c r="N3015">
        <v>23</v>
      </c>
      <c r="O3015">
        <v>224710.66</v>
      </c>
      <c r="P3015">
        <v>1191365</v>
      </c>
      <c r="Q3015" t="str">
        <f>VLOOKUP(J3015,S:T,2,FALSE)</f>
        <v>E5 - Large C&amp;I</v>
      </c>
    </row>
    <row r="3016" spans="1:17" x14ac:dyDescent="0.35">
      <c r="A3016">
        <v>49</v>
      </c>
      <c r="B3016" t="s">
        <v>420</v>
      </c>
      <c r="C3016">
        <v>2020</v>
      </c>
      <c r="D3016">
        <v>12</v>
      </c>
      <c r="E3016" t="s">
        <v>154</v>
      </c>
      <c r="F3016">
        <v>5</v>
      </c>
      <c r="G3016" t="s">
        <v>140</v>
      </c>
      <c r="H3016">
        <v>628</v>
      </c>
      <c r="I3016" t="s">
        <v>440</v>
      </c>
      <c r="J3016" t="s">
        <v>441</v>
      </c>
      <c r="K3016" t="s">
        <v>442</v>
      </c>
      <c r="L3016">
        <v>460</v>
      </c>
      <c r="M3016" t="s">
        <v>141</v>
      </c>
      <c r="N3016">
        <v>54</v>
      </c>
      <c r="O3016">
        <v>10613.84</v>
      </c>
      <c r="P3016">
        <v>42127</v>
      </c>
      <c r="Q3016" t="str">
        <f>VLOOKUP(J3016,S:T,2,FALSE)</f>
        <v>E6 - OTHER</v>
      </c>
    </row>
    <row r="3017" spans="1:17" x14ac:dyDescent="0.35">
      <c r="A3017">
        <v>49</v>
      </c>
      <c r="B3017" t="s">
        <v>420</v>
      </c>
      <c r="C3017">
        <v>2020</v>
      </c>
      <c r="D3017">
        <v>12</v>
      </c>
      <c r="E3017" t="s">
        <v>154</v>
      </c>
      <c r="F3017">
        <v>6</v>
      </c>
      <c r="G3017" t="s">
        <v>137</v>
      </c>
      <c r="H3017">
        <v>628</v>
      </c>
      <c r="I3017" t="s">
        <v>440</v>
      </c>
      <c r="J3017" t="s">
        <v>441</v>
      </c>
      <c r="K3017" t="s">
        <v>442</v>
      </c>
      <c r="L3017">
        <v>700</v>
      </c>
      <c r="M3017" t="s">
        <v>138</v>
      </c>
      <c r="N3017">
        <v>204</v>
      </c>
      <c r="O3017">
        <v>18552</v>
      </c>
      <c r="P3017">
        <v>72102</v>
      </c>
      <c r="Q3017" t="str">
        <f>VLOOKUP(J3017,S:T,2,FALSE)</f>
        <v>E6 - OTHER</v>
      </c>
    </row>
    <row r="3018" spans="1:17" x14ac:dyDescent="0.35">
      <c r="A3018">
        <v>49</v>
      </c>
      <c r="B3018" t="s">
        <v>420</v>
      </c>
      <c r="C3018">
        <v>2020</v>
      </c>
      <c r="D3018">
        <v>12</v>
      </c>
      <c r="E3018" t="s">
        <v>154</v>
      </c>
      <c r="F3018">
        <v>3</v>
      </c>
      <c r="G3018" t="s">
        <v>135</v>
      </c>
      <c r="H3018">
        <v>616</v>
      </c>
      <c r="I3018" t="s">
        <v>446</v>
      </c>
      <c r="J3018" t="s">
        <v>441</v>
      </c>
      <c r="K3018" t="s">
        <v>442</v>
      </c>
      <c r="L3018">
        <v>4532</v>
      </c>
      <c r="M3018" t="s">
        <v>142</v>
      </c>
      <c r="N3018">
        <v>324</v>
      </c>
      <c r="O3018">
        <v>22425.23</v>
      </c>
      <c r="P3018">
        <v>142337</v>
      </c>
      <c r="Q3018" t="str">
        <f>VLOOKUP(J3018,S:T,2,FALSE)</f>
        <v>E6 - OTHER</v>
      </c>
    </row>
    <row r="3019" spans="1:17" x14ac:dyDescent="0.35">
      <c r="A3019">
        <v>49</v>
      </c>
      <c r="B3019" t="s">
        <v>420</v>
      </c>
      <c r="C3019">
        <v>2020</v>
      </c>
      <c r="D3019">
        <v>12</v>
      </c>
      <c r="E3019" t="s">
        <v>154</v>
      </c>
      <c r="F3019">
        <v>5</v>
      </c>
      <c r="G3019" t="s">
        <v>140</v>
      </c>
      <c r="H3019">
        <v>616</v>
      </c>
      <c r="I3019" t="s">
        <v>446</v>
      </c>
      <c r="J3019" t="s">
        <v>441</v>
      </c>
      <c r="K3019" t="s">
        <v>442</v>
      </c>
      <c r="L3019">
        <v>4552</v>
      </c>
      <c r="M3019" t="s">
        <v>156</v>
      </c>
      <c r="N3019">
        <v>20</v>
      </c>
      <c r="O3019">
        <v>2890.21</v>
      </c>
      <c r="P3019">
        <v>17406</v>
      </c>
      <c r="Q3019" t="str">
        <f>VLOOKUP(J3019,S:T,2,FALSE)</f>
        <v>E6 - OTHER</v>
      </c>
    </row>
    <row r="3020" spans="1:17" x14ac:dyDescent="0.35">
      <c r="A3020">
        <v>49</v>
      </c>
      <c r="B3020" t="s">
        <v>420</v>
      </c>
      <c r="C3020">
        <v>2020</v>
      </c>
      <c r="D3020">
        <v>12</v>
      </c>
      <c r="E3020" t="s">
        <v>154</v>
      </c>
      <c r="F3020">
        <v>3</v>
      </c>
      <c r="G3020" t="s">
        <v>135</v>
      </c>
      <c r="H3020">
        <v>5</v>
      </c>
      <c r="I3020" t="s">
        <v>424</v>
      </c>
      <c r="J3020" t="s">
        <v>425</v>
      </c>
      <c r="K3020" t="s">
        <v>426</v>
      </c>
      <c r="L3020">
        <v>300</v>
      </c>
      <c r="M3020" t="s">
        <v>136</v>
      </c>
      <c r="N3020">
        <v>37714</v>
      </c>
      <c r="O3020">
        <v>4659049.3600000003</v>
      </c>
      <c r="P3020">
        <v>37459281</v>
      </c>
      <c r="Q3020" t="str">
        <f>VLOOKUP(J3020,S:T,2,FALSE)</f>
        <v>E3 - Small C&amp;I</v>
      </c>
    </row>
    <row r="3021" spans="1:17" x14ac:dyDescent="0.35">
      <c r="A3021">
        <v>49</v>
      </c>
      <c r="B3021" t="s">
        <v>420</v>
      </c>
      <c r="C3021">
        <v>2020</v>
      </c>
      <c r="D3021">
        <v>12</v>
      </c>
      <c r="E3021" t="s">
        <v>154</v>
      </c>
      <c r="F3021">
        <v>1</v>
      </c>
      <c r="G3021" t="s">
        <v>132</v>
      </c>
      <c r="H3021">
        <v>905</v>
      </c>
      <c r="I3021" t="s">
        <v>454</v>
      </c>
      <c r="J3021" t="s">
        <v>422</v>
      </c>
      <c r="K3021" t="s">
        <v>423</v>
      </c>
      <c r="L3021">
        <v>4512</v>
      </c>
      <c r="M3021" t="s">
        <v>133</v>
      </c>
      <c r="N3021">
        <v>4307</v>
      </c>
      <c r="O3021">
        <v>121455.96</v>
      </c>
      <c r="P3021">
        <v>1835101</v>
      </c>
      <c r="Q3021" t="str">
        <f>VLOOKUP(J3021,S:T,2,FALSE)</f>
        <v>E2 - Low Income Residential</v>
      </c>
    </row>
    <row r="3022" spans="1:17" x14ac:dyDescent="0.35">
      <c r="A3022">
        <v>49</v>
      </c>
      <c r="B3022" t="s">
        <v>420</v>
      </c>
      <c r="C3022">
        <v>2020</v>
      </c>
      <c r="D3022">
        <v>12</v>
      </c>
      <c r="E3022" t="s">
        <v>154</v>
      </c>
      <c r="F3022">
        <v>3</v>
      </c>
      <c r="G3022" t="s">
        <v>135</v>
      </c>
      <c r="H3022">
        <v>54</v>
      </c>
      <c r="I3022" t="s">
        <v>476</v>
      </c>
      <c r="J3022" t="s">
        <v>458</v>
      </c>
      <c r="K3022" t="s">
        <v>459</v>
      </c>
      <c r="L3022">
        <v>300</v>
      </c>
      <c r="M3022" t="s">
        <v>136</v>
      </c>
      <c r="N3022">
        <v>3</v>
      </c>
      <c r="O3022">
        <v>746.3</v>
      </c>
      <c r="P3022">
        <v>3479</v>
      </c>
      <c r="Q3022" t="str">
        <f>VLOOKUP(TRIM(J3022),S:T,2,FALSE)</f>
        <v>E3 - Small C&amp;I</v>
      </c>
    </row>
    <row r="3024" spans="1:17" x14ac:dyDescent="0.35">
      <c r="A3024">
        <v>49</v>
      </c>
      <c r="B3024" t="s">
        <v>420</v>
      </c>
      <c r="C3024">
        <v>2021</v>
      </c>
      <c r="D3024">
        <v>1</v>
      </c>
      <c r="E3024" t="s">
        <v>582</v>
      </c>
      <c r="F3024" s="216">
        <v>1</v>
      </c>
      <c r="G3024" t="s">
        <v>583</v>
      </c>
      <c r="H3024">
        <v>1</v>
      </c>
      <c r="I3024" t="s">
        <v>584</v>
      </c>
      <c r="J3024" t="s">
        <v>585</v>
      </c>
      <c r="K3024" t="s">
        <v>586</v>
      </c>
      <c r="L3024">
        <v>200</v>
      </c>
      <c r="M3024" t="s">
        <v>587</v>
      </c>
      <c r="N3024">
        <v>355633</v>
      </c>
      <c r="O3024">
        <v>53712832.789999999</v>
      </c>
      <c r="P3024">
        <v>227613525</v>
      </c>
      <c r="Q3024" t="str">
        <f>VLOOKUP(TRIM(J3024),S:T,2,FALSE)</f>
        <v>E1 - Residential</v>
      </c>
    </row>
    <row r="3025" spans="1:17" x14ac:dyDescent="0.35">
      <c r="A3025">
        <v>49</v>
      </c>
      <c r="B3025" t="s">
        <v>420</v>
      </c>
      <c r="C3025">
        <v>2021</v>
      </c>
      <c r="D3025">
        <v>1</v>
      </c>
      <c r="E3025" t="s">
        <v>582</v>
      </c>
      <c r="F3025" s="216">
        <v>1</v>
      </c>
      <c r="G3025" t="s">
        <v>583</v>
      </c>
      <c r="H3025">
        <v>5</v>
      </c>
      <c r="I3025" t="s">
        <v>588</v>
      </c>
      <c r="J3025" t="s">
        <v>589</v>
      </c>
      <c r="K3025" t="s">
        <v>590</v>
      </c>
      <c r="L3025">
        <v>200</v>
      </c>
      <c r="M3025" t="s">
        <v>587</v>
      </c>
      <c r="N3025">
        <v>920</v>
      </c>
      <c r="O3025">
        <v>120803.21</v>
      </c>
      <c r="P3025">
        <v>517747</v>
      </c>
      <c r="Q3025" t="str">
        <f>VLOOKUP(TRIM(J3025),S:T,2,FALSE)</f>
        <v>E3 - Small C&amp;I</v>
      </c>
    </row>
    <row r="3026" spans="1:17" x14ac:dyDescent="0.35">
      <c r="A3026">
        <v>49</v>
      </c>
      <c r="B3026" t="s">
        <v>420</v>
      </c>
      <c r="C3026">
        <v>2021</v>
      </c>
      <c r="D3026">
        <v>1</v>
      </c>
      <c r="E3026" t="s">
        <v>582</v>
      </c>
      <c r="F3026" s="216">
        <v>1</v>
      </c>
      <c r="G3026" t="s">
        <v>583</v>
      </c>
      <c r="H3026">
        <v>6</v>
      </c>
      <c r="I3026" t="s">
        <v>591</v>
      </c>
      <c r="J3026" t="s">
        <v>592</v>
      </c>
      <c r="K3026" t="s">
        <v>593</v>
      </c>
      <c r="L3026">
        <v>200</v>
      </c>
      <c r="M3026" t="s">
        <v>587</v>
      </c>
      <c r="N3026">
        <v>25594</v>
      </c>
      <c r="O3026">
        <v>2880828.81</v>
      </c>
      <c r="P3026">
        <v>16576430</v>
      </c>
      <c r="Q3026" t="str">
        <f>VLOOKUP(TRIM(J3026),S:T,2,FALSE)</f>
        <v>E2 - Low Income Residential</v>
      </c>
    </row>
    <row r="3027" spans="1:17" x14ac:dyDescent="0.35">
      <c r="A3027">
        <v>49</v>
      </c>
      <c r="B3027" t="s">
        <v>420</v>
      </c>
      <c r="C3027">
        <v>2021</v>
      </c>
      <c r="D3027">
        <v>1</v>
      </c>
      <c r="E3027" t="s">
        <v>582</v>
      </c>
      <c r="F3027" s="216">
        <v>1</v>
      </c>
      <c r="G3027" t="s">
        <v>583</v>
      </c>
      <c r="H3027">
        <v>13</v>
      </c>
      <c r="I3027" t="s">
        <v>594</v>
      </c>
      <c r="J3027" t="s">
        <v>595</v>
      </c>
      <c r="K3027" t="s">
        <v>596</v>
      </c>
      <c r="L3027">
        <v>200</v>
      </c>
      <c r="M3027" t="s">
        <v>587</v>
      </c>
      <c r="N3027">
        <v>8</v>
      </c>
      <c r="O3027">
        <v>6590.84</v>
      </c>
      <c r="P3027">
        <v>22681</v>
      </c>
      <c r="Q3027" t="str">
        <f>VLOOKUP(TRIM(J3027),S:T,2,FALSE)</f>
        <v>E4 - Medium C&amp;I</v>
      </c>
    </row>
    <row r="3028" spans="1:17" x14ac:dyDescent="0.35">
      <c r="A3028">
        <v>49</v>
      </c>
      <c r="B3028" t="s">
        <v>420</v>
      </c>
      <c r="C3028">
        <v>2021</v>
      </c>
      <c r="D3028">
        <v>1</v>
      </c>
      <c r="E3028" t="s">
        <v>582</v>
      </c>
      <c r="F3028" s="216">
        <v>1</v>
      </c>
      <c r="G3028" t="s">
        <v>583</v>
      </c>
      <c r="H3028">
        <v>34</v>
      </c>
      <c r="I3028" t="s">
        <v>597</v>
      </c>
      <c r="J3028" t="s">
        <v>598</v>
      </c>
      <c r="K3028" t="s">
        <v>599</v>
      </c>
      <c r="L3028">
        <v>200</v>
      </c>
      <c r="M3028" t="s">
        <v>587</v>
      </c>
      <c r="N3028">
        <v>2</v>
      </c>
      <c r="O3028">
        <v>55.31</v>
      </c>
      <c r="P3028">
        <v>147</v>
      </c>
      <c r="Q3028" t="str">
        <f>VLOOKUP(TRIM(J3028),S:T,2,FALSE)</f>
        <v>E3 - Small C&amp;I</v>
      </c>
    </row>
    <row r="3029" spans="1:17" x14ac:dyDescent="0.35">
      <c r="A3029">
        <v>49</v>
      </c>
      <c r="B3029" t="s">
        <v>420</v>
      </c>
      <c r="C3029">
        <v>2021</v>
      </c>
      <c r="D3029">
        <v>1</v>
      </c>
      <c r="E3029" t="s">
        <v>582</v>
      </c>
      <c r="F3029" s="216">
        <v>1</v>
      </c>
      <c r="G3029" t="s">
        <v>583</v>
      </c>
      <c r="H3029">
        <v>55</v>
      </c>
      <c r="I3029" t="s">
        <v>600</v>
      </c>
      <c r="J3029" t="s">
        <v>589</v>
      </c>
      <c r="K3029" t="s">
        <v>590</v>
      </c>
      <c r="L3029">
        <v>200</v>
      </c>
      <c r="M3029" t="s">
        <v>587</v>
      </c>
      <c r="N3029">
        <v>2</v>
      </c>
      <c r="O3029">
        <v>923.61</v>
      </c>
      <c r="P3029">
        <v>4075</v>
      </c>
      <c r="Q3029" t="str">
        <f>VLOOKUP(TRIM(J3029),S:T,2,FALSE)</f>
        <v>E3 - Small C&amp;I</v>
      </c>
    </row>
    <row r="3030" spans="1:17" x14ac:dyDescent="0.35">
      <c r="A3030">
        <v>49</v>
      </c>
      <c r="B3030" t="s">
        <v>420</v>
      </c>
      <c r="C3030">
        <v>2021</v>
      </c>
      <c r="D3030">
        <v>1</v>
      </c>
      <c r="E3030" t="s">
        <v>582</v>
      </c>
      <c r="F3030" s="216">
        <v>1</v>
      </c>
      <c r="G3030" t="s">
        <v>583</v>
      </c>
      <c r="H3030">
        <v>616</v>
      </c>
      <c r="I3030" t="s">
        <v>601</v>
      </c>
      <c r="J3030" t="s">
        <v>602</v>
      </c>
      <c r="K3030" t="s">
        <v>603</v>
      </c>
      <c r="L3030">
        <v>4512</v>
      </c>
      <c r="M3030" t="s">
        <v>604</v>
      </c>
      <c r="N3030">
        <v>45</v>
      </c>
      <c r="O3030">
        <v>5122.71</v>
      </c>
      <c r="P3030">
        <v>21756</v>
      </c>
      <c r="Q3030" t="str">
        <f>VLOOKUP(TRIM(J3030),S:T,2,FALSE)</f>
        <v>E6 - OTHER</v>
      </c>
    </row>
    <row r="3031" spans="1:17" x14ac:dyDescent="0.35">
      <c r="A3031">
        <v>49</v>
      </c>
      <c r="B3031" t="s">
        <v>420</v>
      </c>
      <c r="C3031">
        <v>2021</v>
      </c>
      <c r="D3031">
        <v>1</v>
      </c>
      <c r="E3031" t="s">
        <v>582</v>
      </c>
      <c r="F3031" s="216">
        <v>1</v>
      </c>
      <c r="G3031" t="s">
        <v>583</v>
      </c>
      <c r="H3031">
        <v>628</v>
      </c>
      <c r="I3031" t="s">
        <v>440</v>
      </c>
      <c r="J3031" t="s">
        <v>602</v>
      </c>
      <c r="K3031" t="s">
        <v>603</v>
      </c>
      <c r="L3031">
        <v>200</v>
      </c>
      <c r="M3031" t="s">
        <v>587</v>
      </c>
      <c r="N3031">
        <v>236</v>
      </c>
      <c r="O3031">
        <v>19183.740000000002</v>
      </c>
      <c r="P3031">
        <v>46439</v>
      </c>
      <c r="Q3031" t="str">
        <f>VLOOKUP(TRIM(J3031),S:T,2,FALSE)</f>
        <v>E6 - OTHER</v>
      </c>
    </row>
    <row r="3032" spans="1:17" x14ac:dyDescent="0.35">
      <c r="A3032">
        <v>49</v>
      </c>
      <c r="B3032" t="s">
        <v>420</v>
      </c>
      <c r="C3032">
        <v>2021</v>
      </c>
      <c r="D3032">
        <v>1</v>
      </c>
      <c r="E3032" t="s">
        <v>582</v>
      </c>
      <c r="F3032" s="216">
        <v>1</v>
      </c>
      <c r="G3032" t="s">
        <v>583</v>
      </c>
      <c r="H3032">
        <v>903</v>
      </c>
      <c r="I3032" t="s">
        <v>605</v>
      </c>
      <c r="J3032" t="s">
        <v>585</v>
      </c>
      <c r="K3032" t="s">
        <v>586</v>
      </c>
      <c r="L3032">
        <v>4512</v>
      </c>
      <c r="M3032" t="s">
        <v>604</v>
      </c>
      <c r="N3032">
        <v>36769</v>
      </c>
      <c r="O3032">
        <v>2821355.85</v>
      </c>
      <c r="P3032">
        <v>21967092</v>
      </c>
      <c r="Q3032" t="str">
        <f>VLOOKUP(TRIM(J3032),S:T,2,FALSE)</f>
        <v>E1 - Residential</v>
      </c>
    </row>
    <row r="3033" spans="1:17" x14ac:dyDescent="0.35">
      <c r="A3033">
        <v>49</v>
      </c>
      <c r="B3033" t="s">
        <v>420</v>
      </c>
      <c r="C3033">
        <v>2021</v>
      </c>
      <c r="D3033">
        <v>1</v>
      </c>
      <c r="E3033" t="s">
        <v>582</v>
      </c>
      <c r="F3033" s="216">
        <v>1</v>
      </c>
      <c r="G3033" t="s">
        <v>583</v>
      </c>
      <c r="H3033">
        <v>905</v>
      </c>
      <c r="I3033" t="s">
        <v>606</v>
      </c>
      <c r="J3033" t="s">
        <v>592</v>
      </c>
      <c r="K3033" t="s">
        <v>593</v>
      </c>
      <c r="L3033">
        <v>4512</v>
      </c>
      <c r="M3033" t="s">
        <v>604</v>
      </c>
      <c r="N3033">
        <v>4567</v>
      </c>
      <c r="O3033">
        <v>144252.60999999999</v>
      </c>
      <c r="P3033">
        <v>2325420</v>
      </c>
      <c r="Q3033" t="str">
        <f>VLOOKUP(TRIM(J3033),S:T,2,FALSE)</f>
        <v>E2 - Low Income Residential</v>
      </c>
    </row>
    <row r="3034" spans="1:17" x14ac:dyDescent="0.35">
      <c r="A3034">
        <v>49</v>
      </c>
      <c r="B3034" t="s">
        <v>420</v>
      </c>
      <c r="C3034">
        <v>2021</v>
      </c>
      <c r="D3034">
        <v>1</v>
      </c>
      <c r="E3034" t="s">
        <v>582</v>
      </c>
      <c r="F3034" s="216">
        <v>1</v>
      </c>
      <c r="G3034" t="s">
        <v>583</v>
      </c>
      <c r="H3034">
        <v>950</v>
      </c>
      <c r="I3034" t="s">
        <v>607</v>
      </c>
      <c r="J3034" t="s">
        <v>589</v>
      </c>
      <c r="K3034" t="s">
        <v>590</v>
      </c>
      <c r="L3034">
        <v>4512</v>
      </c>
      <c r="M3034" t="s">
        <v>604</v>
      </c>
      <c r="N3034">
        <v>78</v>
      </c>
      <c r="O3034">
        <v>10004.25</v>
      </c>
      <c r="P3034">
        <v>80792</v>
      </c>
      <c r="Q3034" t="str">
        <f>VLOOKUP(TRIM(J3034),S:T,2,FALSE)</f>
        <v>E3 - Small C&amp;I</v>
      </c>
    </row>
    <row r="3035" spans="1:17" x14ac:dyDescent="0.35">
      <c r="A3035">
        <v>49</v>
      </c>
      <c r="B3035" t="s">
        <v>420</v>
      </c>
      <c r="C3035">
        <v>2021</v>
      </c>
      <c r="D3035">
        <v>1</v>
      </c>
      <c r="E3035" t="s">
        <v>582</v>
      </c>
      <c r="F3035" s="216">
        <v>1</v>
      </c>
      <c r="G3035" t="s">
        <v>583</v>
      </c>
      <c r="H3035">
        <v>954</v>
      </c>
      <c r="I3035" t="s">
        <v>608</v>
      </c>
      <c r="J3035" t="s">
        <v>595</v>
      </c>
      <c r="K3035" t="s">
        <v>596</v>
      </c>
      <c r="L3035">
        <v>4512</v>
      </c>
      <c r="M3035" t="s">
        <v>604</v>
      </c>
      <c r="N3035">
        <v>1</v>
      </c>
      <c r="O3035">
        <v>997.69</v>
      </c>
      <c r="P3035">
        <v>8958</v>
      </c>
      <c r="Q3035" t="str">
        <f>VLOOKUP(TRIM(J3035),S:T,2,FALSE)</f>
        <v>E4 - Medium C&amp;I</v>
      </c>
    </row>
    <row r="3036" spans="1:17" x14ac:dyDescent="0.35">
      <c r="A3036">
        <v>49</v>
      </c>
      <c r="B3036" t="s">
        <v>420</v>
      </c>
      <c r="C3036">
        <v>2021</v>
      </c>
      <c r="D3036">
        <v>1</v>
      </c>
      <c r="E3036" t="s">
        <v>582</v>
      </c>
      <c r="F3036" s="216">
        <v>3</v>
      </c>
      <c r="G3036" t="s">
        <v>609</v>
      </c>
      <c r="H3036">
        <v>1</v>
      </c>
      <c r="I3036" t="s">
        <v>584</v>
      </c>
      <c r="J3036" t="s">
        <v>585</v>
      </c>
      <c r="K3036" t="s">
        <v>586</v>
      </c>
      <c r="L3036">
        <v>300</v>
      </c>
      <c r="M3036" t="s">
        <v>610</v>
      </c>
      <c r="N3036">
        <v>804</v>
      </c>
      <c r="O3036">
        <v>231318.89</v>
      </c>
      <c r="P3036">
        <v>1005854</v>
      </c>
      <c r="Q3036" t="str">
        <f>VLOOKUP(TRIM(J3036),S:T,2,FALSE)</f>
        <v>E1 - Residential</v>
      </c>
    </row>
    <row r="3037" spans="1:17" x14ac:dyDescent="0.35">
      <c r="A3037">
        <v>49</v>
      </c>
      <c r="B3037" t="s">
        <v>420</v>
      </c>
      <c r="C3037">
        <v>2021</v>
      </c>
      <c r="D3037">
        <v>1</v>
      </c>
      <c r="E3037" t="s">
        <v>582</v>
      </c>
      <c r="F3037" s="216">
        <v>3</v>
      </c>
      <c r="G3037" t="s">
        <v>609</v>
      </c>
      <c r="H3037">
        <v>5</v>
      </c>
      <c r="I3037" t="s">
        <v>588</v>
      </c>
      <c r="J3037" t="s">
        <v>589</v>
      </c>
      <c r="K3037" t="s">
        <v>590</v>
      </c>
      <c r="L3037">
        <v>300</v>
      </c>
      <c r="M3037" t="s">
        <v>610</v>
      </c>
      <c r="N3037">
        <v>38961</v>
      </c>
      <c r="O3037">
        <v>5831480.5099999998</v>
      </c>
      <c r="P3037">
        <v>41807534</v>
      </c>
      <c r="Q3037" t="str">
        <f>VLOOKUP(TRIM(J3037),S:T,2,FALSE)</f>
        <v>E3 - Small C&amp;I</v>
      </c>
    </row>
    <row r="3038" spans="1:17" x14ac:dyDescent="0.35">
      <c r="A3038">
        <v>49</v>
      </c>
      <c r="B3038" t="s">
        <v>420</v>
      </c>
      <c r="C3038">
        <v>2021</v>
      </c>
      <c r="D3038">
        <v>1</v>
      </c>
      <c r="E3038" t="s">
        <v>582</v>
      </c>
      <c r="F3038" s="216">
        <v>3</v>
      </c>
      <c r="G3038" t="s">
        <v>609</v>
      </c>
      <c r="H3038">
        <v>6</v>
      </c>
      <c r="I3038" t="s">
        <v>591</v>
      </c>
      <c r="J3038" t="s">
        <v>592</v>
      </c>
      <c r="K3038" t="s">
        <v>593</v>
      </c>
      <c r="L3038">
        <v>300</v>
      </c>
      <c r="M3038" t="s">
        <v>610</v>
      </c>
      <c r="N3038">
        <v>2</v>
      </c>
      <c r="O3038">
        <v>258.27999999999997</v>
      </c>
      <c r="P3038">
        <v>1478</v>
      </c>
      <c r="Q3038" t="str">
        <f>VLOOKUP(TRIM(J3038),S:T,2,FALSE)</f>
        <v>E2 - Low Income Residential</v>
      </c>
    </row>
    <row r="3039" spans="1:17" x14ac:dyDescent="0.35">
      <c r="A3039">
        <v>49</v>
      </c>
      <c r="B3039" t="s">
        <v>420</v>
      </c>
      <c r="C3039">
        <v>2021</v>
      </c>
      <c r="D3039">
        <v>1</v>
      </c>
      <c r="E3039" t="s">
        <v>582</v>
      </c>
      <c r="F3039" s="216">
        <v>3</v>
      </c>
      <c r="G3039" t="s">
        <v>609</v>
      </c>
      <c r="H3039">
        <v>13</v>
      </c>
      <c r="I3039" t="s">
        <v>594</v>
      </c>
      <c r="J3039" t="s">
        <v>595</v>
      </c>
      <c r="K3039" t="s">
        <v>596</v>
      </c>
      <c r="L3039">
        <v>300</v>
      </c>
      <c r="M3039" t="s">
        <v>610</v>
      </c>
      <c r="N3039">
        <v>3397</v>
      </c>
      <c r="O3039">
        <v>6528392.5899999999</v>
      </c>
      <c r="P3039">
        <v>30841072</v>
      </c>
      <c r="Q3039" t="str">
        <f>VLOOKUP(TRIM(J3039),S:T,2,FALSE)</f>
        <v>E4 - Medium C&amp;I</v>
      </c>
    </row>
    <row r="3040" spans="1:17" x14ac:dyDescent="0.35">
      <c r="A3040">
        <v>49</v>
      </c>
      <c r="B3040" t="s">
        <v>420</v>
      </c>
      <c r="C3040">
        <v>2021</v>
      </c>
      <c r="D3040">
        <v>1</v>
      </c>
      <c r="E3040" t="s">
        <v>582</v>
      </c>
      <c r="F3040" s="216">
        <v>3</v>
      </c>
      <c r="G3040" t="s">
        <v>609</v>
      </c>
      <c r="H3040">
        <v>34</v>
      </c>
      <c r="I3040" t="s">
        <v>597</v>
      </c>
      <c r="J3040" t="s">
        <v>598</v>
      </c>
      <c r="K3040" t="s">
        <v>599</v>
      </c>
      <c r="L3040">
        <v>300</v>
      </c>
      <c r="M3040" t="s">
        <v>610</v>
      </c>
      <c r="N3040">
        <v>109</v>
      </c>
      <c r="O3040">
        <v>8010.38</v>
      </c>
      <c r="P3040">
        <v>32125</v>
      </c>
      <c r="Q3040" t="str">
        <f>VLOOKUP(TRIM(J3040),S:T,2,FALSE)</f>
        <v>E3 - Small C&amp;I</v>
      </c>
    </row>
    <row r="3041" spans="1:17" x14ac:dyDescent="0.35">
      <c r="A3041">
        <v>49</v>
      </c>
      <c r="B3041" t="s">
        <v>420</v>
      </c>
      <c r="C3041">
        <v>2021</v>
      </c>
      <c r="D3041">
        <v>1</v>
      </c>
      <c r="E3041" t="s">
        <v>582</v>
      </c>
      <c r="F3041" s="216">
        <v>3</v>
      </c>
      <c r="G3041" t="s">
        <v>609</v>
      </c>
      <c r="H3041">
        <v>53</v>
      </c>
      <c r="I3041" t="s">
        <v>611</v>
      </c>
      <c r="J3041" t="s">
        <v>595</v>
      </c>
      <c r="K3041" t="s">
        <v>596</v>
      </c>
      <c r="L3041">
        <v>300</v>
      </c>
      <c r="M3041" t="s">
        <v>610</v>
      </c>
      <c r="N3041">
        <v>154</v>
      </c>
      <c r="O3041">
        <v>404719.64</v>
      </c>
      <c r="P3041">
        <v>2058030</v>
      </c>
      <c r="Q3041" t="str">
        <f>VLOOKUP(TRIM(J3041),S:T,2,FALSE)</f>
        <v>E4 - Medium C&amp;I</v>
      </c>
    </row>
    <row r="3042" spans="1:17" x14ac:dyDescent="0.35">
      <c r="A3042">
        <v>49</v>
      </c>
      <c r="B3042" t="s">
        <v>420</v>
      </c>
      <c r="C3042">
        <v>2021</v>
      </c>
      <c r="D3042">
        <v>1</v>
      </c>
      <c r="E3042" t="s">
        <v>582</v>
      </c>
      <c r="F3042" s="216">
        <v>3</v>
      </c>
      <c r="G3042" t="s">
        <v>609</v>
      </c>
      <c r="H3042">
        <v>54</v>
      </c>
      <c r="I3042" t="s">
        <v>612</v>
      </c>
      <c r="J3042" t="s">
        <v>598</v>
      </c>
      <c r="K3042" t="s">
        <v>599</v>
      </c>
      <c r="L3042">
        <v>300</v>
      </c>
      <c r="M3042" t="s">
        <v>610</v>
      </c>
      <c r="N3042">
        <v>3</v>
      </c>
      <c r="O3042">
        <v>865.09</v>
      </c>
      <c r="P3042">
        <v>3772</v>
      </c>
      <c r="Q3042" t="str">
        <f>VLOOKUP(TRIM(J3042),S:T,2,FALSE)</f>
        <v>E3 - Small C&amp;I</v>
      </c>
    </row>
    <row r="3043" spans="1:17" x14ac:dyDescent="0.35">
      <c r="A3043">
        <v>49</v>
      </c>
      <c r="B3043" t="s">
        <v>420</v>
      </c>
      <c r="C3043">
        <v>2021</v>
      </c>
      <c r="D3043">
        <v>1</v>
      </c>
      <c r="E3043" t="s">
        <v>582</v>
      </c>
      <c r="F3043" s="216">
        <v>3</v>
      </c>
      <c r="G3043" t="s">
        <v>609</v>
      </c>
      <c r="H3043">
        <v>55</v>
      </c>
      <c r="I3043" t="s">
        <v>600</v>
      </c>
      <c r="J3043" t="s">
        <v>589</v>
      </c>
      <c r="K3043" t="s">
        <v>590</v>
      </c>
      <c r="L3043">
        <v>300</v>
      </c>
      <c r="M3043" t="s">
        <v>610</v>
      </c>
      <c r="N3043">
        <v>53</v>
      </c>
      <c r="O3043">
        <v>-49555.15</v>
      </c>
      <c r="P3043">
        <v>72088</v>
      </c>
      <c r="Q3043" t="str">
        <f>VLOOKUP(TRIM(J3043),S:T,2,FALSE)</f>
        <v>E3 - Small C&amp;I</v>
      </c>
    </row>
    <row r="3044" spans="1:17" x14ac:dyDescent="0.35">
      <c r="A3044">
        <v>49</v>
      </c>
      <c r="B3044" t="s">
        <v>420</v>
      </c>
      <c r="C3044">
        <v>2021</v>
      </c>
      <c r="D3044">
        <v>1</v>
      </c>
      <c r="E3044" t="s">
        <v>582</v>
      </c>
      <c r="F3044" s="216">
        <v>3</v>
      </c>
      <c r="G3044" t="s">
        <v>609</v>
      </c>
      <c r="H3044">
        <v>117</v>
      </c>
      <c r="I3044" t="s">
        <v>613</v>
      </c>
      <c r="J3044" t="s">
        <v>614</v>
      </c>
      <c r="K3044" t="s">
        <v>615</v>
      </c>
      <c r="L3044">
        <v>300</v>
      </c>
      <c r="M3044" t="s">
        <v>610</v>
      </c>
      <c r="N3044">
        <v>2</v>
      </c>
      <c r="O3044">
        <v>7506.24</v>
      </c>
      <c r="P3044">
        <v>11028</v>
      </c>
      <c r="Q3044" t="str">
        <f>VLOOKUP(TRIM(J3044),S:T,2,FALSE)</f>
        <v>E5 - Large C&amp;I</v>
      </c>
    </row>
    <row r="3045" spans="1:17" x14ac:dyDescent="0.35">
      <c r="A3045">
        <v>49</v>
      </c>
      <c r="B3045" t="s">
        <v>420</v>
      </c>
      <c r="C3045">
        <v>2021</v>
      </c>
      <c r="D3045">
        <v>1</v>
      </c>
      <c r="E3045" t="s">
        <v>582</v>
      </c>
      <c r="F3045" s="216">
        <v>3</v>
      </c>
      <c r="G3045" t="s">
        <v>609</v>
      </c>
      <c r="H3045">
        <v>122</v>
      </c>
      <c r="I3045" t="s">
        <v>616</v>
      </c>
      <c r="J3045" t="s">
        <v>614</v>
      </c>
      <c r="K3045" t="s">
        <v>615</v>
      </c>
      <c r="L3045">
        <v>300</v>
      </c>
      <c r="M3045" t="s">
        <v>610</v>
      </c>
      <c r="N3045">
        <v>2</v>
      </c>
      <c r="O3045">
        <v>68169.87</v>
      </c>
      <c r="P3045">
        <v>599720</v>
      </c>
      <c r="Q3045" t="str">
        <f>VLOOKUP(TRIM(J3045),S:T,2,FALSE)</f>
        <v>E5 - Large C&amp;I</v>
      </c>
    </row>
    <row r="3046" spans="1:17" x14ac:dyDescent="0.35">
      <c r="A3046">
        <v>49</v>
      </c>
      <c r="B3046" t="s">
        <v>420</v>
      </c>
      <c r="C3046">
        <v>2021</v>
      </c>
      <c r="D3046">
        <v>1</v>
      </c>
      <c r="E3046" t="s">
        <v>582</v>
      </c>
      <c r="F3046" s="216">
        <v>3</v>
      </c>
      <c r="G3046" t="s">
        <v>609</v>
      </c>
      <c r="H3046">
        <v>605</v>
      </c>
      <c r="I3046" t="s">
        <v>617</v>
      </c>
      <c r="J3046" t="s">
        <v>602</v>
      </c>
      <c r="K3046" t="s">
        <v>603</v>
      </c>
      <c r="L3046">
        <v>300</v>
      </c>
      <c r="M3046" t="s">
        <v>610</v>
      </c>
      <c r="N3046">
        <v>15</v>
      </c>
      <c r="O3046">
        <v>1050.28</v>
      </c>
      <c r="P3046">
        <v>4111</v>
      </c>
      <c r="Q3046" t="str">
        <f>VLOOKUP(TRIM(J3046),S:T,2,FALSE)</f>
        <v>E6 - OTHER</v>
      </c>
    </row>
    <row r="3047" spans="1:17" x14ac:dyDescent="0.35">
      <c r="A3047">
        <v>49</v>
      </c>
      <c r="B3047" t="s">
        <v>420</v>
      </c>
      <c r="C3047">
        <v>2021</v>
      </c>
      <c r="D3047">
        <v>1</v>
      </c>
      <c r="E3047" t="s">
        <v>582</v>
      </c>
      <c r="F3047" s="216">
        <v>3</v>
      </c>
      <c r="G3047" t="s">
        <v>609</v>
      </c>
      <c r="H3047">
        <v>616</v>
      </c>
      <c r="I3047" t="s">
        <v>601</v>
      </c>
      <c r="J3047" t="s">
        <v>602</v>
      </c>
      <c r="K3047" t="s">
        <v>603</v>
      </c>
      <c r="L3047">
        <v>4532</v>
      </c>
      <c r="M3047" t="s">
        <v>618</v>
      </c>
      <c r="N3047">
        <v>324</v>
      </c>
      <c r="O3047">
        <v>23343.34</v>
      </c>
      <c r="P3047">
        <v>150506</v>
      </c>
      <c r="Q3047" t="str">
        <f>VLOOKUP(TRIM(J3047),S:T,2,FALSE)</f>
        <v>E6 - OTHER</v>
      </c>
    </row>
    <row r="3048" spans="1:17" x14ac:dyDescent="0.35">
      <c r="A3048">
        <v>49</v>
      </c>
      <c r="B3048" t="s">
        <v>420</v>
      </c>
      <c r="C3048">
        <v>2021</v>
      </c>
      <c r="D3048">
        <v>1</v>
      </c>
      <c r="E3048" t="s">
        <v>582</v>
      </c>
      <c r="F3048" s="216">
        <v>3</v>
      </c>
      <c r="G3048" t="s">
        <v>609</v>
      </c>
      <c r="H3048">
        <v>617</v>
      </c>
      <c r="I3048" t="s">
        <v>619</v>
      </c>
      <c r="J3048" t="s">
        <v>620</v>
      </c>
      <c r="K3048" t="s">
        <v>621</v>
      </c>
      <c r="L3048">
        <v>4532</v>
      </c>
      <c r="M3048" t="s">
        <v>618</v>
      </c>
      <c r="N3048">
        <v>1</v>
      </c>
      <c r="O3048">
        <v>1065.25</v>
      </c>
      <c r="P3048">
        <v>6447</v>
      </c>
      <c r="Q3048" t="str">
        <f>VLOOKUP(TRIM(J3048),S:T,2,FALSE)</f>
        <v>E6 - OTHER</v>
      </c>
    </row>
    <row r="3049" spans="1:17" x14ac:dyDescent="0.35">
      <c r="A3049">
        <v>49</v>
      </c>
      <c r="B3049" t="s">
        <v>420</v>
      </c>
      <c r="C3049">
        <v>2021</v>
      </c>
      <c r="D3049">
        <v>1</v>
      </c>
      <c r="E3049" t="s">
        <v>582</v>
      </c>
      <c r="F3049" s="216">
        <v>3</v>
      </c>
      <c r="G3049" t="s">
        <v>609</v>
      </c>
      <c r="H3049">
        <v>628</v>
      </c>
      <c r="I3049" t="s">
        <v>440</v>
      </c>
      <c r="J3049" t="s">
        <v>602</v>
      </c>
      <c r="K3049" t="s">
        <v>603</v>
      </c>
      <c r="L3049">
        <v>300</v>
      </c>
      <c r="M3049" t="s">
        <v>610</v>
      </c>
      <c r="N3049">
        <v>1079</v>
      </c>
      <c r="O3049">
        <v>110251.69</v>
      </c>
      <c r="P3049">
        <v>397201</v>
      </c>
      <c r="Q3049" t="str">
        <f>VLOOKUP(TRIM(J3049),S:T,2,FALSE)</f>
        <v>E6 - OTHER</v>
      </c>
    </row>
    <row r="3050" spans="1:17" x14ac:dyDescent="0.35">
      <c r="A3050">
        <v>49</v>
      </c>
      <c r="B3050" t="s">
        <v>420</v>
      </c>
      <c r="C3050">
        <v>2021</v>
      </c>
      <c r="D3050">
        <v>1</v>
      </c>
      <c r="E3050" t="s">
        <v>582</v>
      </c>
      <c r="F3050" s="216">
        <v>3</v>
      </c>
      <c r="G3050" t="s">
        <v>609</v>
      </c>
      <c r="H3050">
        <v>629</v>
      </c>
      <c r="I3050" t="s">
        <v>622</v>
      </c>
      <c r="J3050" t="s">
        <v>620</v>
      </c>
      <c r="K3050" t="s">
        <v>621</v>
      </c>
      <c r="L3050">
        <v>300</v>
      </c>
      <c r="M3050" t="s">
        <v>610</v>
      </c>
      <c r="N3050">
        <v>8</v>
      </c>
      <c r="O3050">
        <v>403.12</v>
      </c>
      <c r="P3050">
        <v>1470</v>
      </c>
      <c r="Q3050" t="str">
        <f>VLOOKUP(TRIM(J3050),S:T,2,FALSE)</f>
        <v>E6 - OTHER</v>
      </c>
    </row>
    <row r="3051" spans="1:17" x14ac:dyDescent="0.35">
      <c r="A3051">
        <v>49</v>
      </c>
      <c r="B3051" t="s">
        <v>420</v>
      </c>
      <c r="C3051">
        <v>2021</v>
      </c>
      <c r="D3051">
        <v>1</v>
      </c>
      <c r="E3051" t="s">
        <v>582</v>
      </c>
      <c r="F3051" s="216">
        <v>3</v>
      </c>
      <c r="G3051" t="s">
        <v>609</v>
      </c>
      <c r="H3051">
        <v>631</v>
      </c>
      <c r="I3051" t="s">
        <v>623</v>
      </c>
      <c r="J3051" t="s">
        <v>624</v>
      </c>
      <c r="K3051" t="s">
        <v>625</v>
      </c>
      <c r="L3051">
        <v>300</v>
      </c>
      <c r="M3051" t="s">
        <v>610</v>
      </c>
      <c r="N3051">
        <v>1</v>
      </c>
      <c r="O3051">
        <v>61.81</v>
      </c>
      <c r="P3051">
        <v>292</v>
      </c>
      <c r="Q3051" t="str">
        <f>VLOOKUP(TRIM(J3051),S:T,2,FALSE)</f>
        <v>E6 - OTHER</v>
      </c>
    </row>
    <row r="3052" spans="1:17" x14ac:dyDescent="0.35">
      <c r="A3052">
        <v>49</v>
      </c>
      <c r="B3052" t="s">
        <v>420</v>
      </c>
      <c r="C3052">
        <v>2021</v>
      </c>
      <c r="D3052">
        <v>1</v>
      </c>
      <c r="E3052" t="s">
        <v>582</v>
      </c>
      <c r="F3052" s="216">
        <v>3</v>
      </c>
      <c r="G3052" t="s">
        <v>609</v>
      </c>
      <c r="H3052">
        <v>700</v>
      </c>
      <c r="I3052" t="s">
        <v>626</v>
      </c>
      <c r="J3052" t="s">
        <v>627</v>
      </c>
      <c r="K3052" t="s">
        <v>628</v>
      </c>
      <c r="L3052">
        <v>300</v>
      </c>
      <c r="M3052" t="s">
        <v>610</v>
      </c>
      <c r="N3052">
        <v>45</v>
      </c>
      <c r="O3052">
        <v>841204.25</v>
      </c>
      <c r="P3052">
        <v>4661336</v>
      </c>
      <c r="Q3052" t="str">
        <f>VLOOKUP(TRIM(J3052),S:T,2,FALSE)</f>
        <v>E5 - Large C&amp;I</v>
      </c>
    </row>
    <row r="3053" spans="1:17" x14ac:dyDescent="0.35">
      <c r="A3053">
        <v>49</v>
      </c>
      <c r="B3053" t="s">
        <v>420</v>
      </c>
      <c r="C3053">
        <v>2021</v>
      </c>
      <c r="D3053">
        <v>1</v>
      </c>
      <c r="E3053" t="s">
        <v>582</v>
      </c>
      <c r="F3053" s="216">
        <v>3</v>
      </c>
      <c r="G3053" t="s">
        <v>609</v>
      </c>
      <c r="H3053">
        <v>705</v>
      </c>
      <c r="I3053" t="s">
        <v>629</v>
      </c>
      <c r="J3053" t="s">
        <v>627</v>
      </c>
      <c r="K3053" t="s">
        <v>628</v>
      </c>
      <c r="L3053">
        <v>300</v>
      </c>
      <c r="M3053" t="s">
        <v>610</v>
      </c>
      <c r="N3053">
        <v>68</v>
      </c>
      <c r="O3053">
        <v>1635234.32</v>
      </c>
      <c r="P3053">
        <v>8569705</v>
      </c>
      <c r="Q3053" t="str">
        <f>VLOOKUP(TRIM(J3053),S:T,2,FALSE)</f>
        <v>E5 - Large C&amp;I</v>
      </c>
    </row>
    <row r="3054" spans="1:17" x14ac:dyDescent="0.35">
      <c r="A3054">
        <v>49</v>
      </c>
      <c r="B3054" t="s">
        <v>420</v>
      </c>
      <c r="C3054">
        <v>2021</v>
      </c>
      <c r="D3054">
        <v>1</v>
      </c>
      <c r="E3054" t="s">
        <v>582</v>
      </c>
      <c r="F3054" s="216">
        <v>3</v>
      </c>
      <c r="G3054" t="s">
        <v>609</v>
      </c>
      <c r="H3054">
        <v>710</v>
      </c>
      <c r="I3054" t="s">
        <v>630</v>
      </c>
      <c r="J3054" t="s">
        <v>627</v>
      </c>
      <c r="K3054" t="s">
        <v>628</v>
      </c>
      <c r="L3054">
        <v>4532</v>
      </c>
      <c r="M3054" t="s">
        <v>618</v>
      </c>
      <c r="N3054">
        <v>295</v>
      </c>
      <c r="O3054">
        <v>4823265.76</v>
      </c>
      <c r="P3054">
        <v>62248696</v>
      </c>
      <c r="Q3054" t="str">
        <f>VLOOKUP(TRIM(J3054),S:T,2,FALSE)</f>
        <v>E5 - Large C&amp;I</v>
      </c>
    </row>
    <row r="3055" spans="1:17" x14ac:dyDescent="0.35">
      <c r="A3055">
        <v>49</v>
      </c>
      <c r="B3055" t="s">
        <v>420</v>
      </c>
      <c r="C3055">
        <v>2021</v>
      </c>
      <c r="D3055">
        <v>1</v>
      </c>
      <c r="E3055" t="s">
        <v>582</v>
      </c>
      <c r="F3055" s="216">
        <v>3</v>
      </c>
      <c r="G3055" t="s">
        <v>609</v>
      </c>
      <c r="H3055">
        <v>711</v>
      </c>
      <c r="I3055" t="s">
        <v>631</v>
      </c>
      <c r="J3055" t="s">
        <v>627</v>
      </c>
      <c r="K3055" t="s">
        <v>628</v>
      </c>
      <c r="L3055">
        <v>4532</v>
      </c>
      <c r="M3055" t="s">
        <v>618</v>
      </c>
      <c r="N3055">
        <v>314</v>
      </c>
      <c r="O3055">
        <v>4855022.88</v>
      </c>
      <c r="P3055">
        <v>65090848</v>
      </c>
      <c r="Q3055" t="str">
        <f>VLOOKUP(TRIM(J3055),S:T,2,FALSE)</f>
        <v>E5 - Large C&amp;I</v>
      </c>
    </row>
    <row r="3056" spans="1:17" x14ac:dyDescent="0.35">
      <c r="A3056">
        <v>49</v>
      </c>
      <c r="B3056" t="s">
        <v>420</v>
      </c>
      <c r="C3056">
        <v>2021</v>
      </c>
      <c r="D3056">
        <v>1</v>
      </c>
      <c r="E3056" t="s">
        <v>582</v>
      </c>
      <c r="F3056" s="216">
        <v>3</v>
      </c>
      <c r="G3056" t="s">
        <v>609</v>
      </c>
      <c r="H3056">
        <v>903</v>
      </c>
      <c r="I3056" t="s">
        <v>605</v>
      </c>
      <c r="J3056" t="s">
        <v>585</v>
      </c>
      <c r="K3056" t="s">
        <v>586</v>
      </c>
      <c r="L3056">
        <v>4532</v>
      </c>
      <c r="M3056" t="s">
        <v>618</v>
      </c>
      <c r="N3056">
        <v>105</v>
      </c>
      <c r="O3056">
        <v>27116.69</v>
      </c>
      <c r="P3056">
        <v>228007</v>
      </c>
      <c r="Q3056" t="str">
        <f>VLOOKUP(TRIM(J3056),S:T,2,FALSE)</f>
        <v>E1 - Residential</v>
      </c>
    </row>
    <row r="3057" spans="1:17" x14ac:dyDescent="0.35">
      <c r="A3057">
        <v>49</v>
      </c>
      <c r="B3057" t="s">
        <v>420</v>
      </c>
      <c r="C3057">
        <v>2021</v>
      </c>
      <c r="D3057">
        <v>1</v>
      </c>
      <c r="E3057" t="s">
        <v>582</v>
      </c>
      <c r="F3057" s="216">
        <v>3</v>
      </c>
      <c r="G3057" t="s">
        <v>609</v>
      </c>
      <c r="H3057">
        <v>924</v>
      </c>
      <c r="I3057" t="s">
        <v>632</v>
      </c>
      <c r="J3057" t="s">
        <v>633</v>
      </c>
      <c r="K3057" t="s">
        <v>634</v>
      </c>
      <c r="L3057">
        <v>4532</v>
      </c>
      <c r="M3057" t="s">
        <v>618</v>
      </c>
      <c r="N3057">
        <v>1</v>
      </c>
      <c r="O3057">
        <v>130805.93</v>
      </c>
      <c r="P3057">
        <v>1111449</v>
      </c>
      <c r="Q3057" t="str">
        <f>VLOOKUP(TRIM(J3057),S:T,2,FALSE)</f>
        <v>E5 - Large C&amp;I</v>
      </c>
    </row>
    <row r="3058" spans="1:17" x14ac:dyDescent="0.35">
      <c r="A3058">
        <v>49</v>
      </c>
      <c r="B3058" t="s">
        <v>420</v>
      </c>
      <c r="C3058">
        <v>2021</v>
      </c>
      <c r="D3058">
        <v>1</v>
      </c>
      <c r="E3058" t="s">
        <v>582</v>
      </c>
      <c r="F3058" s="216">
        <v>3</v>
      </c>
      <c r="G3058" t="s">
        <v>609</v>
      </c>
      <c r="H3058">
        <v>950</v>
      </c>
      <c r="I3058" t="s">
        <v>607</v>
      </c>
      <c r="J3058" t="s">
        <v>589</v>
      </c>
      <c r="K3058" t="s">
        <v>590</v>
      </c>
      <c r="L3058">
        <v>4532</v>
      </c>
      <c r="M3058" t="s">
        <v>618</v>
      </c>
      <c r="N3058">
        <v>10434</v>
      </c>
      <c r="O3058">
        <v>1731253.44</v>
      </c>
      <c r="P3058">
        <v>14275060</v>
      </c>
      <c r="Q3058" t="str">
        <f>VLOOKUP(TRIM(J3058),S:T,2,FALSE)</f>
        <v>E3 - Small C&amp;I</v>
      </c>
    </row>
    <row r="3059" spans="1:17" x14ac:dyDescent="0.35">
      <c r="A3059">
        <v>49</v>
      </c>
      <c r="B3059" t="s">
        <v>420</v>
      </c>
      <c r="C3059">
        <v>2021</v>
      </c>
      <c r="D3059">
        <v>1</v>
      </c>
      <c r="E3059" t="s">
        <v>582</v>
      </c>
      <c r="F3059" s="216">
        <v>3</v>
      </c>
      <c r="G3059" t="s">
        <v>609</v>
      </c>
      <c r="H3059">
        <v>951</v>
      </c>
      <c r="I3059" t="s">
        <v>635</v>
      </c>
      <c r="J3059" t="s">
        <v>598</v>
      </c>
      <c r="K3059" t="s">
        <v>599</v>
      </c>
      <c r="L3059">
        <v>4532</v>
      </c>
      <c r="M3059" t="s">
        <v>618</v>
      </c>
      <c r="N3059">
        <v>132</v>
      </c>
      <c r="O3059">
        <v>12166.39</v>
      </c>
      <c r="P3059">
        <v>90689</v>
      </c>
      <c r="Q3059" t="str">
        <f>VLOOKUP(TRIM(J3059),S:T,2,FALSE)</f>
        <v>E3 - Small C&amp;I</v>
      </c>
    </row>
    <row r="3060" spans="1:17" x14ac:dyDescent="0.35">
      <c r="A3060">
        <v>49</v>
      </c>
      <c r="B3060" t="s">
        <v>420</v>
      </c>
      <c r="C3060">
        <v>2021</v>
      </c>
      <c r="D3060">
        <v>1</v>
      </c>
      <c r="E3060" t="s">
        <v>582</v>
      </c>
      <c r="F3060" s="216">
        <v>3</v>
      </c>
      <c r="G3060" t="s">
        <v>609</v>
      </c>
      <c r="H3060">
        <v>954</v>
      </c>
      <c r="I3060" t="s">
        <v>608</v>
      </c>
      <c r="J3060" t="s">
        <v>595</v>
      </c>
      <c r="K3060" t="s">
        <v>596</v>
      </c>
      <c r="L3060">
        <v>4532</v>
      </c>
      <c r="M3060" t="s">
        <v>618</v>
      </c>
      <c r="N3060">
        <v>3466</v>
      </c>
      <c r="O3060">
        <v>5430737.9100000001</v>
      </c>
      <c r="P3060">
        <v>57739487</v>
      </c>
      <c r="Q3060" t="str">
        <f>VLOOKUP(TRIM(J3060),S:T,2,FALSE)</f>
        <v>E4 - Medium C&amp;I</v>
      </c>
    </row>
    <row r="3061" spans="1:17" x14ac:dyDescent="0.35">
      <c r="A3061">
        <v>49</v>
      </c>
      <c r="B3061" t="s">
        <v>420</v>
      </c>
      <c r="C3061">
        <v>2021</v>
      </c>
      <c r="D3061">
        <v>1</v>
      </c>
      <c r="E3061" t="s">
        <v>582</v>
      </c>
      <c r="F3061">
        <v>5</v>
      </c>
      <c r="G3061" t="s">
        <v>636</v>
      </c>
      <c r="H3061">
        <v>1</v>
      </c>
      <c r="I3061" t="s">
        <v>584</v>
      </c>
      <c r="J3061" t="s">
        <v>585</v>
      </c>
      <c r="K3061" t="s">
        <v>586</v>
      </c>
      <c r="L3061">
        <v>460</v>
      </c>
      <c r="M3061" t="s">
        <v>637</v>
      </c>
      <c r="N3061">
        <v>9</v>
      </c>
      <c r="O3061">
        <v>699.08</v>
      </c>
      <c r="P3061">
        <v>2838</v>
      </c>
      <c r="Q3061" t="str">
        <f>VLOOKUP(TRIM(J3061),S:T,2,FALSE)</f>
        <v>E1 - Residential</v>
      </c>
    </row>
    <row r="3062" spans="1:17" x14ac:dyDescent="0.35">
      <c r="A3062">
        <v>49</v>
      </c>
      <c r="B3062" t="s">
        <v>420</v>
      </c>
      <c r="C3062">
        <v>2021</v>
      </c>
      <c r="D3062">
        <v>1</v>
      </c>
      <c r="E3062" t="s">
        <v>582</v>
      </c>
      <c r="F3062">
        <v>5</v>
      </c>
      <c r="G3062" t="s">
        <v>636</v>
      </c>
      <c r="H3062">
        <v>5</v>
      </c>
      <c r="I3062" t="s">
        <v>588</v>
      </c>
      <c r="J3062" t="s">
        <v>589</v>
      </c>
      <c r="K3062" t="s">
        <v>590</v>
      </c>
      <c r="L3062">
        <v>460</v>
      </c>
      <c r="M3062" t="s">
        <v>637</v>
      </c>
      <c r="N3062">
        <v>769</v>
      </c>
      <c r="O3062">
        <v>309199.28000000003</v>
      </c>
      <c r="P3062">
        <v>1436742</v>
      </c>
      <c r="Q3062" t="str">
        <f>VLOOKUP(TRIM(J3062),S:T,2,FALSE)</f>
        <v>E3 - Small C&amp;I</v>
      </c>
    </row>
    <row r="3063" spans="1:17" x14ac:dyDescent="0.35">
      <c r="A3063">
        <v>49</v>
      </c>
      <c r="B3063" t="s">
        <v>420</v>
      </c>
      <c r="C3063">
        <v>2021</v>
      </c>
      <c r="D3063">
        <v>1</v>
      </c>
      <c r="E3063" t="s">
        <v>582</v>
      </c>
      <c r="F3063">
        <v>5</v>
      </c>
      <c r="G3063" t="s">
        <v>636</v>
      </c>
      <c r="H3063">
        <v>6</v>
      </c>
      <c r="I3063" t="s">
        <v>591</v>
      </c>
      <c r="J3063" t="s">
        <v>592</v>
      </c>
      <c r="K3063" t="s">
        <v>593</v>
      </c>
      <c r="L3063">
        <v>460</v>
      </c>
      <c r="M3063" t="s">
        <v>637</v>
      </c>
      <c r="N3063">
        <v>1</v>
      </c>
      <c r="O3063">
        <v>43.05</v>
      </c>
      <c r="P3063">
        <v>222</v>
      </c>
      <c r="Q3063" t="str">
        <f>VLOOKUP(TRIM(J3063),S:T,2,FALSE)</f>
        <v>E2 - Low Income Residential</v>
      </c>
    </row>
    <row r="3064" spans="1:17" x14ac:dyDescent="0.35">
      <c r="A3064">
        <v>49</v>
      </c>
      <c r="B3064" t="s">
        <v>420</v>
      </c>
      <c r="C3064">
        <v>2021</v>
      </c>
      <c r="D3064">
        <v>1</v>
      </c>
      <c r="E3064" t="s">
        <v>582</v>
      </c>
      <c r="F3064">
        <v>5</v>
      </c>
      <c r="G3064" t="s">
        <v>636</v>
      </c>
      <c r="H3064">
        <v>13</v>
      </c>
      <c r="I3064" t="s">
        <v>594</v>
      </c>
      <c r="J3064" t="s">
        <v>595</v>
      </c>
      <c r="K3064" t="s">
        <v>596</v>
      </c>
      <c r="L3064">
        <v>460</v>
      </c>
      <c r="M3064" t="s">
        <v>637</v>
      </c>
      <c r="N3064">
        <v>255</v>
      </c>
      <c r="O3064">
        <v>675494.81</v>
      </c>
      <c r="P3064">
        <v>3129345</v>
      </c>
      <c r="Q3064" t="str">
        <f>VLOOKUP(TRIM(J3064),S:T,2,FALSE)</f>
        <v>E4 - Medium C&amp;I</v>
      </c>
    </row>
    <row r="3065" spans="1:17" x14ac:dyDescent="0.35">
      <c r="A3065">
        <v>49</v>
      </c>
      <c r="B3065" t="s">
        <v>420</v>
      </c>
      <c r="C3065">
        <v>2021</v>
      </c>
      <c r="D3065">
        <v>1</v>
      </c>
      <c r="E3065" t="s">
        <v>582</v>
      </c>
      <c r="F3065">
        <v>5</v>
      </c>
      <c r="G3065" t="s">
        <v>636</v>
      </c>
      <c r="H3065">
        <v>53</v>
      </c>
      <c r="I3065" t="s">
        <v>611</v>
      </c>
      <c r="J3065" t="s">
        <v>595</v>
      </c>
      <c r="K3065" t="s">
        <v>596</v>
      </c>
      <c r="L3065">
        <v>460</v>
      </c>
      <c r="M3065" t="s">
        <v>637</v>
      </c>
      <c r="N3065">
        <v>9</v>
      </c>
      <c r="O3065">
        <v>21407.01</v>
      </c>
      <c r="P3065">
        <v>100357</v>
      </c>
      <c r="Q3065" t="str">
        <f>VLOOKUP(TRIM(J3065),S:T,2,FALSE)</f>
        <v>E4 - Medium C&amp;I</v>
      </c>
    </row>
    <row r="3066" spans="1:17" x14ac:dyDescent="0.35">
      <c r="A3066">
        <v>49</v>
      </c>
      <c r="B3066" t="s">
        <v>420</v>
      </c>
      <c r="C3066">
        <v>2021</v>
      </c>
      <c r="D3066">
        <v>1</v>
      </c>
      <c r="E3066" t="s">
        <v>582</v>
      </c>
      <c r="F3066">
        <v>5</v>
      </c>
      <c r="G3066" t="s">
        <v>636</v>
      </c>
      <c r="H3066">
        <v>122</v>
      </c>
      <c r="I3066" t="s">
        <v>616</v>
      </c>
      <c r="J3066" t="s">
        <v>614</v>
      </c>
      <c r="K3066" t="s">
        <v>615</v>
      </c>
      <c r="L3066">
        <v>460</v>
      </c>
      <c r="M3066" t="s">
        <v>637</v>
      </c>
      <c r="N3066">
        <v>1</v>
      </c>
      <c r="O3066">
        <v>27951.09</v>
      </c>
      <c r="P3066">
        <v>379652</v>
      </c>
      <c r="Q3066" t="str">
        <f>VLOOKUP(TRIM(J3066),S:T,2,FALSE)</f>
        <v>E5 - Large C&amp;I</v>
      </c>
    </row>
    <row r="3067" spans="1:17" x14ac:dyDescent="0.35">
      <c r="A3067">
        <v>49</v>
      </c>
      <c r="B3067" t="s">
        <v>420</v>
      </c>
      <c r="C3067">
        <v>2021</v>
      </c>
      <c r="D3067">
        <v>1</v>
      </c>
      <c r="E3067" t="s">
        <v>582</v>
      </c>
      <c r="F3067">
        <v>5</v>
      </c>
      <c r="G3067" t="s">
        <v>636</v>
      </c>
      <c r="H3067">
        <v>616</v>
      </c>
      <c r="I3067" t="s">
        <v>601</v>
      </c>
      <c r="J3067" t="s">
        <v>602</v>
      </c>
      <c r="K3067" t="s">
        <v>603</v>
      </c>
      <c r="L3067">
        <v>4552</v>
      </c>
      <c r="M3067" t="s">
        <v>638</v>
      </c>
      <c r="N3067">
        <v>20</v>
      </c>
      <c r="O3067">
        <v>3034.54</v>
      </c>
      <c r="P3067">
        <v>18538</v>
      </c>
      <c r="Q3067" t="str">
        <f>VLOOKUP(TRIM(J3067),S:T,2,FALSE)</f>
        <v>E6 - OTHER</v>
      </c>
    </row>
    <row r="3068" spans="1:17" x14ac:dyDescent="0.35">
      <c r="A3068">
        <v>49</v>
      </c>
      <c r="B3068" t="s">
        <v>420</v>
      </c>
      <c r="C3068">
        <v>2021</v>
      </c>
      <c r="D3068">
        <v>1</v>
      </c>
      <c r="E3068" t="s">
        <v>582</v>
      </c>
      <c r="F3068">
        <v>5</v>
      </c>
      <c r="G3068" t="s">
        <v>636</v>
      </c>
      <c r="H3068">
        <v>628</v>
      </c>
      <c r="I3068" t="s">
        <v>440</v>
      </c>
      <c r="J3068" t="s">
        <v>602</v>
      </c>
      <c r="K3068" t="s">
        <v>603</v>
      </c>
      <c r="L3068">
        <v>460</v>
      </c>
      <c r="M3068" t="s">
        <v>637</v>
      </c>
      <c r="N3068">
        <v>54</v>
      </c>
      <c r="O3068">
        <v>12011.99</v>
      </c>
      <c r="P3068">
        <v>44904</v>
      </c>
      <c r="Q3068" t="str">
        <f>VLOOKUP(TRIM(J3068),S:T,2,FALSE)</f>
        <v>E6 - OTHER</v>
      </c>
    </row>
    <row r="3069" spans="1:17" x14ac:dyDescent="0.35">
      <c r="A3069">
        <v>49</v>
      </c>
      <c r="B3069" t="s">
        <v>420</v>
      </c>
      <c r="C3069">
        <v>2021</v>
      </c>
      <c r="D3069">
        <v>1</v>
      </c>
      <c r="E3069" t="s">
        <v>582</v>
      </c>
      <c r="F3069">
        <v>5</v>
      </c>
      <c r="G3069" t="s">
        <v>636</v>
      </c>
      <c r="H3069">
        <v>700</v>
      </c>
      <c r="I3069" t="s">
        <v>626</v>
      </c>
      <c r="J3069" t="s">
        <v>627</v>
      </c>
      <c r="K3069" t="s">
        <v>628</v>
      </c>
      <c r="L3069">
        <v>460</v>
      </c>
      <c r="M3069" t="s">
        <v>637</v>
      </c>
      <c r="N3069">
        <v>31</v>
      </c>
      <c r="O3069">
        <v>386962.22</v>
      </c>
      <c r="P3069">
        <v>1897301</v>
      </c>
      <c r="Q3069" t="str">
        <f>VLOOKUP(TRIM(J3069),S:T,2,FALSE)</f>
        <v>E5 - Large C&amp;I</v>
      </c>
    </row>
    <row r="3070" spans="1:17" x14ac:dyDescent="0.35">
      <c r="A3070">
        <v>49</v>
      </c>
      <c r="B3070" t="s">
        <v>420</v>
      </c>
      <c r="C3070">
        <v>2021</v>
      </c>
      <c r="D3070">
        <v>1</v>
      </c>
      <c r="E3070" t="s">
        <v>582</v>
      </c>
      <c r="F3070">
        <v>5</v>
      </c>
      <c r="G3070" t="s">
        <v>636</v>
      </c>
      <c r="H3070">
        <v>705</v>
      </c>
      <c r="I3070" t="s">
        <v>629</v>
      </c>
      <c r="J3070" t="s">
        <v>627</v>
      </c>
      <c r="K3070" t="s">
        <v>628</v>
      </c>
      <c r="L3070">
        <v>460</v>
      </c>
      <c r="M3070" t="s">
        <v>637</v>
      </c>
      <c r="N3070">
        <v>24</v>
      </c>
      <c r="O3070">
        <v>293761.96999999997</v>
      </c>
      <c r="P3070">
        <v>1482540</v>
      </c>
      <c r="Q3070" t="str">
        <f>VLOOKUP(TRIM(J3070),S:T,2,FALSE)</f>
        <v>E5 - Large C&amp;I</v>
      </c>
    </row>
    <row r="3071" spans="1:17" x14ac:dyDescent="0.35">
      <c r="A3071">
        <v>49</v>
      </c>
      <c r="B3071" t="s">
        <v>420</v>
      </c>
      <c r="C3071">
        <v>2021</v>
      </c>
      <c r="D3071">
        <v>1</v>
      </c>
      <c r="E3071" t="s">
        <v>582</v>
      </c>
      <c r="F3071">
        <v>5</v>
      </c>
      <c r="G3071" t="s">
        <v>636</v>
      </c>
      <c r="H3071">
        <v>710</v>
      </c>
      <c r="I3071" t="s">
        <v>630</v>
      </c>
      <c r="J3071" t="s">
        <v>627</v>
      </c>
      <c r="K3071" t="s">
        <v>628</v>
      </c>
      <c r="L3071">
        <v>4552</v>
      </c>
      <c r="M3071" t="s">
        <v>638</v>
      </c>
      <c r="N3071">
        <v>99</v>
      </c>
      <c r="O3071">
        <v>1922162.36</v>
      </c>
      <c r="P3071">
        <v>24137862</v>
      </c>
      <c r="Q3071" t="str">
        <f>VLOOKUP(TRIM(J3071),S:T,2,FALSE)</f>
        <v>E5 - Large C&amp;I</v>
      </c>
    </row>
    <row r="3072" spans="1:17" x14ac:dyDescent="0.35">
      <c r="A3072">
        <v>49</v>
      </c>
      <c r="B3072" t="s">
        <v>420</v>
      </c>
      <c r="C3072">
        <v>2021</v>
      </c>
      <c r="D3072">
        <v>1</v>
      </c>
      <c r="E3072" t="s">
        <v>582</v>
      </c>
      <c r="F3072">
        <v>5</v>
      </c>
      <c r="G3072" t="s">
        <v>636</v>
      </c>
      <c r="H3072">
        <v>711</v>
      </c>
      <c r="I3072" t="s">
        <v>631</v>
      </c>
      <c r="J3072" t="s">
        <v>627</v>
      </c>
      <c r="K3072" t="s">
        <v>628</v>
      </c>
      <c r="L3072">
        <v>4552</v>
      </c>
      <c r="M3072" t="s">
        <v>638</v>
      </c>
      <c r="N3072">
        <v>72</v>
      </c>
      <c r="O3072">
        <v>1155533.58</v>
      </c>
      <c r="P3072">
        <v>14804752</v>
      </c>
      <c r="Q3072" t="str">
        <f>VLOOKUP(TRIM(J3072),S:T,2,FALSE)</f>
        <v>E5 - Large C&amp;I</v>
      </c>
    </row>
    <row r="3073" spans="1:17" x14ac:dyDescent="0.35">
      <c r="A3073">
        <v>49</v>
      </c>
      <c r="B3073" t="s">
        <v>420</v>
      </c>
      <c r="C3073">
        <v>2021</v>
      </c>
      <c r="D3073">
        <v>1</v>
      </c>
      <c r="E3073" t="s">
        <v>582</v>
      </c>
      <c r="F3073">
        <v>5</v>
      </c>
      <c r="G3073" t="s">
        <v>636</v>
      </c>
      <c r="H3073">
        <v>943</v>
      </c>
      <c r="I3073" t="s">
        <v>639</v>
      </c>
      <c r="J3073" t="s">
        <v>640</v>
      </c>
      <c r="K3073" t="s">
        <v>641</v>
      </c>
      <c r="L3073">
        <v>4552</v>
      </c>
      <c r="M3073" t="s">
        <v>638</v>
      </c>
      <c r="N3073">
        <v>1</v>
      </c>
      <c r="O3073">
        <v>8786.49</v>
      </c>
      <c r="P3073">
        <v>0</v>
      </c>
      <c r="Q3073" t="str">
        <f>VLOOKUP(TRIM(J3073),S:T,2,FALSE)</f>
        <v>E6 - OTHER</v>
      </c>
    </row>
    <row r="3074" spans="1:17" x14ac:dyDescent="0.35">
      <c r="A3074">
        <v>49</v>
      </c>
      <c r="B3074" t="s">
        <v>420</v>
      </c>
      <c r="C3074">
        <v>2021</v>
      </c>
      <c r="D3074">
        <v>1</v>
      </c>
      <c r="E3074" t="s">
        <v>582</v>
      </c>
      <c r="F3074">
        <v>5</v>
      </c>
      <c r="G3074" t="s">
        <v>636</v>
      </c>
      <c r="H3074">
        <v>944</v>
      </c>
      <c r="I3074" t="s">
        <v>642</v>
      </c>
      <c r="J3074" t="s">
        <v>643</v>
      </c>
      <c r="K3074" t="s">
        <v>644</v>
      </c>
      <c r="L3074">
        <v>4552</v>
      </c>
      <c r="M3074" t="s">
        <v>638</v>
      </c>
      <c r="N3074">
        <v>1</v>
      </c>
      <c r="O3074">
        <v>8711.98</v>
      </c>
      <c r="P3074">
        <v>367336</v>
      </c>
      <c r="Q3074" t="str">
        <f>VLOOKUP(TRIM(J3074),S:T,2,FALSE)</f>
        <v>E6 - OTHER</v>
      </c>
    </row>
    <row r="3075" spans="1:17" x14ac:dyDescent="0.35">
      <c r="A3075">
        <v>49</v>
      </c>
      <c r="B3075" t="s">
        <v>420</v>
      </c>
      <c r="C3075">
        <v>2021</v>
      </c>
      <c r="D3075">
        <v>1</v>
      </c>
      <c r="E3075" t="s">
        <v>582</v>
      </c>
      <c r="F3075">
        <v>5</v>
      </c>
      <c r="G3075" t="s">
        <v>636</v>
      </c>
      <c r="H3075">
        <v>950</v>
      </c>
      <c r="I3075" t="s">
        <v>607</v>
      </c>
      <c r="J3075" t="s">
        <v>589</v>
      </c>
      <c r="K3075" t="s">
        <v>590</v>
      </c>
      <c r="L3075">
        <v>4552</v>
      </c>
      <c r="M3075" t="s">
        <v>638</v>
      </c>
      <c r="N3075">
        <v>146</v>
      </c>
      <c r="O3075">
        <v>54053.39</v>
      </c>
      <c r="P3075">
        <v>473810</v>
      </c>
      <c r="Q3075" t="str">
        <f>VLOOKUP(TRIM(J3075),S:T,2,FALSE)</f>
        <v>E3 - Small C&amp;I</v>
      </c>
    </row>
    <row r="3076" spans="1:17" x14ac:dyDescent="0.35">
      <c r="A3076">
        <v>49</v>
      </c>
      <c r="B3076" t="s">
        <v>420</v>
      </c>
      <c r="C3076">
        <v>2021</v>
      </c>
      <c r="D3076">
        <v>1</v>
      </c>
      <c r="E3076" t="s">
        <v>582</v>
      </c>
      <c r="F3076">
        <v>5</v>
      </c>
      <c r="G3076" t="s">
        <v>636</v>
      </c>
      <c r="H3076">
        <v>954</v>
      </c>
      <c r="I3076" t="s">
        <v>608</v>
      </c>
      <c r="J3076" t="s">
        <v>595</v>
      </c>
      <c r="K3076" t="s">
        <v>596</v>
      </c>
      <c r="L3076">
        <v>4552</v>
      </c>
      <c r="M3076" t="s">
        <v>638</v>
      </c>
      <c r="N3076">
        <v>180</v>
      </c>
      <c r="O3076">
        <v>353012.39</v>
      </c>
      <c r="P3076">
        <v>3537301</v>
      </c>
      <c r="Q3076" t="str">
        <f>VLOOKUP(TRIM(J3076),S:T,2,FALSE)</f>
        <v>E4 - Medium C&amp;I</v>
      </c>
    </row>
    <row r="3077" spans="1:17" x14ac:dyDescent="0.35">
      <c r="A3077">
        <v>49</v>
      </c>
      <c r="B3077" t="s">
        <v>420</v>
      </c>
      <c r="C3077">
        <v>2021</v>
      </c>
      <c r="D3077">
        <v>1</v>
      </c>
      <c r="E3077" t="s">
        <v>582</v>
      </c>
      <c r="F3077">
        <v>6</v>
      </c>
      <c r="G3077" t="s">
        <v>645</v>
      </c>
      <c r="H3077">
        <v>34</v>
      </c>
      <c r="I3077" t="s">
        <v>597</v>
      </c>
      <c r="J3077" t="s">
        <v>598</v>
      </c>
      <c r="K3077" t="s">
        <v>599</v>
      </c>
      <c r="L3077">
        <v>700</v>
      </c>
      <c r="M3077" t="s">
        <v>138</v>
      </c>
      <c r="N3077">
        <v>121</v>
      </c>
      <c r="O3077">
        <v>13536.99</v>
      </c>
      <c r="P3077">
        <v>57663</v>
      </c>
      <c r="Q3077" t="str">
        <f>VLOOKUP(TRIM(J3077),S:T,2,FALSE)</f>
        <v>E3 - Small C&amp;I</v>
      </c>
    </row>
    <row r="3078" spans="1:17" x14ac:dyDescent="0.35">
      <c r="A3078">
        <v>49</v>
      </c>
      <c r="B3078" t="s">
        <v>420</v>
      </c>
      <c r="C3078">
        <v>2021</v>
      </c>
      <c r="D3078">
        <v>1</v>
      </c>
      <c r="E3078" t="s">
        <v>582</v>
      </c>
      <c r="F3078">
        <v>6</v>
      </c>
      <c r="G3078" t="s">
        <v>645</v>
      </c>
      <c r="H3078">
        <v>605</v>
      </c>
      <c r="I3078" t="s">
        <v>617</v>
      </c>
      <c r="J3078" t="s">
        <v>602</v>
      </c>
      <c r="K3078" t="s">
        <v>603</v>
      </c>
      <c r="L3078">
        <v>700</v>
      </c>
      <c r="M3078" t="s">
        <v>138</v>
      </c>
      <c r="N3078">
        <v>16</v>
      </c>
      <c r="O3078">
        <v>1467.79</v>
      </c>
      <c r="P3078">
        <v>5717</v>
      </c>
      <c r="Q3078" t="str">
        <f>VLOOKUP(TRIM(J3078),S:T,2,FALSE)</f>
        <v>E6 - OTHER</v>
      </c>
    </row>
    <row r="3079" spans="1:17" x14ac:dyDescent="0.35">
      <c r="A3079">
        <v>49</v>
      </c>
      <c r="B3079" t="s">
        <v>420</v>
      </c>
      <c r="C3079">
        <v>2021</v>
      </c>
      <c r="D3079">
        <v>1</v>
      </c>
      <c r="E3079" t="s">
        <v>582</v>
      </c>
      <c r="F3079">
        <v>6</v>
      </c>
      <c r="G3079" t="s">
        <v>645</v>
      </c>
      <c r="H3079">
        <v>610</v>
      </c>
      <c r="I3079" t="s">
        <v>646</v>
      </c>
      <c r="J3079" t="s">
        <v>620</v>
      </c>
      <c r="K3079" t="s">
        <v>621</v>
      </c>
      <c r="L3079">
        <v>700</v>
      </c>
      <c r="M3079" t="s">
        <v>138</v>
      </c>
      <c r="N3079">
        <v>10</v>
      </c>
      <c r="O3079">
        <v>3341.15</v>
      </c>
      <c r="P3079">
        <v>6696</v>
      </c>
      <c r="Q3079" t="str">
        <f>VLOOKUP(TRIM(J3079),S:T,2,FALSE)</f>
        <v>E6 - OTHER</v>
      </c>
    </row>
    <row r="3080" spans="1:17" x14ac:dyDescent="0.35">
      <c r="A3080">
        <v>49</v>
      </c>
      <c r="B3080" t="s">
        <v>420</v>
      </c>
      <c r="C3080">
        <v>2021</v>
      </c>
      <c r="D3080">
        <v>1</v>
      </c>
      <c r="E3080" t="s">
        <v>582</v>
      </c>
      <c r="F3080">
        <v>6</v>
      </c>
      <c r="G3080" t="s">
        <v>645</v>
      </c>
      <c r="H3080">
        <v>616</v>
      </c>
      <c r="I3080" t="s">
        <v>601</v>
      </c>
      <c r="J3080" t="s">
        <v>602</v>
      </c>
      <c r="K3080" t="s">
        <v>603</v>
      </c>
      <c r="L3080">
        <v>4562</v>
      </c>
      <c r="M3080" t="s">
        <v>647</v>
      </c>
      <c r="N3080">
        <v>70</v>
      </c>
      <c r="O3080">
        <v>5074.5</v>
      </c>
      <c r="P3080">
        <v>34521</v>
      </c>
      <c r="Q3080" t="str">
        <f>VLOOKUP(TRIM(J3080),S:T,2,FALSE)</f>
        <v>E6 - OTHER</v>
      </c>
    </row>
    <row r="3081" spans="1:17" x14ac:dyDescent="0.35">
      <c r="A3081">
        <v>49</v>
      </c>
      <c r="B3081" t="s">
        <v>420</v>
      </c>
      <c r="C3081">
        <v>2021</v>
      </c>
      <c r="D3081">
        <v>1</v>
      </c>
      <c r="E3081" t="s">
        <v>582</v>
      </c>
      <c r="F3081">
        <v>6</v>
      </c>
      <c r="G3081" t="s">
        <v>645</v>
      </c>
      <c r="H3081">
        <v>617</v>
      </c>
      <c r="I3081" t="s">
        <v>619</v>
      </c>
      <c r="J3081" t="s">
        <v>620</v>
      </c>
      <c r="K3081" t="s">
        <v>621</v>
      </c>
      <c r="L3081">
        <v>4562</v>
      </c>
      <c r="M3081" t="s">
        <v>647</v>
      </c>
      <c r="N3081">
        <v>129</v>
      </c>
      <c r="O3081">
        <v>417936.19</v>
      </c>
      <c r="P3081">
        <v>1394203</v>
      </c>
      <c r="Q3081" t="str">
        <f>VLOOKUP(TRIM(J3081),S:T,2,FALSE)</f>
        <v>E6 - OTHER</v>
      </c>
    </row>
    <row r="3082" spans="1:17" x14ac:dyDescent="0.35">
      <c r="A3082">
        <v>49</v>
      </c>
      <c r="B3082" t="s">
        <v>420</v>
      </c>
      <c r="C3082">
        <v>2021</v>
      </c>
      <c r="D3082">
        <v>1</v>
      </c>
      <c r="E3082" t="s">
        <v>582</v>
      </c>
      <c r="F3082">
        <v>6</v>
      </c>
      <c r="G3082" t="s">
        <v>645</v>
      </c>
      <c r="H3082">
        <v>619</v>
      </c>
      <c r="I3082" t="s">
        <v>648</v>
      </c>
      <c r="J3082" t="s">
        <v>624</v>
      </c>
      <c r="K3082" t="s">
        <v>625</v>
      </c>
      <c r="L3082">
        <v>4562</v>
      </c>
      <c r="M3082" t="s">
        <v>647</v>
      </c>
      <c r="N3082">
        <v>121</v>
      </c>
      <c r="O3082">
        <v>165050.75</v>
      </c>
      <c r="P3082">
        <v>1571565</v>
      </c>
      <c r="Q3082" t="str">
        <f>VLOOKUP(TRIM(J3082),S:T,2,FALSE)</f>
        <v>E6 - OTHER</v>
      </c>
    </row>
    <row r="3083" spans="1:17" x14ac:dyDescent="0.35">
      <c r="A3083">
        <v>49</v>
      </c>
      <c r="B3083" t="s">
        <v>420</v>
      </c>
      <c r="C3083">
        <v>2021</v>
      </c>
      <c r="D3083">
        <v>1</v>
      </c>
      <c r="E3083" t="s">
        <v>582</v>
      </c>
      <c r="F3083">
        <v>6</v>
      </c>
      <c r="G3083" t="s">
        <v>645</v>
      </c>
      <c r="H3083">
        <v>627</v>
      </c>
      <c r="I3083" t="s">
        <v>649</v>
      </c>
      <c r="J3083" t="s">
        <v>650</v>
      </c>
      <c r="K3083" t="s">
        <v>625</v>
      </c>
      <c r="L3083">
        <v>700</v>
      </c>
      <c r="M3083" t="s">
        <v>138</v>
      </c>
      <c r="N3083">
        <v>2</v>
      </c>
      <c r="O3083">
        <v>887.42</v>
      </c>
      <c r="P3083">
        <v>550</v>
      </c>
      <c r="Q3083" t="str">
        <f>VLOOKUP(TRIM(J3083),S:T,2,FALSE)</f>
        <v>E6 - OTHER</v>
      </c>
    </row>
    <row r="3084" spans="1:17" x14ac:dyDescent="0.35">
      <c r="A3084">
        <v>49</v>
      </c>
      <c r="B3084" t="s">
        <v>420</v>
      </c>
      <c r="C3084">
        <v>2021</v>
      </c>
      <c r="D3084">
        <v>1</v>
      </c>
      <c r="E3084" t="s">
        <v>582</v>
      </c>
      <c r="F3084">
        <v>6</v>
      </c>
      <c r="G3084" t="s">
        <v>645</v>
      </c>
      <c r="H3084">
        <v>628</v>
      </c>
      <c r="I3084" t="s">
        <v>440</v>
      </c>
      <c r="J3084" t="s">
        <v>602</v>
      </c>
      <c r="K3084" t="s">
        <v>603</v>
      </c>
      <c r="L3084">
        <v>700</v>
      </c>
      <c r="M3084" t="s">
        <v>138</v>
      </c>
      <c r="N3084">
        <v>206</v>
      </c>
      <c r="O3084">
        <v>21673.02</v>
      </c>
      <c r="P3084">
        <v>79661</v>
      </c>
      <c r="Q3084" t="str">
        <f>VLOOKUP(TRIM(J3084),S:T,2,FALSE)</f>
        <v>E6 - OTHER</v>
      </c>
    </row>
    <row r="3085" spans="1:17" x14ac:dyDescent="0.35">
      <c r="A3085">
        <v>49</v>
      </c>
      <c r="B3085" t="s">
        <v>420</v>
      </c>
      <c r="C3085">
        <v>2021</v>
      </c>
      <c r="D3085">
        <v>1</v>
      </c>
      <c r="E3085" t="s">
        <v>582</v>
      </c>
      <c r="F3085">
        <v>6</v>
      </c>
      <c r="G3085" t="s">
        <v>645</v>
      </c>
      <c r="H3085">
        <v>629</v>
      </c>
      <c r="I3085" t="s">
        <v>622</v>
      </c>
      <c r="J3085" t="s">
        <v>620</v>
      </c>
      <c r="K3085" t="s">
        <v>621</v>
      </c>
      <c r="L3085">
        <v>700</v>
      </c>
      <c r="M3085" t="s">
        <v>138</v>
      </c>
      <c r="N3085">
        <v>100</v>
      </c>
      <c r="O3085">
        <v>173784.86</v>
      </c>
      <c r="P3085">
        <v>401337</v>
      </c>
      <c r="Q3085" t="str">
        <f>VLOOKUP(TRIM(J3085),S:T,2,FALSE)</f>
        <v>E6 - OTHER</v>
      </c>
    </row>
    <row r="3086" spans="1:17" x14ac:dyDescent="0.35">
      <c r="A3086">
        <v>49</v>
      </c>
      <c r="B3086" t="s">
        <v>420</v>
      </c>
      <c r="C3086">
        <v>2021</v>
      </c>
      <c r="D3086">
        <v>1</v>
      </c>
      <c r="E3086" t="s">
        <v>582</v>
      </c>
      <c r="F3086">
        <v>6</v>
      </c>
      <c r="G3086" t="s">
        <v>645</v>
      </c>
      <c r="H3086">
        <v>630</v>
      </c>
      <c r="I3086" t="s">
        <v>651</v>
      </c>
      <c r="J3086" t="s">
        <v>624</v>
      </c>
      <c r="K3086" t="s">
        <v>625</v>
      </c>
      <c r="L3086">
        <v>700</v>
      </c>
      <c r="M3086" t="s">
        <v>138</v>
      </c>
      <c r="N3086">
        <v>1</v>
      </c>
      <c r="O3086">
        <v>997.55</v>
      </c>
      <c r="P3086">
        <v>4946</v>
      </c>
      <c r="Q3086" t="str">
        <f>VLOOKUP(TRIM(J3086),S:T,2,FALSE)</f>
        <v>E6 - OTHER</v>
      </c>
    </row>
    <row r="3087" spans="1:17" x14ac:dyDescent="0.35">
      <c r="A3087">
        <v>49</v>
      </c>
      <c r="B3087" t="s">
        <v>420</v>
      </c>
      <c r="C3087">
        <v>2021</v>
      </c>
      <c r="D3087">
        <v>1</v>
      </c>
      <c r="E3087" t="s">
        <v>582</v>
      </c>
      <c r="F3087">
        <v>6</v>
      </c>
      <c r="G3087" t="s">
        <v>645</v>
      </c>
      <c r="H3087">
        <v>631</v>
      </c>
      <c r="I3087" t="s">
        <v>623</v>
      </c>
      <c r="J3087" t="s">
        <v>624</v>
      </c>
      <c r="K3087" t="s">
        <v>625</v>
      </c>
      <c r="L3087">
        <v>700</v>
      </c>
      <c r="M3087" t="s">
        <v>138</v>
      </c>
      <c r="N3087">
        <v>26</v>
      </c>
      <c r="O3087">
        <v>30541.67</v>
      </c>
      <c r="P3087">
        <v>139978</v>
      </c>
      <c r="Q3087" t="str">
        <f>VLOOKUP(TRIM(J3087),S:T,2,FALSE)</f>
        <v>E6 - OTHER</v>
      </c>
    </row>
    <row r="3088" spans="1:17" x14ac:dyDescent="0.35">
      <c r="A3088">
        <v>49</v>
      </c>
      <c r="B3088" t="s">
        <v>420</v>
      </c>
      <c r="C3088">
        <v>2021</v>
      </c>
      <c r="D3088">
        <v>1</v>
      </c>
      <c r="E3088" t="s">
        <v>582</v>
      </c>
      <c r="F3088">
        <v>6</v>
      </c>
      <c r="G3088" t="s">
        <v>645</v>
      </c>
      <c r="H3088">
        <v>951</v>
      </c>
      <c r="I3088" t="s">
        <v>635</v>
      </c>
      <c r="J3088" t="s">
        <v>598</v>
      </c>
      <c r="K3088" t="s">
        <v>599</v>
      </c>
      <c r="L3088">
        <v>4562</v>
      </c>
      <c r="M3088" t="s">
        <v>647</v>
      </c>
      <c r="N3088">
        <v>243</v>
      </c>
      <c r="O3088">
        <v>13867.17</v>
      </c>
      <c r="P3088">
        <v>98041</v>
      </c>
      <c r="Q3088" t="str">
        <f>VLOOKUP(TRIM(J3088),S:T,2,FALSE)</f>
        <v>E3 - Small C&amp;I</v>
      </c>
    </row>
    <row r="3089" spans="1:17" x14ac:dyDescent="0.35">
      <c r="A3089">
        <v>49</v>
      </c>
      <c r="B3089" t="s">
        <v>420</v>
      </c>
      <c r="C3089">
        <v>2021</v>
      </c>
      <c r="D3089">
        <v>1</v>
      </c>
      <c r="E3089" t="s">
        <v>582</v>
      </c>
      <c r="F3089">
        <v>10</v>
      </c>
      <c r="G3089" t="s">
        <v>652</v>
      </c>
      <c r="H3089">
        <v>1</v>
      </c>
      <c r="I3089" t="s">
        <v>584</v>
      </c>
      <c r="J3089" t="s">
        <v>585</v>
      </c>
      <c r="K3089" t="s">
        <v>586</v>
      </c>
      <c r="L3089">
        <v>207</v>
      </c>
      <c r="M3089" t="s">
        <v>653</v>
      </c>
      <c r="N3089">
        <v>14699</v>
      </c>
      <c r="O3089">
        <v>3903009.7</v>
      </c>
      <c r="P3089">
        <v>16964404</v>
      </c>
      <c r="Q3089" t="str">
        <f>VLOOKUP(TRIM(J3089),S:T,2,FALSE)</f>
        <v>E1 - Residential</v>
      </c>
    </row>
    <row r="3090" spans="1:17" x14ac:dyDescent="0.35">
      <c r="A3090">
        <v>49</v>
      </c>
      <c r="B3090" t="s">
        <v>420</v>
      </c>
      <c r="C3090">
        <v>2021</v>
      </c>
      <c r="D3090">
        <v>1</v>
      </c>
      <c r="E3090" t="s">
        <v>582</v>
      </c>
      <c r="F3090">
        <v>10</v>
      </c>
      <c r="G3090" t="s">
        <v>652</v>
      </c>
      <c r="H3090">
        <v>5</v>
      </c>
      <c r="I3090" t="s">
        <v>654</v>
      </c>
      <c r="J3090" t="s">
        <v>589</v>
      </c>
      <c r="K3090" t="s">
        <v>590</v>
      </c>
      <c r="L3090">
        <v>207</v>
      </c>
      <c r="M3090" t="s">
        <v>653</v>
      </c>
      <c r="N3090">
        <v>2</v>
      </c>
      <c r="O3090">
        <v>262.63</v>
      </c>
      <c r="P3090">
        <v>1063</v>
      </c>
      <c r="Q3090" t="str">
        <f>VLOOKUP(TRIM(J3090),S:T,2,FALSE)</f>
        <v>E3 - Small C&amp;I</v>
      </c>
    </row>
    <row r="3091" spans="1:17" x14ac:dyDescent="0.35">
      <c r="A3091">
        <v>49</v>
      </c>
      <c r="B3091" t="s">
        <v>420</v>
      </c>
      <c r="C3091">
        <v>2021</v>
      </c>
      <c r="D3091">
        <v>1</v>
      </c>
      <c r="E3091" t="s">
        <v>582</v>
      </c>
      <c r="F3091">
        <v>10</v>
      </c>
      <c r="G3091" t="s">
        <v>652</v>
      </c>
      <c r="H3091">
        <v>6</v>
      </c>
      <c r="I3091" t="s">
        <v>591</v>
      </c>
      <c r="J3091" t="s">
        <v>592</v>
      </c>
      <c r="K3091" t="s">
        <v>593</v>
      </c>
      <c r="L3091">
        <v>207</v>
      </c>
      <c r="M3091" t="s">
        <v>653</v>
      </c>
      <c r="N3091">
        <v>976</v>
      </c>
      <c r="O3091">
        <v>194266.83</v>
      </c>
      <c r="P3091">
        <v>1147424</v>
      </c>
      <c r="Q3091" t="str">
        <f>VLOOKUP(TRIM(J3091),S:T,2,FALSE)</f>
        <v>E2 - Low Income Residential</v>
      </c>
    </row>
    <row r="3092" spans="1:17" x14ac:dyDescent="0.35">
      <c r="A3092">
        <v>49</v>
      </c>
      <c r="B3092" t="s">
        <v>420</v>
      </c>
      <c r="C3092">
        <v>2021</v>
      </c>
      <c r="D3092">
        <v>1</v>
      </c>
      <c r="E3092" t="s">
        <v>582</v>
      </c>
      <c r="F3092">
        <v>10</v>
      </c>
      <c r="G3092" t="s">
        <v>652</v>
      </c>
      <c r="H3092">
        <v>628</v>
      </c>
      <c r="I3092" t="s">
        <v>440</v>
      </c>
      <c r="J3092" t="s">
        <v>602</v>
      </c>
      <c r="K3092" t="s">
        <v>603</v>
      </c>
      <c r="L3092">
        <v>207</v>
      </c>
      <c r="M3092" t="s">
        <v>653</v>
      </c>
      <c r="N3092">
        <v>7</v>
      </c>
      <c r="O3092">
        <v>240.65</v>
      </c>
      <c r="P3092">
        <v>826</v>
      </c>
      <c r="Q3092" t="str">
        <f>VLOOKUP(TRIM(J3092),S:T,2,FALSE)</f>
        <v>E6 - OTHER</v>
      </c>
    </row>
    <row r="3093" spans="1:17" x14ac:dyDescent="0.35">
      <c r="A3093">
        <v>49</v>
      </c>
      <c r="B3093" t="s">
        <v>420</v>
      </c>
      <c r="C3093">
        <v>2021</v>
      </c>
      <c r="D3093">
        <v>1</v>
      </c>
      <c r="E3093" t="s">
        <v>582</v>
      </c>
      <c r="F3093">
        <v>10</v>
      </c>
      <c r="G3093" t="s">
        <v>652</v>
      </c>
      <c r="H3093">
        <v>903</v>
      </c>
      <c r="I3093" t="s">
        <v>605</v>
      </c>
      <c r="J3093" t="s">
        <v>585</v>
      </c>
      <c r="K3093" t="s">
        <v>586</v>
      </c>
      <c r="L3093">
        <v>4513</v>
      </c>
      <c r="M3093" t="s">
        <v>655</v>
      </c>
      <c r="N3093">
        <v>1590</v>
      </c>
      <c r="O3093">
        <v>240820.95</v>
      </c>
      <c r="P3093">
        <v>1985354</v>
      </c>
      <c r="Q3093" t="str">
        <f>VLOOKUP(TRIM(J3093),S:T,2,FALSE)</f>
        <v>E1 - Residential</v>
      </c>
    </row>
    <row r="3094" spans="1:17" x14ac:dyDescent="0.35">
      <c r="A3094">
        <v>49</v>
      </c>
      <c r="B3094" t="s">
        <v>420</v>
      </c>
      <c r="C3094">
        <v>2021</v>
      </c>
      <c r="D3094">
        <v>1</v>
      </c>
      <c r="E3094" t="s">
        <v>582</v>
      </c>
      <c r="F3094">
        <v>10</v>
      </c>
      <c r="G3094" t="s">
        <v>652</v>
      </c>
      <c r="H3094">
        <v>905</v>
      </c>
      <c r="I3094" t="s">
        <v>606</v>
      </c>
      <c r="J3094" t="s">
        <v>592</v>
      </c>
      <c r="K3094" t="s">
        <v>593</v>
      </c>
      <c r="L3094">
        <v>4513</v>
      </c>
      <c r="M3094" t="s">
        <v>655</v>
      </c>
      <c r="N3094">
        <v>115</v>
      </c>
      <c r="O3094">
        <v>6454.93</v>
      </c>
      <c r="P3094">
        <v>112401</v>
      </c>
      <c r="Q3094" t="str">
        <f>VLOOKUP(TRIM(J3094),S:T,2,FALSE)</f>
        <v>E2 - Low Income Residential</v>
      </c>
    </row>
    <row r="3095" spans="1:17" x14ac:dyDescent="0.35">
      <c r="A3095">
        <v>49</v>
      </c>
      <c r="B3095" t="s">
        <v>420</v>
      </c>
      <c r="C3095">
        <v>2021</v>
      </c>
      <c r="D3095">
        <v>1</v>
      </c>
      <c r="E3095" t="s">
        <v>582</v>
      </c>
      <c r="F3095">
        <v>1</v>
      </c>
      <c r="G3095" t="s">
        <v>583</v>
      </c>
      <c r="H3095">
        <v>400</v>
      </c>
      <c r="I3095" t="s">
        <v>656</v>
      </c>
      <c r="J3095">
        <v>1247</v>
      </c>
      <c r="K3095" t="s">
        <v>625</v>
      </c>
      <c r="L3095">
        <v>207</v>
      </c>
      <c r="M3095" t="s">
        <v>653</v>
      </c>
      <c r="N3095">
        <v>10</v>
      </c>
      <c r="O3095">
        <v>2040.72</v>
      </c>
      <c r="P3095">
        <v>1372.65</v>
      </c>
      <c r="Q3095" t="str">
        <f>VLOOKUP(J3095,S:T,2,FALSE)</f>
        <v>G1 - Residential</v>
      </c>
    </row>
    <row r="3096" spans="1:17" x14ac:dyDescent="0.35">
      <c r="A3096">
        <v>49</v>
      </c>
      <c r="B3096" t="s">
        <v>420</v>
      </c>
      <c r="C3096">
        <v>2021</v>
      </c>
      <c r="D3096">
        <v>1</v>
      </c>
      <c r="E3096" t="s">
        <v>582</v>
      </c>
      <c r="F3096">
        <v>1</v>
      </c>
      <c r="G3096" t="s">
        <v>583</v>
      </c>
      <c r="H3096">
        <v>401</v>
      </c>
      <c r="I3096" t="s">
        <v>657</v>
      </c>
      <c r="J3096">
        <v>1012</v>
      </c>
      <c r="K3096" t="s">
        <v>625</v>
      </c>
      <c r="L3096">
        <v>200</v>
      </c>
      <c r="M3096" t="s">
        <v>587</v>
      </c>
      <c r="N3096">
        <v>16159</v>
      </c>
      <c r="O3096">
        <v>953916.11</v>
      </c>
      <c r="P3096">
        <v>497408.96</v>
      </c>
      <c r="Q3096" t="str">
        <f>VLOOKUP(J3096,S:T,2,FALSE)</f>
        <v>G1 - Residential</v>
      </c>
    </row>
    <row r="3097" spans="1:17" x14ac:dyDescent="0.35">
      <c r="A3097">
        <v>49</v>
      </c>
      <c r="B3097" t="s">
        <v>420</v>
      </c>
      <c r="C3097">
        <v>2021</v>
      </c>
      <c r="D3097">
        <v>1</v>
      </c>
      <c r="E3097" t="s">
        <v>582</v>
      </c>
      <c r="F3097">
        <v>1</v>
      </c>
      <c r="G3097" t="s">
        <v>583</v>
      </c>
      <c r="H3097">
        <v>403</v>
      </c>
      <c r="I3097" t="s">
        <v>658</v>
      </c>
      <c r="J3097">
        <v>1101</v>
      </c>
      <c r="K3097" t="s">
        <v>625</v>
      </c>
      <c r="L3097">
        <v>200</v>
      </c>
      <c r="M3097" t="s">
        <v>587</v>
      </c>
      <c r="N3097">
        <v>638</v>
      </c>
      <c r="O3097">
        <v>37670.800000000003</v>
      </c>
      <c r="P3097">
        <v>28962.94</v>
      </c>
      <c r="Q3097" t="str">
        <f>VLOOKUP(J3097,S:T,2,FALSE)</f>
        <v>G2 - Low Income Residential</v>
      </c>
    </row>
    <row r="3098" spans="1:17" x14ac:dyDescent="0.35">
      <c r="A3098">
        <v>49</v>
      </c>
      <c r="B3098" t="s">
        <v>420</v>
      </c>
      <c r="C3098">
        <v>2021</v>
      </c>
      <c r="D3098">
        <v>1</v>
      </c>
      <c r="E3098" t="s">
        <v>582</v>
      </c>
      <c r="F3098">
        <v>3</v>
      </c>
      <c r="G3098" t="s">
        <v>609</v>
      </c>
      <c r="H3098">
        <v>400</v>
      </c>
      <c r="I3098" t="s">
        <v>656</v>
      </c>
      <c r="J3098">
        <v>0</v>
      </c>
      <c r="K3098" t="s">
        <v>625</v>
      </c>
      <c r="L3098">
        <v>0</v>
      </c>
      <c r="M3098" t="s">
        <v>659</v>
      </c>
      <c r="N3098">
        <v>1</v>
      </c>
      <c r="O3098">
        <v>1247.3699999999999</v>
      </c>
      <c r="P3098">
        <v>900.37</v>
      </c>
      <c r="Q3098" t="str">
        <f>VLOOKUP(J3098,S:T,2,FALSE)</f>
        <v>G6 - OTHER</v>
      </c>
    </row>
    <row r="3099" spans="1:17" x14ac:dyDescent="0.35">
      <c r="A3099">
        <v>49</v>
      </c>
      <c r="B3099" t="s">
        <v>420</v>
      </c>
      <c r="C3099">
        <v>2021</v>
      </c>
      <c r="D3099">
        <v>1</v>
      </c>
      <c r="E3099" t="s">
        <v>582</v>
      </c>
      <c r="F3099">
        <v>3</v>
      </c>
      <c r="G3099" t="s">
        <v>609</v>
      </c>
      <c r="H3099">
        <v>404</v>
      </c>
      <c r="I3099" t="s">
        <v>660</v>
      </c>
      <c r="J3099">
        <v>2107</v>
      </c>
      <c r="K3099" t="s">
        <v>625</v>
      </c>
      <c r="L3099">
        <v>300</v>
      </c>
      <c r="M3099" t="s">
        <v>610</v>
      </c>
      <c r="N3099">
        <v>18115</v>
      </c>
      <c r="O3099">
        <v>5680858.7999999998</v>
      </c>
      <c r="P3099">
        <v>4120396.97</v>
      </c>
      <c r="Q3099" t="str">
        <f>VLOOKUP(J3099,S:T,2,FALSE)</f>
        <v>G3 - Small C&amp;I</v>
      </c>
    </row>
    <row r="3100" spans="1:17" x14ac:dyDescent="0.35">
      <c r="A3100">
        <v>49</v>
      </c>
      <c r="B3100" t="s">
        <v>420</v>
      </c>
      <c r="C3100">
        <v>2021</v>
      </c>
      <c r="D3100">
        <v>1</v>
      </c>
      <c r="E3100" t="s">
        <v>582</v>
      </c>
      <c r="F3100">
        <v>3</v>
      </c>
      <c r="G3100" t="s">
        <v>609</v>
      </c>
      <c r="H3100">
        <v>405</v>
      </c>
      <c r="I3100" t="s">
        <v>661</v>
      </c>
      <c r="J3100">
        <v>2237</v>
      </c>
      <c r="K3100" t="s">
        <v>625</v>
      </c>
      <c r="L3100">
        <v>300</v>
      </c>
      <c r="M3100" t="s">
        <v>610</v>
      </c>
      <c r="N3100">
        <v>3125</v>
      </c>
      <c r="O3100">
        <v>5191893.8899999997</v>
      </c>
      <c r="P3100">
        <v>4813059.82</v>
      </c>
      <c r="Q3100" t="str">
        <f>VLOOKUP(J3100,S:T,2,FALSE)</f>
        <v>G4 - Medium C&amp;I</v>
      </c>
    </row>
    <row r="3101" spans="1:17" x14ac:dyDescent="0.35">
      <c r="A3101">
        <v>49</v>
      </c>
      <c r="B3101" t="s">
        <v>420</v>
      </c>
      <c r="C3101">
        <v>2021</v>
      </c>
      <c r="D3101">
        <v>1</v>
      </c>
      <c r="E3101" t="s">
        <v>582</v>
      </c>
      <c r="F3101">
        <v>3</v>
      </c>
      <c r="G3101" t="s">
        <v>609</v>
      </c>
      <c r="H3101">
        <v>406</v>
      </c>
      <c r="I3101" t="s">
        <v>662</v>
      </c>
      <c r="J3101">
        <v>2221</v>
      </c>
      <c r="K3101" t="s">
        <v>625</v>
      </c>
      <c r="L3101">
        <v>1670</v>
      </c>
      <c r="M3101" t="s">
        <v>663</v>
      </c>
      <c r="N3101">
        <v>1424</v>
      </c>
      <c r="O3101">
        <v>1380091.38</v>
      </c>
      <c r="P3101">
        <v>2792149.9</v>
      </c>
      <c r="Q3101" t="str">
        <f>VLOOKUP(J3101,S:T,2,FALSE)</f>
        <v>G4 - Medium C&amp;I</v>
      </c>
    </row>
    <row r="3102" spans="1:17" x14ac:dyDescent="0.35">
      <c r="A3102">
        <v>49</v>
      </c>
      <c r="B3102" t="s">
        <v>420</v>
      </c>
      <c r="C3102">
        <v>2021</v>
      </c>
      <c r="D3102">
        <v>1</v>
      </c>
      <c r="E3102" t="s">
        <v>582</v>
      </c>
      <c r="F3102">
        <v>3</v>
      </c>
      <c r="G3102" t="s">
        <v>609</v>
      </c>
      <c r="H3102">
        <v>407</v>
      </c>
      <c r="I3102" t="s">
        <v>664</v>
      </c>
      <c r="J3102" t="s">
        <v>497</v>
      </c>
      <c r="K3102" t="s">
        <v>625</v>
      </c>
      <c r="L3102">
        <v>1670</v>
      </c>
      <c r="M3102" t="s">
        <v>663</v>
      </c>
      <c r="N3102">
        <v>321</v>
      </c>
      <c r="O3102">
        <v>374921.31</v>
      </c>
      <c r="P3102">
        <v>758612.99</v>
      </c>
      <c r="Q3102" t="str">
        <f>VLOOKUP(J3102,S:T,2,FALSE)</f>
        <v>G4 - Medium C&amp;I</v>
      </c>
    </row>
    <row r="3103" spans="1:17" x14ac:dyDescent="0.35">
      <c r="A3103">
        <v>49</v>
      </c>
      <c r="B3103" t="s">
        <v>420</v>
      </c>
      <c r="C3103">
        <v>2021</v>
      </c>
      <c r="D3103">
        <v>1</v>
      </c>
      <c r="E3103" t="s">
        <v>582</v>
      </c>
      <c r="F3103">
        <v>3</v>
      </c>
      <c r="G3103" t="s">
        <v>609</v>
      </c>
      <c r="H3103">
        <v>408</v>
      </c>
      <c r="I3103" t="s">
        <v>665</v>
      </c>
      <c r="J3103">
        <v>2231</v>
      </c>
      <c r="K3103" t="s">
        <v>625</v>
      </c>
      <c r="L3103">
        <v>300</v>
      </c>
      <c r="M3103" t="s">
        <v>610</v>
      </c>
      <c r="N3103">
        <v>66</v>
      </c>
      <c r="O3103">
        <v>135466.5</v>
      </c>
      <c r="P3103">
        <v>126270.58</v>
      </c>
      <c r="Q3103" t="str">
        <f>VLOOKUP(J3103,S:T,2,FALSE)</f>
        <v>G4 - Medium C&amp;I</v>
      </c>
    </row>
    <row r="3104" spans="1:17" x14ac:dyDescent="0.35">
      <c r="A3104">
        <v>49</v>
      </c>
      <c r="B3104" t="s">
        <v>420</v>
      </c>
      <c r="C3104">
        <v>2021</v>
      </c>
      <c r="D3104">
        <v>1</v>
      </c>
      <c r="E3104" t="s">
        <v>582</v>
      </c>
      <c r="F3104">
        <v>3</v>
      </c>
      <c r="G3104" t="s">
        <v>609</v>
      </c>
      <c r="H3104">
        <v>409</v>
      </c>
      <c r="I3104" t="s">
        <v>666</v>
      </c>
      <c r="J3104">
        <v>3367</v>
      </c>
      <c r="K3104" t="s">
        <v>625</v>
      </c>
      <c r="L3104">
        <v>300</v>
      </c>
      <c r="M3104" t="s">
        <v>610</v>
      </c>
      <c r="N3104">
        <v>88</v>
      </c>
      <c r="O3104">
        <v>946505.12</v>
      </c>
      <c r="P3104">
        <v>897883.65</v>
      </c>
      <c r="Q3104" t="str">
        <f>VLOOKUP(J3104,S:T,2,FALSE)</f>
        <v>G5 - Large C&amp;I</v>
      </c>
    </row>
    <row r="3105" spans="1:17" x14ac:dyDescent="0.35">
      <c r="A3105">
        <v>49</v>
      </c>
      <c r="B3105" t="s">
        <v>420</v>
      </c>
      <c r="C3105">
        <v>2021</v>
      </c>
      <c r="D3105">
        <v>1</v>
      </c>
      <c r="E3105" t="s">
        <v>582</v>
      </c>
      <c r="F3105">
        <v>3</v>
      </c>
      <c r="G3105" t="s">
        <v>609</v>
      </c>
      <c r="H3105">
        <v>410</v>
      </c>
      <c r="I3105" t="s">
        <v>667</v>
      </c>
      <c r="J3105">
        <v>3321</v>
      </c>
      <c r="K3105" t="s">
        <v>625</v>
      </c>
      <c r="L3105">
        <v>1670</v>
      </c>
      <c r="M3105" t="s">
        <v>663</v>
      </c>
      <c r="N3105">
        <v>207</v>
      </c>
      <c r="O3105">
        <v>971968.59</v>
      </c>
      <c r="P3105">
        <v>2052621.64</v>
      </c>
      <c r="Q3105" t="str">
        <f>VLOOKUP(J3105,S:T,2,FALSE)</f>
        <v>G5 - Large C&amp;I</v>
      </c>
    </row>
    <row r="3106" spans="1:17" x14ac:dyDescent="0.35">
      <c r="A3106">
        <v>49</v>
      </c>
      <c r="B3106" t="s">
        <v>420</v>
      </c>
      <c r="C3106">
        <v>2021</v>
      </c>
      <c r="D3106">
        <v>1</v>
      </c>
      <c r="E3106" t="s">
        <v>582</v>
      </c>
      <c r="F3106">
        <v>3</v>
      </c>
      <c r="G3106" t="s">
        <v>609</v>
      </c>
      <c r="H3106">
        <v>411</v>
      </c>
      <c r="I3106" t="s">
        <v>668</v>
      </c>
      <c r="J3106" t="s">
        <v>490</v>
      </c>
      <c r="K3106" t="s">
        <v>625</v>
      </c>
      <c r="L3106">
        <v>1670</v>
      </c>
      <c r="M3106" t="s">
        <v>663</v>
      </c>
      <c r="N3106">
        <v>111</v>
      </c>
      <c r="O3106">
        <v>569210.15</v>
      </c>
      <c r="P3106">
        <v>1186755.33</v>
      </c>
      <c r="Q3106" t="str">
        <f>VLOOKUP(J3106,S:T,2,FALSE)</f>
        <v>G5 - Large C&amp;I</v>
      </c>
    </row>
    <row r="3107" spans="1:17" x14ac:dyDescent="0.35">
      <c r="A3107">
        <v>49</v>
      </c>
      <c r="B3107" t="s">
        <v>420</v>
      </c>
      <c r="C3107">
        <v>2021</v>
      </c>
      <c r="D3107">
        <v>1</v>
      </c>
      <c r="E3107" t="s">
        <v>582</v>
      </c>
      <c r="F3107">
        <v>3</v>
      </c>
      <c r="G3107" t="s">
        <v>609</v>
      </c>
      <c r="H3107">
        <v>412</v>
      </c>
      <c r="I3107" t="s">
        <v>669</v>
      </c>
      <c r="J3107">
        <v>3331</v>
      </c>
      <c r="K3107" t="s">
        <v>625</v>
      </c>
      <c r="L3107">
        <v>300</v>
      </c>
      <c r="M3107" t="s">
        <v>610</v>
      </c>
      <c r="N3107">
        <v>6</v>
      </c>
      <c r="O3107">
        <v>99762.02</v>
      </c>
      <c r="P3107">
        <v>94953.8</v>
      </c>
      <c r="Q3107" t="str">
        <f>VLOOKUP(J3107,S:T,2,FALSE)</f>
        <v>G5 - Large C&amp;I</v>
      </c>
    </row>
    <row r="3108" spans="1:17" x14ac:dyDescent="0.35">
      <c r="A3108">
        <v>49</v>
      </c>
      <c r="B3108" t="s">
        <v>420</v>
      </c>
      <c r="C3108">
        <v>2021</v>
      </c>
      <c r="D3108">
        <v>1</v>
      </c>
      <c r="E3108" t="s">
        <v>582</v>
      </c>
      <c r="F3108">
        <v>3</v>
      </c>
      <c r="G3108" t="s">
        <v>609</v>
      </c>
      <c r="H3108">
        <v>413</v>
      </c>
      <c r="I3108" t="s">
        <v>670</v>
      </c>
      <c r="J3108">
        <v>3496</v>
      </c>
      <c r="K3108" t="s">
        <v>625</v>
      </c>
      <c r="L3108">
        <v>300</v>
      </c>
      <c r="M3108" t="s">
        <v>610</v>
      </c>
      <c r="N3108">
        <v>4</v>
      </c>
      <c r="O3108">
        <v>47007.87</v>
      </c>
      <c r="P3108">
        <v>52283.62</v>
      </c>
      <c r="Q3108" t="str">
        <f>VLOOKUP(J3108,S:T,2,FALSE)</f>
        <v>G5 - Large C&amp;I</v>
      </c>
    </row>
    <row r="3109" spans="1:17" x14ac:dyDescent="0.35">
      <c r="A3109">
        <v>49</v>
      </c>
      <c r="B3109" t="s">
        <v>420</v>
      </c>
      <c r="C3109">
        <v>2021</v>
      </c>
      <c r="D3109">
        <v>1</v>
      </c>
      <c r="E3109" t="s">
        <v>582</v>
      </c>
      <c r="F3109">
        <v>3</v>
      </c>
      <c r="G3109" t="s">
        <v>609</v>
      </c>
      <c r="H3109">
        <v>414</v>
      </c>
      <c r="I3109" t="s">
        <v>671</v>
      </c>
      <c r="J3109">
        <v>3421</v>
      </c>
      <c r="K3109" t="s">
        <v>625</v>
      </c>
      <c r="L3109">
        <v>1670</v>
      </c>
      <c r="M3109" t="s">
        <v>663</v>
      </c>
      <c r="N3109">
        <v>3</v>
      </c>
      <c r="O3109">
        <v>22036.51</v>
      </c>
      <c r="P3109">
        <v>97170.4</v>
      </c>
      <c r="Q3109" t="str">
        <f>VLOOKUP(J3109,S:T,2,FALSE)</f>
        <v>G5 - Large C&amp;I</v>
      </c>
    </row>
    <row r="3110" spans="1:17" x14ac:dyDescent="0.35">
      <c r="A3110">
        <v>49</v>
      </c>
      <c r="B3110" t="s">
        <v>420</v>
      </c>
      <c r="C3110">
        <v>2021</v>
      </c>
      <c r="D3110">
        <v>1</v>
      </c>
      <c r="E3110" t="s">
        <v>582</v>
      </c>
      <c r="F3110">
        <v>3</v>
      </c>
      <c r="G3110" t="s">
        <v>609</v>
      </c>
      <c r="H3110">
        <v>415</v>
      </c>
      <c r="I3110" t="s">
        <v>672</v>
      </c>
      <c r="J3110" t="s">
        <v>502</v>
      </c>
      <c r="K3110" t="s">
        <v>625</v>
      </c>
      <c r="L3110">
        <v>1670</v>
      </c>
      <c r="M3110" t="s">
        <v>663</v>
      </c>
      <c r="N3110">
        <v>26</v>
      </c>
      <c r="O3110">
        <v>338004.29</v>
      </c>
      <c r="P3110">
        <v>1555820.15</v>
      </c>
      <c r="Q3110" t="str">
        <f>VLOOKUP(J3110,S:T,2,FALSE)</f>
        <v>G5 - Large C&amp;I</v>
      </c>
    </row>
    <row r="3111" spans="1:17" x14ac:dyDescent="0.35">
      <c r="A3111">
        <v>49</v>
      </c>
      <c r="B3111" t="s">
        <v>420</v>
      </c>
      <c r="C3111">
        <v>2021</v>
      </c>
      <c r="D3111">
        <v>1</v>
      </c>
      <c r="E3111" t="s">
        <v>582</v>
      </c>
      <c r="F3111">
        <v>3</v>
      </c>
      <c r="G3111" t="s">
        <v>609</v>
      </c>
      <c r="H3111">
        <v>417</v>
      </c>
      <c r="I3111" t="s">
        <v>673</v>
      </c>
      <c r="J3111">
        <v>2367</v>
      </c>
      <c r="K3111" t="s">
        <v>625</v>
      </c>
      <c r="L3111">
        <v>300</v>
      </c>
      <c r="M3111" t="s">
        <v>610</v>
      </c>
      <c r="N3111">
        <v>27</v>
      </c>
      <c r="O3111">
        <v>138417.24</v>
      </c>
      <c r="P3111">
        <v>150225.97</v>
      </c>
      <c r="Q3111" t="str">
        <f>VLOOKUP(J3111,S:T,2,FALSE)</f>
        <v>G5 - Large C&amp;I</v>
      </c>
    </row>
    <row r="3112" spans="1:17" x14ac:dyDescent="0.35">
      <c r="A3112">
        <v>49</v>
      </c>
      <c r="B3112" t="s">
        <v>420</v>
      </c>
      <c r="C3112">
        <v>2021</v>
      </c>
      <c r="D3112">
        <v>1</v>
      </c>
      <c r="E3112" t="s">
        <v>582</v>
      </c>
      <c r="F3112">
        <v>3</v>
      </c>
      <c r="G3112" t="s">
        <v>609</v>
      </c>
      <c r="H3112">
        <v>418</v>
      </c>
      <c r="I3112" t="s">
        <v>674</v>
      </c>
      <c r="J3112">
        <v>2321</v>
      </c>
      <c r="K3112" t="s">
        <v>625</v>
      </c>
      <c r="L3112">
        <v>1671</v>
      </c>
      <c r="M3112" t="s">
        <v>675</v>
      </c>
      <c r="N3112">
        <v>48</v>
      </c>
      <c r="O3112">
        <v>153363.49</v>
      </c>
      <c r="P3112">
        <v>390795.61</v>
      </c>
      <c r="Q3112" t="str">
        <f>VLOOKUP(J3112,S:T,2,FALSE)</f>
        <v>G5 - Large C&amp;I</v>
      </c>
    </row>
    <row r="3113" spans="1:17" x14ac:dyDescent="0.35">
      <c r="A3113">
        <v>49</v>
      </c>
      <c r="B3113" t="s">
        <v>420</v>
      </c>
      <c r="C3113">
        <v>2021</v>
      </c>
      <c r="D3113">
        <v>1</v>
      </c>
      <c r="E3113" t="s">
        <v>582</v>
      </c>
      <c r="F3113">
        <v>3</v>
      </c>
      <c r="G3113" t="s">
        <v>609</v>
      </c>
      <c r="H3113">
        <v>419</v>
      </c>
      <c r="I3113" t="s">
        <v>676</v>
      </c>
      <c r="J3113" t="s">
        <v>520</v>
      </c>
      <c r="K3113" t="s">
        <v>625</v>
      </c>
      <c r="L3113">
        <v>1671</v>
      </c>
      <c r="M3113" t="s">
        <v>675</v>
      </c>
      <c r="N3113">
        <v>4</v>
      </c>
      <c r="O3113">
        <v>12829.93</v>
      </c>
      <c r="P3113">
        <v>31490.47</v>
      </c>
      <c r="Q3113" t="str">
        <f>VLOOKUP(J3113,S:T,2,FALSE)</f>
        <v>G5 - Large C&amp;I</v>
      </c>
    </row>
    <row r="3114" spans="1:17" x14ac:dyDescent="0.35">
      <c r="A3114">
        <v>49</v>
      </c>
      <c r="B3114" t="s">
        <v>420</v>
      </c>
      <c r="C3114">
        <v>2021</v>
      </c>
      <c r="D3114">
        <v>1</v>
      </c>
      <c r="E3114" t="s">
        <v>582</v>
      </c>
      <c r="F3114">
        <v>3</v>
      </c>
      <c r="G3114" t="s">
        <v>609</v>
      </c>
      <c r="H3114">
        <v>421</v>
      </c>
      <c r="I3114" t="s">
        <v>677</v>
      </c>
      <c r="J3114">
        <v>2496</v>
      </c>
      <c r="K3114" t="s">
        <v>625</v>
      </c>
      <c r="L3114">
        <v>300</v>
      </c>
      <c r="M3114" t="s">
        <v>610</v>
      </c>
      <c r="N3114">
        <v>1</v>
      </c>
      <c r="O3114">
        <v>26129.06</v>
      </c>
      <c r="P3114">
        <v>31794.04</v>
      </c>
      <c r="Q3114" t="str">
        <f>VLOOKUP(J3114,S:T,2,FALSE)</f>
        <v>G5 - Large C&amp;I</v>
      </c>
    </row>
    <row r="3115" spans="1:17" x14ac:dyDescent="0.35">
      <c r="A3115">
        <v>49</v>
      </c>
      <c r="B3115" t="s">
        <v>420</v>
      </c>
      <c r="C3115">
        <v>2021</v>
      </c>
      <c r="D3115">
        <v>1</v>
      </c>
      <c r="E3115" t="s">
        <v>582</v>
      </c>
      <c r="F3115">
        <v>3</v>
      </c>
      <c r="G3115" t="s">
        <v>609</v>
      </c>
      <c r="H3115">
        <v>422</v>
      </c>
      <c r="I3115" t="s">
        <v>678</v>
      </c>
      <c r="J3115">
        <v>2421</v>
      </c>
      <c r="K3115" t="s">
        <v>625</v>
      </c>
      <c r="L3115">
        <v>1671</v>
      </c>
      <c r="M3115" t="s">
        <v>675</v>
      </c>
      <c r="N3115">
        <v>1</v>
      </c>
      <c r="O3115">
        <v>6931.43</v>
      </c>
      <c r="P3115">
        <v>27038</v>
      </c>
      <c r="Q3115" t="str">
        <f>VLOOKUP(J3115,S:T,2,FALSE)</f>
        <v>G5 - Large C&amp;I</v>
      </c>
    </row>
    <row r="3116" spans="1:17" x14ac:dyDescent="0.35">
      <c r="A3116">
        <v>49</v>
      </c>
      <c r="B3116" t="s">
        <v>420</v>
      </c>
      <c r="C3116">
        <v>2021</v>
      </c>
      <c r="D3116">
        <v>1</v>
      </c>
      <c r="E3116" t="s">
        <v>582</v>
      </c>
      <c r="F3116">
        <v>3</v>
      </c>
      <c r="G3116" t="s">
        <v>609</v>
      </c>
      <c r="H3116">
        <v>423</v>
      </c>
      <c r="I3116" t="s">
        <v>679</v>
      </c>
      <c r="J3116" t="s">
        <v>483</v>
      </c>
      <c r="K3116" t="s">
        <v>625</v>
      </c>
      <c r="L3116">
        <v>1671</v>
      </c>
      <c r="M3116" t="s">
        <v>675</v>
      </c>
      <c r="N3116">
        <v>11</v>
      </c>
      <c r="O3116">
        <v>194190.18</v>
      </c>
      <c r="P3116">
        <v>1085345.95</v>
      </c>
      <c r="Q3116" t="str">
        <f>VLOOKUP(J3116,S:T,2,FALSE)</f>
        <v>G5 - Large C&amp;I</v>
      </c>
    </row>
    <row r="3117" spans="1:17" x14ac:dyDescent="0.35">
      <c r="A3117">
        <v>49</v>
      </c>
      <c r="B3117" t="s">
        <v>420</v>
      </c>
      <c r="C3117">
        <v>2021</v>
      </c>
      <c r="D3117">
        <v>1</v>
      </c>
      <c r="E3117" t="s">
        <v>582</v>
      </c>
      <c r="F3117">
        <v>3</v>
      </c>
      <c r="G3117" t="s">
        <v>609</v>
      </c>
      <c r="H3117">
        <v>425</v>
      </c>
      <c r="I3117" t="s">
        <v>680</v>
      </c>
      <c r="J3117" t="s">
        <v>480</v>
      </c>
      <c r="K3117" t="s">
        <v>625</v>
      </c>
      <c r="L3117">
        <v>1675</v>
      </c>
      <c r="M3117" t="s">
        <v>681</v>
      </c>
      <c r="N3117">
        <v>4</v>
      </c>
      <c r="O3117">
        <v>44299.35</v>
      </c>
      <c r="P3117">
        <v>41886.46</v>
      </c>
      <c r="Q3117" t="str">
        <f>VLOOKUP(J3117,S:T,2,FALSE)</f>
        <v>G5 - Large C&amp;I</v>
      </c>
    </row>
    <row r="3118" spans="1:17" x14ac:dyDescent="0.35">
      <c r="A3118">
        <v>49</v>
      </c>
      <c r="B3118" t="s">
        <v>420</v>
      </c>
      <c r="C3118">
        <v>2021</v>
      </c>
      <c r="D3118">
        <v>1</v>
      </c>
      <c r="E3118" t="s">
        <v>582</v>
      </c>
      <c r="F3118">
        <v>3</v>
      </c>
      <c r="G3118" t="s">
        <v>609</v>
      </c>
      <c r="H3118">
        <v>428</v>
      </c>
      <c r="I3118" t="s">
        <v>529</v>
      </c>
      <c r="J3118" t="s">
        <v>530</v>
      </c>
      <c r="K3118" t="s">
        <v>625</v>
      </c>
      <c r="L3118">
        <v>1675</v>
      </c>
      <c r="M3118" t="s">
        <v>681</v>
      </c>
      <c r="N3118">
        <v>1</v>
      </c>
      <c r="O3118">
        <v>31529.4</v>
      </c>
      <c r="P3118">
        <v>39039.230000000003</v>
      </c>
      <c r="Q3118" t="str">
        <f>VLOOKUP(J3118,S:T,2,FALSE)</f>
        <v>G5 - Large C&amp;I</v>
      </c>
    </row>
    <row r="3119" spans="1:17" x14ac:dyDescent="0.35">
      <c r="A3119">
        <v>49</v>
      </c>
      <c r="B3119" t="s">
        <v>420</v>
      </c>
      <c r="C3119">
        <v>2021</v>
      </c>
      <c r="D3119">
        <v>1</v>
      </c>
      <c r="E3119" t="s">
        <v>582</v>
      </c>
      <c r="F3119">
        <v>3</v>
      </c>
      <c r="G3119" t="s">
        <v>609</v>
      </c>
      <c r="H3119">
        <v>430</v>
      </c>
      <c r="I3119" t="s">
        <v>682</v>
      </c>
      <c r="J3119" t="s">
        <v>493</v>
      </c>
      <c r="K3119" t="s">
        <v>625</v>
      </c>
      <c r="L3119">
        <v>300</v>
      </c>
      <c r="M3119" t="s">
        <v>610</v>
      </c>
      <c r="N3119">
        <v>1</v>
      </c>
      <c r="O3119">
        <v>18749.63</v>
      </c>
      <c r="P3119">
        <v>1</v>
      </c>
      <c r="Q3119" t="str">
        <f>VLOOKUP(J3119,S:T,2,FALSE)</f>
        <v>E6 - OTHER</v>
      </c>
    </row>
    <row r="3120" spans="1:17" x14ac:dyDescent="0.35">
      <c r="A3120">
        <v>49</v>
      </c>
      <c r="B3120" t="s">
        <v>420</v>
      </c>
      <c r="C3120">
        <v>2021</v>
      </c>
      <c r="D3120">
        <v>1</v>
      </c>
      <c r="E3120" t="s">
        <v>582</v>
      </c>
      <c r="F3120">
        <v>3</v>
      </c>
      <c r="G3120" t="s">
        <v>609</v>
      </c>
      <c r="H3120">
        <v>431</v>
      </c>
      <c r="I3120" t="s">
        <v>683</v>
      </c>
      <c r="J3120" t="s">
        <v>515</v>
      </c>
      <c r="K3120" t="s">
        <v>625</v>
      </c>
      <c r="L3120">
        <v>1673</v>
      </c>
      <c r="M3120" t="s">
        <v>684</v>
      </c>
      <c r="N3120">
        <v>3</v>
      </c>
      <c r="O3120">
        <v>-346033.63</v>
      </c>
      <c r="P3120">
        <v>0</v>
      </c>
      <c r="Q3120" t="str">
        <f>VLOOKUP(J3120,S:T,2,FALSE)</f>
        <v>G6 - OTHER</v>
      </c>
    </row>
    <row r="3121" spans="1:17" x14ac:dyDescent="0.35">
      <c r="A3121">
        <v>49</v>
      </c>
      <c r="B3121" t="s">
        <v>420</v>
      </c>
      <c r="C3121">
        <v>2021</v>
      </c>
      <c r="D3121">
        <v>1</v>
      </c>
      <c r="E3121" t="s">
        <v>582</v>
      </c>
      <c r="F3121">
        <v>3</v>
      </c>
      <c r="G3121" t="s">
        <v>609</v>
      </c>
      <c r="H3121">
        <v>432</v>
      </c>
      <c r="I3121" t="s">
        <v>685</v>
      </c>
      <c r="J3121" t="s">
        <v>508</v>
      </c>
      <c r="K3121" t="s">
        <v>625</v>
      </c>
      <c r="L3121">
        <v>1674</v>
      </c>
      <c r="M3121" t="s">
        <v>686</v>
      </c>
      <c r="N3121">
        <v>3</v>
      </c>
      <c r="O3121">
        <v>272223.03999999998</v>
      </c>
      <c r="P3121">
        <v>0</v>
      </c>
      <c r="Q3121" t="str">
        <f>VLOOKUP(J3121,S:T,2,FALSE)</f>
        <v>G6 - OTHER</v>
      </c>
    </row>
    <row r="3122" spans="1:17" x14ac:dyDescent="0.35">
      <c r="A3122">
        <v>49</v>
      </c>
      <c r="B3122" t="s">
        <v>420</v>
      </c>
      <c r="C3122">
        <v>2021</v>
      </c>
      <c r="D3122">
        <v>1</v>
      </c>
      <c r="E3122" t="s">
        <v>582</v>
      </c>
      <c r="F3122">
        <v>3</v>
      </c>
      <c r="G3122" t="s">
        <v>609</v>
      </c>
      <c r="H3122">
        <v>439</v>
      </c>
      <c r="I3122" t="s">
        <v>687</v>
      </c>
      <c r="J3122" t="s">
        <v>488</v>
      </c>
      <c r="K3122" t="s">
        <v>625</v>
      </c>
      <c r="L3122">
        <v>300</v>
      </c>
      <c r="M3122" t="s">
        <v>610</v>
      </c>
      <c r="N3122">
        <v>1</v>
      </c>
      <c r="O3122">
        <v>180602.78</v>
      </c>
      <c r="P3122">
        <v>321277.46000000002</v>
      </c>
      <c r="Q3122" t="str">
        <f>VLOOKUP(J3122,S:T,2,FALSE)</f>
        <v>G5 - Large C&amp;I</v>
      </c>
    </row>
    <row r="3123" spans="1:17" x14ac:dyDescent="0.35">
      <c r="A3123">
        <v>49</v>
      </c>
      <c r="B3123" t="s">
        <v>420</v>
      </c>
      <c r="C3123">
        <v>2021</v>
      </c>
      <c r="D3123">
        <v>1</v>
      </c>
      <c r="E3123" t="s">
        <v>582</v>
      </c>
      <c r="F3123">
        <v>3</v>
      </c>
      <c r="G3123" t="s">
        <v>609</v>
      </c>
      <c r="H3123">
        <v>440</v>
      </c>
      <c r="I3123" t="s">
        <v>688</v>
      </c>
      <c r="J3123" t="s">
        <v>523</v>
      </c>
      <c r="K3123" t="s">
        <v>625</v>
      </c>
      <c r="L3123">
        <v>1672</v>
      </c>
      <c r="M3123" t="s">
        <v>689</v>
      </c>
      <c r="N3123">
        <v>1</v>
      </c>
      <c r="O3123">
        <v>74210.62</v>
      </c>
      <c r="P3123">
        <v>453394.89</v>
      </c>
      <c r="Q3123" t="str">
        <f>VLOOKUP(J3123,S:T,2,FALSE)</f>
        <v>G5 - Large C&amp;I</v>
      </c>
    </row>
    <row r="3124" spans="1:17" x14ac:dyDescent="0.35">
      <c r="A3124">
        <v>49</v>
      </c>
      <c r="B3124" t="s">
        <v>420</v>
      </c>
      <c r="C3124">
        <v>2021</v>
      </c>
      <c r="D3124">
        <v>1</v>
      </c>
      <c r="E3124" t="s">
        <v>582</v>
      </c>
      <c r="F3124">
        <v>3</v>
      </c>
      <c r="G3124" t="s">
        <v>609</v>
      </c>
      <c r="H3124">
        <v>441</v>
      </c>
      <c r="I3124" t="s">
        <v>690</v>
      </c>
      <c r="J3124" t="s">
        <v>527</v>
      </c>
      <c r="K3124" t="s">
        <v>625</v>
      </c>
      <c r="L3124">
        <v>300</v>
      </c>
      <c r="M3124" t="s">
        <v>610</v>
      </c>
      <c r="N3124">
        <v>1</v>
      </c>
      <c r="O3124">
        <v>16162.19</v>
      </c>
      <c r="P3124">
        <v>29581.69</v>
      </c>
      <c r="Q3124" t="str">
        <f>VLOOKUP(J3124,S:T,2,FALSE)</f>
        <v>G5 - Large C&amp;I</v>
      </c>
    </row>
    <row r="3125" spans="1:17" x14ac:dyDescent="0.35">
      <c r="A3125">
        <v>49</v>
      </c>
      <c r="B3125" t="s">
        <v>420</v>
      </c>
      <c r="C3125">
        <v>2021</v>
      </c>
      <c r="D3125">
        <v>1</v>
      </c>
      <c r="E3125" t="s">
        <v>582</v>
      </c>
      <c r="F3125">
        <v>3</v>
      </c>
      <c r="G3125" t="s">
        <v>609</v>
      </c>
      <c r="H3125">
        <v>442</v>
      </c>
      <c r="I3125" t="s">
        <v>691</v>
      </c>
      <c r="J3125" t="s">
        <v>532</v>
      </c>
      <c r="K3125" t="s">
        <v>625</v>
      </c>
      <c r="L3125">
        <v>1672</v>
      </c>
      <c r="M3125" t="s">
        <v>689</v>
      </c>
      <c r="N3125">
        <v>8</v>
      </c>
      <c r="O3125">
        <v>125460.81</v>
      </c>
      <c r="P3125">
        <v>815942.43</v>
      </c>
      <c r="Q3125" t="str">
        <f>VLOOKUP(J3125,S:T,2,FALSE)</f>
        <v>G5 - Large C&amp;I</v>
      </c>
    </row>
    <row r="3126" spans="1:17" x14ac:dyDescent="0.35">
      <c r="A3126">
        <v>49</v>
      </c>
      <c r="B3126" t="s">
        <v>420</v>
      </c>
      <c r="C3126">
        <v>2021</v>
      </c>
      <c r="D3126">
        <v>1</v>
      </c>
      <c r="E3126" t="s">
        <v>582</v>
      </c>
      <c r="F3126">
        <v>3</v>
      </c>
      <c r="G3126" t="s">
        <v>609</v>
      </c>
      <c r="H3126">
        <v>443</v>
      </c>
      <c r="I3126" t="s">
        <v>692</v>
      </c>
      <c r="J3126">
        <v>2121</v>
      </c>
      <c r="K3126" t="s">
        <v>625</v>
      </c>
      <c r="L3126">
        <v>1670</v>
      </c>
      <c r="M3126" t="s">
        <v>663</v>
      </c>
      <c r="N3126">
        <v>795</v>
      </c>
      <c r="O3126">
        <v>243297.69</v>
      </c>
      <c r="P3126">
        <v>322210.40999999997</v>
      </c>
      <c r="Q3126" t="str">
        <f>VLOOKUP(J3126,S:T,2,FALSE)</f>
        <v>G3 - Small C&amp;I</v>
      </c>
    </row>
    <row r="3127" spans="1:17" x14ac:dyDescent="0.35">
      <c r="A3127">
        <v>49</v>
      </c>
      <c r="B3127" t="s">
        <v>420</v>
      </c>
      <c r="C3127">
        <v>2021</v>
      </c>
      <c r="D3127">
        <v>1</v>
      </c>
      <c r="E3127" t="s">
        <v>582</v>
      </c>
      <c r="F3127">
        <v>3</v>
      </c>
      <c r="G3127" t="s">
        <v>609</v>
      </c>
      <c r="H3127">
        <v>444</v>
      </c>
      <c r="I3127" t="s">
        <v>693</v>
      </c>
      <c r="J3127">
        <v>2131</v>
      </c>
      <c r="K3127" t="s">
        <v>625</v>
      </c>
      <c r="L3127">
        <v>300</v>
      </c>
      <c r="M3127" t="s">
        <v>610</v>
      </c>
      <c r="N3127">
        <v>32</v>
      </c>
      <c r="O3127">
        <v>12263.93</v>
      </c>
      <c r="P3127">
        <v>9103.11</v>
      </c>
      <c r="Q3127" t="str">
        <f>VLOOKUP(J3127,S:T,2,FALSE)</f>
        <v>G3 - Small C&amp;I</v>
      </c>
    </row>
    <row r="3128" spans="1:17" x14ac:dyDescent="0.35">
      <c r="A3128">
        <v>49</v>
      </c>
      <c r="B3128" t="s">
        <v>420</v>
      </c>
      <c r="C3128">
        <v>2021</v>
      </c>
      <c r="D3128">
        <v>1</v>
      </c>
      <c r="E3128" t="s">
        <v>582</v>
      </c>
      <c r="F3128">
        <v>3</v>
      </c>
      <c r="G3128" t="s">
        <v>609</v>
      </c>
      <c r="H3128">
        <v>446</v>
      </c>
      <c r="I3128" t="s">
        <v>694</v>
      </c>
      <c r="J3128">
        <v>8011</v>
      </c>
      <c r="K3128" t="s">
        <v>625</v>
      </c>
      <c r="L3128">
        <v>300</v>
      </c>
      <c r="M3128" t="s">
        <v>610</v>
      </c>
      <c r="N3128">
        <v>23</v>
      </c>
      <c r="O3128">
        <v>1845.69</v>
      </c>
      <c r="P3128">
        <v>0</v>
      </c>
      <c r="Q3128" t="str">
        <f>VLOOKUP(J3128,S:T,2,FALSE)</f>
        <v>G6 - OTHER</v>
      </c>
    </row>
    <row r="3129" spans="1:17" x14ac:dyDescent="0.35">
      <c r="A3129">
        <v>49</v>
      </c>
      <c r="B3129" t="s">
        <v>420</v>
      </c>
      <c r="C3129">
        <v>2021</v>
      </c>
      <c r="D3129">
        <v>1</v>
      </c>
      <c r="E3129" t="s">
        <v>582</v>
      </c>
      <c r="F3129">
        <v>5</v>
      </c>
      <c r="G3129" t="s">
        <v>636</v>
      </c>
      <c r="H3129">
        <v>404</v>
      </c>
      <c r="I3129" t="s">
        <v>660</v>
      </c>
      <c r="J3129">
        <v>2107</v>
      </c>
      <c r="K3129" t="s">
        <v>625</v>
      </c>
      <c r="L3129">
        <v>400</v>
      </c>
      <c r="M3129" t="s">
        <v>695</v>
      </c>
      <c r="N3129">
        <v>7</v>
      </c>
      <c r="O3129">
        <v>21900.16</v>
      </c>
      <c r="P3129">
        <v>18432.060000000001</v>
      </c>
      <c r="Q3129" t="str">
        <f>VLOOKUP(J3129,S:T,2,FALSE)</f>
        <v>G3 - Small C&amp;I</v>
      </c>
    </row>
    <row r="3130" spans="1:17" x14ac:dyDescent="0.35">
      <c r="A3130">
        <v>49</v>
      </c>
      <c r="B3130" t="s">
        <v>420</v>
      </c>
      <c r="C3130">
        <v>2021</v>
      </c>
      <c r="D3130">
        <v>1</v>
      </c>
      <c r="E3130" t="s">
        <v>582</v>
      </c>
      <c r="F3130">
        <v>5</v>
      </c>
      <c r="G3130" t="s">
        <v>636</v>
      </c>
      <c r="H3130">
        <v>405</v>
      </c>
      <c r="I3130" t="s">
        <v>661</v>
      </c>
      <c r="J3130">
        <v>2237</v>
      </c>
      <c r="K3130" t="s">
        <v>625</v>
      </c>
      <c r="L3130">
        <v>400</v>
      </c>
      <c r="M3130" t="s">
        <v>695</v>
      </c>
      <c r="N3130">
        <v>21</v>
      </c>
      <c r="O3130">
        <v>64458.47</v>
      </c>
      <c r="P3130">
        <v>63303.32</v>
      </c>
      <c r="Q3130" t="str">
        <f>VLOOKUP(J3130,S:T,2,FALSE)</f>
        <v>G4 - Medium C&amp;I</v>
      </c>
    </row>
    <row r="3131" spans="1:17" x14ac:dyDescent="0.35">
      <c r="A3131">
        <v>49</v>
      </c>
      <c r="B3131" t="s">
        <v>420</v>
      </c>
      <c r="C3131">
        <v>2021</v>
      </c>
      <c r="D3131">
        <v>1</v>
      </c>
      <c r="E3131" t="s">
        <v>582</v>
      </c>
      <c r="F3131">
        <v>5</v>
      </c>
      <c r="G3131" t="s">
        <v>636</v>
      </c>
      <c r="H3131">
        <v>406</v>
      </c>
      <c r="I3131" t="s">
        <v>662</v>
      </c>
      <c r="J3131">
        <v>2221</v>
      </c>
      <c r="K3131" t="s">
        <v>625</v>
      </c>
      <c r="L3131">
        <v>1670</v>
      </c>
      <c r="M3131" t="s">
        <v>663</v>
      </c>
      <c r="N3131">
        <v>22</v>
      </c>
      <c r="O3131">
        <v>29514.63</v>
      </c>
      <c r="P3131">
        <v>59985.56</v>
      </c>
      <c r="Q3131" t="str">
        <f>VLOOKUP(J3131,S:T,2,FALSE)</f>
        <v>G4 - Medium C&amp;I</v>
      </c>
    </row>
    <row r="3132" spans="1:17" x14ac:dyDescent="0.35">
      <c r="A3132">
        <v>49</v>
      </c>
      <c r="B3132" t="s">
        <v>420</v>
      </c>
      <c r="C3132">
        <v>2021</v>
      </c>
      <c r="D3132">
        <v>1</v>
      </c>
      <c r="E3132" t="s">
        <v>582</v>
      </c>
      <c r="F3132">
        <v>5</v>
      </c>
      <c r="G3132" t="s">
        <v>636</v>
      </c>
      <c r="H3132">
        <v>407</v>
      </c>
      <c r="I3132" t="s">
        <v>664</v>
      </c>
      <c r="J3132" t="s">
        <v>497</v>
      </c>
      <c r="K3132" t="s">
        <v>625</v>
      </c>
      <c r="L3132">
        <v>1670</v>
      </c>
      <c r="M3132" t="s">
        <v>663</v>
      </c>
      <c r="N3132">
        <v>10</v>
      </c>
      <c r="O3132">
        <v>11325.15</v>
      </c>
      <c r="P3132">
        <v>21662.5</v>
      </c>
      <c r="Q3132" t="str">
        <f>VLOOKUP(J3132,S:T,2,FALSE)</f>
        <v>G4 - Medium C&amp;I</v>
      </c>
    </row>
    <row r="3133" spans="1:17" x14ac:dyDescent="0.35">
      <c r="A3133">
        <v>49</v>
      </c>
      <c r="B3133" t="s">
        <v>420</v>
      </c>
      <c r="C3133">
        <v>2021</v>
      </c>
      <c r="D3133">
        <v>1</v>
      </c>
      <c r="E3133" t="s">
        <v>582</v>
      </c>
      <c r="F3133">
        <v>5</v>
      </c>
      <c r="G3133" t="s">
        <v>636</v>
      </c>
      <c r="H3133">
        <v>408</v>
      </c>
      <c r="I3133" t="s">
        <v>665</v>
      </c>
      <c r="J3133">
        <v>2231</v>
      </c>
      <c r="K3133" t="s">
        <v>625</v>
      </c>
      <c r="L3133">
        <v>400</v>
      </c>
      <c r="M3133" t="s">
        <v>695</v>
      </c>
      <c r="N3133">
        <v>4</v>
      </c>
      <c r="O3133">
        <v>5855.45</v>
      </c>
      <c r="P3133">
        <v>5244</v>
      </c>
      <c r="Q3133" t="str">
        <f>VLOOKUP(J3133,S:T,2,FALSE)</f>
        <v>G4 - Medium C&amp;I</v>
      </c>
    </row>
    <row r="3134" spans="1:17" x14ac:dyDescent="0.35">
      <c r="A3134">
        <v>49</v>
      </c>
      <c r="B3134" t="s">
        <v>420</v>
      </c>
      <c r="C3134">
        <v>2021</v>
      </c>
      <c r="D3134">
        <v>1</v>
      </c>
      <c r="E3134" t="s">
        <v>582</v>
      </c>
      <c r="F3134">
        <v>5</v>
      </c>
      <c r="G3134" t="s">
        <v>636</v>
      </c>
      <c r="H3134">
        <v>409</v>
      </c>
      <c r="I3134" t="s">
        <v>666</v>
      </c>
      <c r="J3134">
        <v>3367</v>
      </c>
      <c r="K3134" t="s">
        <v>625</v>
      </c>
      <c r="L3134">
        <v>400</v>
      </c>
      <c r="M3134" t="s">
        <v>695</v>
      </c>
      <c r="N3134">
        <v>7</v>
      </c>
      <c r="O3134">
        <v>58352.45</v>
      </c>
      <c r="P3134">
        <v>55365.34</v>
      </c>
      <c r="Q3134" t="str">
        <f>VLOOKUP(J3134,S:T,2,FALSE)</f>
        <v>G5 - Large C&amp;I</v>
      </c>
    </row>
    <row r="3135" spans="1:17" x14ac:dyDescent="0.35">
      <c r="A3135">
        <v>49</v>
      </c>
      <c r="B3135" t="s">
        <v>420</v>
      </c>
      <c r="C3135">
        <v>2021</v>
      </c>
      <c r="D3135">
        <v>1</v>
      </c>
      <c r="E3135" t="s">
        <v>582</v>
      </c>
      <c r="F3135">
        <v>5</v>
      </c>
      <c r="G3135" t="s">
        <v>636</v>
      </c>
      <c r="H3135">
        <v>410</v>
      </c>
      <c r="I3135" t="s">
        <v>667</v>
      </c>
      <c r="J3135">
        <v>3321</v>
      </c>
      <c r="K3135" t="s">
        <v>625</v>
      </c>
      <c r="L3135">
        <v>1670</v>
      </c>
      <c r="M3135" t="s">
        <v>663</v>
      </c>
      <c r="N3135">
        <v>26</v>
      </c>
      <c r="O3135">
        <v>141744.19</v>
      </c>
      <c r="P3135">
        <v>299917.81</v>
      </c>
      <c r="Q3135" t="str">
        <f>VLOOKUP(J3135,S:T,2,FALSE)</f>
        <v>G5 - Large C&amp;I</v>
      </c>
    </row>
    <row r="3136" spans="1:17" x14ac:dyDescent="0.35">
      <c r="A3136">
        <v>49</v>
      </c>
      <c r="B3136" t="s">
        <v>420</v>
      </c>
      <c r="C3136">
        <v>2021</v>
      </c>
      <c r="D3136">
        <v>1</v>
      </c>
      <c r="E3136" t="s">
        <v>582</v>
      </c>
      <c r="F3136">
        <v>5</v>
      </c>
      <c r="G3136" t="s">
        <v>636</v>
      </c>
      <c r="H3136">
        <v>411</v>
      </c>
      <c r="I3136" t="s">
        <v>668</v>
      </c>
      <c r="J3136" t="s">
        <v>490</v>
      </c>
      <c r="K3136" t="s">
        <v>625</v>
      </c>
      <c r="L3136">
        <v>1670</v>
      </c>
      <c r="M3136" t="s">
        <v>663</v>
      </c>
      <c r="N3136">
        <v>15</v>
      </c>
      <c r="O3136">
        <v>67202.11</v>
      </c>
      <c r="P3136">
        <v>138512.60999999999</v>
      </c>
      <c r="Q3136" t="str">
        <f>VLOOKUP(J3136,S:T,2,FALSE)</f>
        <v>G5 - Large C&amp;I</v>
      </c>
    </row>
    <row r="3137" spans="1:19" x14ac:dyDescent="0.35">
      <c r="A3137">
        <v>49</v>
      </c>
      <c r="B3137" t="s">
        <v>420</v>
      </c>
      <c r="C3137">
        <v>2021</v>
      </c>
      <c r="D3137">
        <v>1</v>
      </c>
      <c r="E3137" t="s">
        <v>582</v>
      </c>
      <c r="F3137">
        <v>5</v>
      </c>
      <c r="G3137" t="s">
        <v>636</v>
      </c>
      <c r="H3137">
        <v>414</v>
      </c>
      <c r="I3137" t="s">
        <v>671</v>
      </c>
      <c r="J3137">
        <v>3421</v>
      </c>
      <c r="K3137" t="s">
        <v>625</v>
      </c>
      <c r="L3137">
        <v>1670</v>
      </c>
      <c r="M3137" t="s">
        <v>663</v>
      </c>
      <c r="N3137">
        <v>1</v>
      </c>
      <c r="O3137">
        <v>4672.6499999999996</v>
      </c>
      <c r="P3137">
        <v>18350.150000000001</v>
      </c>
      <c r="Q3137" t="str">
        <f>VLOOKUP(J3137,S:T,2,FALSE)</f>
        <v>G5 - Large C&amp;I</v>
      </c>
    </row>
    <row r="3138" spans="1:19" x14ac:dyDescent="0.35">
      <c r="A3138">
        <v>49</v>
      </c>
      <c r="B3138" t="s">
        <v>420</v>
      </c>
      <c r="C3138">
        <v>2021</v>
      </c>
      <c r="D3138">
        <v>1</v>
      </c>
      <c r="E3138" t="s">
        <v>582</v>
      </c>
      <c r="F3138">
        <v>5</v>
      </c>
      <c r="G3138" t="s">
        <v>636</v>
      </c>
      <c r="H3138">
        <v>415</v>
      </c>
      <c r="I3138" t="s">
        <v>672</v>
      </c>
      <c r="J3138" t="s">
        <v>502</v>
      </c>
      <c r="K3138" t="s">
        <v>625</v>
      </c>
      <c r="L3138">
        <v>1670</v>
      </c>
      <c r="M3138" t="s">
        <v>663</v>
      </c>
      <c r="N3138">
        <v>4</v>
      </c>
      <c r="O3138">
        <v>29225.5</v>
      </c>
      <c r="P3138">
        <v>122772.04</v>
      </c>
      <c r="Q3138" t="str">
        <f>VLOOKUP(J3138,S:T,2,FALSE)</f>
        <v>G5 - Large C&amp;I</v>
      </c>
    </row>
    <row r="3139" spans="1:19" x14ac:dyDescent="0.35">
      <c r="A3139">
        <v>49</v>
      </c>
      <c r="B3139" t="s">
        <v>420</v>
      </c>
      <c r="C3139">
        <v>2021</v>
      </c>
      <c r="D3139">
        <v>1</v>
      </c>
      <c r="E3139" t="s">
        <v>582</v>
      </c>
      <c r="F3139">
        <v>5</v>
      </c>
      <c r="G3139" t="s">
        <v>636</v>
      </c>
      <c r="H3139">
        <v>417</v>
      </c>
      <c r="I3139" t="s">
        <v>673</v>
      </c>
      <c r="J3139">
        <v>2367</v>
      </c>
      <c r="K3139" t="s">
        <v>625</v>
      </c>
      <c r="L3139">
        <v>400</v>
      </c>
      <c r="M3139" t="s">
        <v>695</v>
      </c>
      <c r="N3139">
        <v>23</v>
      </c>
      <c r="O3139">
        <v>125858.2</v>
      </c>
      <c r="P3139">
        <v>139401.37</v>
      </c>
      <c r="Q3139" t="str">
        <f>VLOOKUP(J3139,S:T,2,FALSE)</f>
        <v>G5 - Large C&amp;I</v>
      </c>
    </row>
    <row r="3140" spans="1:19" x14ac:dyDescent="0.35">
      <c r="A3140">
        <v>49</v>
      </c>
      <c r="B3140" t="s">
        <v>420</v>
      </c>
      <c r="C3140">
        <v>2021</v>
      </c>
      <c r="D3140">
        <v>1</v>
      </c>
      <c r="E3140" t="s">
        <v>582</v>
      </c>
      <c r="F3140">
        <v>5</v>
      </c>
      <c r="G3140" t="s">
        <v>636</v>
      </c>
      <c r="H3140">
        <v>418</v>
      </c>
      <c r="I3140" t="s">
        <v>674</v>
      </c>
      <c r="J3140">
        <v>2321</v>
      </c>
      <c r="K3140" t="s">
        <v>625</v>
      </c>
      <c r="L3140">
        <v>1671</v>
      </c>
      <c r="M3140" t="s">
        <v>675</v>
      </c>
      <c r="N3140">
        <v>46</v>
      </c>
      <c r="O3140">
        <v>166565.54</v>
      </c>
      <c r="P3140">
        <v>427888.79</v>
      </c>
      <c r="Q3140" t="str">
        <f>VLOOKUP(J3140,S:T,2,FALSE)</f>
        <v>G5 - Large C&amp;I</v>
      </c>
    </row>
    <row r="3141" spans="1:19" x14ac:dyDescent="0.35">
      <c r="A3141">
        <v>49</v>
      </c>
      <c r="B3141" t="s">
        <v>420</v>
      </c>
      <c r="C3141">
        <v>2021</v>
      </c>
      <c r="D3141">
        <v>1</v>
      </c>
      <c r="E3141" t="s">
        <v>582</v>
      </c>
      <c r="F3141">
        <v>5</v>
      </c>
      <c r="G3141" t="s">
        <v>636</v>
      </c>
      <c r="H3141">
        <v>419</v>
      </c>
      <c r="I3141" t="s">
        <v>676</v>
      </c>
      <c r="J3141" t="s">
        <v>520</v>
      </c>
      <c r="K3141" t="s">
        <v>625</v>
      </c>
      <c r="L3141">
        <v>1671</v>
      </c>
      <c r="M3141" t="s">
        <v>675</v>
      </c>
      <c r="N3141">
        <v>39</v>
      </c>
      <c r="O3141">
        <v>130889.18</v>
      </c>
      <c r="P3141">
        <v>317766.46000000002</v>
      </c>
      <c r="Q3141" t="str">
        <f>VLOOKUP(J3141,S:T,2,FALSE)</f>
        <v>G5 - Large C&amp;I</v>
      </c>
    </row>
    <row r="3142" spans="1:19" x14ac:dyDescent="0.35">
      <c r="A3142">
        <v>49</v>
      </c>
      <c r="B3142" t="s">
        <v>420</v>
      </c>
      <c r="C3142">
        <v>2021</v>
      </c>
      <c r="D3142">
        <v>1</v>
      </c>
      <c r="E3142" t="s">
        <v>582</v>
      </c>
      <c r="F3142">
        <v>5</v>
      </c>
      <c r="G3142" t="s">
        <v>636</v>
      </c>
      <c r="H3142">
        <v>420</v>
      </c>
      <c r="I3142" t="s">
        <v>696</v>
      </c>
      <c r="J3142">
        <v>2331</v>
      </c>
      <c r="K3142" t="s">
        <v>625</v>
      </c>
      <c r="L3142">
        <v>400</v>
      </c>
      <c r="M3142" t="s">
        <v>695</v>
      </c>
      <c r="N3142">
        <v>1</v>
      </c>
      <c r="O3142">
        <v>3820.97</v>
      </c>
      <c r="P3142">
        <v>4062.49</v>
      </c>
      <c r="Q3142" t="str">
        <f>VLOOKUP(J3142,S:T,2,FALSE)</f>
        <v>G5 - Large C&amp;I</v>
      </c>
    </row>
    <row r="3143" spans="1:19" x14ac:dyDescent="0.35">
      <c r="A3143">
        <v>49</v>
      </c>
      <c r="B3143" t="s">
        <v>420</v>
      </c>
      <c r="C3143">
        <v>2021</v>
      </c>
      <c r="D3143">
        <v>1</v>
      </c>
      <c r="E3143" t="s">
        <v>582</v>
      </c>
      <c r="F3143">
        <v>5</v>
      </c>
      <c r="G3143" t="s">
        <v>636</v>
      </c>
      <c r="H3143">
        <v>421</v>
      </c>
      <c r="I3143" t="s">
        <v>677</v>
      </c>
      <c r="J3143">
        <v>2496</v>
      </c>
      <c r="K3143" t="s">
        <v>625</v>
      </c>
      <c r="L3143">
        <v>400</v>
      </c>
      <c r="M3143" t="s">
        <v>695</v>
      </c>
      <c r="N3143">
        <v>3</v>
      </c>
      <c r="O3143">
        <v>18856.939999999999</v>
      </c>
      <c r="P3143">
        <v>20057.27</v>
      </c>
      <c r="Q3143" t="str">
        <f>VLOOKUP(J3143,S:T,2,FALSE)</f>
        <v>G5 - Large C&amp;I</v>
      </c>
    </row>
    <row r="3144" spans="1:19" x14ac:dyDescent="0.35">
      <c r="A3144">
        <v>49</v>
      </c>
      <c r="B3144" t="s">
        <v>420</v>
      </c>
      <c r="C3144">
        <v>2021</v>
      </c>
      <c r="D3144">
        <v>1</v>
      </c>
      <c r="E3144" t="s">
        <v>582</v>
      </c>
      <c r="F3144">
        <v>5</v>
      </c>
      <c r="G3144" t="s">
        <v>636</v>
      </c>
      <c r="H3144">
        <v>422</v>
      </c>
      <c r="I3144" t="s">
        <v>678</v>
      </c>
      <c r="J3144">
        <v>2421</v>
      </c>
      <c r="K3144" t="s">
        <v>625</v>
      </c>
      <c r="L3144">
        <v>1671</v>
      </c>
      <c r="M3144" t="s">
        <v>675</v>
      </c>
      <c r="N3144">
        <v>11</v>
      </c>
      <c r="O3144">
        <v>98233.93</v>
      </c>
      <c r="P3144">
        <v>418459.07</v>
      </c>
      <c r="Q3144" t="str">
        <f>VLOOKUP(J3144,S:T,2,FALSE)</f>
        <v>G5 - Large C&amp;I</v>
      </c>
    </row>
    <row r="3145" spans="1:19" x14ac:dyDescent="0.35">
      <c r="A3145">
        <v>49</v>
      </c>
      <c r="B3145" t="s">
        <v>420</v>
      </c>
      <c r="C3145">
        <v>2021</v>
      </c>
      <c r="D3145">
        <v>1</v>
      </c>
      <c r="E3145" t="s">
        <v>582</v>
      </c>
      <c r="F3145">
        <v>5</v>
      </c>
      <c r="G3145" t="s">
        <v>636</v>
      </c>
      <c r="H3145">
        <v>423</v>
      </c>
      <c r="I3145" t="s">
        <v>679</v>
      </c>
      <c r="J3145" t="s">
        <v>483</v>
      </c>
      <c r="K3145" t="s">
        <v>625</v>
      </c>
      <c r="L3145">
        <v>1671</v>
      </c>
      <c r="M3145" t="s">
        <v>675</v>
      </c>
      <c r="N3145">
        <v>48</v>
      </c>
      <c r="O3145">
        <v>872398.65</v>
      </c>
      <c r="P3145">
        <v>4122198.61</v>
      </c>
      <c r="Q3145" t="str">
        <f>VLOOKUP(J3145,S:T,2,FALSE)</f>
        <v>G5 - Large C&amp;I</v>
      </c>
    </row>
    <row r="3146" spans="1:19" x14ac:dyDescent="0.35">
      <c r="A3146">
        <v>49</v>
      </c>
      <c r="B3146" t="s">
        <v>420</v>
      </c>
      <c r="C3146">
        <v>2021</v>
      </c>
      <c r="D3146">
        <v>1</v>
      </c>
      <c r="E3146" t="s">
        <v>582</v>
      </c>
      <c r="F3146">
        <v>5</v>
      </c>
      <c r="G3146" t="s">
        <v>636</v>
      </c>
      <c r="H3146">
        <v>443</v>
      </c>
      <c r="I3146" t="s">
        <v>692</v>
      </c>
      <c r="J3146">
        <v>2121</v>
      </c>
      <c r="K3146" t="s">
        <v>625</v>
      </c>
      <c r="L3146">
        <v>1670</v>
      </c>
      <c r="M3146" t="s">
        <v>663</v>
      </c>
      <c r="N3146">
        <v>2</v>
      </c>
      <c r="O3146">
        <v>708.15</v>
      </c>
      <c r="P3146">
        <v>951.82</v>
      </c>
      <c r="Q3146" t="str">
        <f>VLOOKUP(J3146,S:T,2,FALSE)</f>
        <v>G3 - Small C&amp;I</v>
      </c>
    </row>
    <row r="3147" spans="1:19" x14ac:dyDescent="0.35">
      <c r="A3147">
        <v>49</v>
      </c>
      <c r="B3147" t="s">
        <v>420</v>
      </c>
      <c r="C3147">
        <v>2021</v>
      </c>
      <c r="D3147">
        <v>1</v>
      </c>
      <c r="E3147" t="s">
        <v>582</v>
      </c>
      <c r="F3147">
        <v>10</v>
      </c>
      <c r="G3147" t="s">
        <v>652</v>
      </c>
      <c r="H3147">
        <v>400</v>
      </c>
      <c r="I3147" t="s">
        <v>656</v>
      </c>
      <c r="J3147">
        <v>1247</v>
      </c>
      <c r="K3147" t="s">
        <v>625</v>
      </c>
      <c r="L3147">
        <v>207</v>
      </c>
      <c r="M3147" t="s">
        <v>653</v>
      </c>
      <c r="N3147">
        <v>211042</v>
      </c>
      <c r="O3147">
        <v>45229859.979999997</v>
      </c>
      <c r="P3147">
        <v>30790512.460000001</v>
      </c>
      <c r="Q3147" t="str">
        <f>VLOOKUP(J3147,S:T,2,FALSE)</f>
        <v>G1 - Residential</v>
      </c>
    </row>
    <row r="3148" spans="1:19" x14ac:dyDescent="0.35">
      <c r="A3148">
        <v>49</v>
      </c>
      <c r="B3148" t="s">
        <v>420</v>
      </c>
      <c r="C3148">
        <v>2021</v>
      </c>
      <c r="D3148">
        <v>1</v>
      </c>
      <c r="E3148" t="s">
        <v>582</v>
      </c>
      <c r="F3148">
        <v>10</v>
      </c>
      <c r="G3148" t="s">
        <v>652</v>
      </c>
      <c r="H3148">
        <v>401</v>
      </c>
      <c r="I3148" t="s">
        <v>657</v>
      </c>
      <c r="J3148">
        <v>1012</v>
      </c>
      <c r="K3148" t="s">
        <v>625</v>
      </c>
      <c r="L3148">
        <v>200</v>
      </c>
      <c r="M3148" t="s">
        <v>587</v>
      </c>
      <c r="N3148">
        <v>9</v>
      </c>
      <c r="O3148">
        <v>2042.46</v>
      </c>
      <c r="P3148">
        <v>1317.09</v>
      </c>
      <c r="Q3148" t="str">
        <f>VLOOKUP(J3148,S:T,2,FALSE)</f>
        <v>G1 - Residential</v>
      </c>
    </row>
    <row r="3149" spans="1:19" x14ac:dyDescent="0.35">
      <c r="A3149">
        <v>49</v>
      </c>
      <c r="B3149" t="s">
        <v>420</v>
      </c>
      <c r="C3149">
        <v>2021</v>
      </c>
      <c r="D3149">
        <v>1</v>
      </c>
      <c r="E3149" t="s">
        <v>582</v>
      </c>
      <c r="F3149">
        <v>10</v>
      </c>
      <c r="G3149" t="s">
        <v>652</v>
      </c>
      <c r="H3149">
        <v>402</v>
      </c>
      <c r="I3149" t="s">
        <v>697</v>
      </c>
      <c r="J3149">
        <v>1301</v>
      </c>
      <c r="K3149" t="s">
        <v>625</v>
      </c>
      <c r="L3149">
        <v>207</v>
      </c>
      <c r="M3149" t="s">
        <v>653</v>
      </c>
      <c r="N3149">
        <v>18782</v>
      </c>
      <c r="O3149">
        <v>2995736.19</v>
      </c>
      <c r="P3149">
        <v>2775455.2</v>
      </c>
      <c r="Q3149" t="str">
        <f>VLOOKUP(J3149,S:T,2,FALSE)</f>
        <v>G2 - Low Income Residential</v>
      </c>
    </row>
    <row r="3151" spans="1:19" x14ac:dyDescent="0.35">
      <c r="A3151">
        <v>49</v>
      </c>
      <c r="B3151" t="s">
        <v>420</v>
      </c>
      <c r="C3151">
        <v>2021</v>
      </c>
      <c r="D3151">
        <v>1</v>
      </c>
      <c r="E3151" t="s">
        <v>582</v>
      </c>
      <c r="F3151">
        <v>1</v>
      </c>
      <c r="G3151" t="s">
        <v>583</v>
      </c>
      <c r="H3151">
        <v>1</v>
      </c>
      <c r="I3151" t="s">
        <v>584</v>
      </c>
      <c r="J3151" t="s">
        <v>450</v>
      </c>
      <c r="K3151" t="s">
        <v>586</v>
      </c>
      <c r="L3151">
        <v>200</v>
      </c>
      <c r="M3151" t="s">
        <v>587</v>
      </c>
      <c r="N3151">
        <v>355633</v>
      </c>
      <c r="O3151">
        <v>53712832.789999999</v>
      </c>
      <c r="P3151">
        <v>227613525</v>
      </c>
      <c r="Q3151" t="str">
        <f>VLOOKUP(J3151,S:T,2,FALSE)</f>
        <v>E1 - Residential</v>
      </c>
      <c r="S3151" t="str">
        <f>TRIM(J3151)</f>
        <v>A16</v>
      </c>
    </row>
    <row r="3152" spans="1:19" x14ac:dyDescent="0.35">
      <c r="A3152">
        <v>49</v>
      </c>
      <c r="B3152" t="s">
        <v>420</v>
      </c>
      <c r="C3152">
        <v>2021</v>
      </c>
      <c r="D3152">
        <v>1</v>
      </c>
      <c r="E3152" t="s">
        <v>582</v>
      </c>
      <c r="F3152">
        <v>1</v>
      </c>
      <c r="G3152" t="s">
        <v>583</v>
      </c>
      <c r="H3152">
        <v>5</v>
      </c>
      <c r="I3152" t="s">
        <v>588</v>
      </c>
      <c r="J3152" t="s">
        <v>425</v>
      </c>
      <c r="K3152" t="s">
        <v>590</v>
      </c>
      <c r="L3152">
        <v>200</v>
      </c>
      <c r="M3152" t="s">
        <v>587</v>
      </c>
      <c r="N3152">
        <v>920</v>
      </c>
      <c r="O3152">
        <v>120803.21</v>
      </c>
      <c r="P3152">
        <v>517747</v>
      </c>
      <c r="Q3152" t="str">
        <f>VLOOKUP(J3152,S:T,2,FALSE)</f>
        <v>E3 - Small C&amp;I</v>
      </c>
      <c r="S3152" t="str">
        <f t="shared" ref="S3152:S3215" si="0">TRIM(J3152)</f>
        <v>C06</v>
      </c>
    </row>
    <row r="3153" spans="1:19" x14ac:dyDescent="0.35">
      <c r="A3153">
        <v>49</v>
      </c>
      <c r="B3153" t="s">
        <v>420</v>
      </c>
      <c r="C3153">
        <v>2021</v>
      </c>
      <c r="D3153">
        <v>1</v>
      </c>
      <c r="E3153" t="s">
        <v>582</v>
      </c>
      <c r="F3153">
        <v>1</v>
      </c>
      <c r="G3153" t="s">
        <v>583</v>
      </c>
      <c r="H3153">
        <v>6</v>
      </c>
      <c r="I3153" t="s">
        <v>591</v>
      </c>
      <c r="J3153" t="s">
        <v>422</v>
      </c>
      <c r="K3153" t="s">
        <v>593</v>
      </c>
      <c r="L3153">
        <v>200</v>
      </c>
      <c r="M3153" t="s">
        <v>587</v>
      </c>
      <c r="N3153">
        <v>25594</v>
      </c>
      <c r="O3153">
        <v>2880828.81</v>
      </c>
      <c r="P3153">
        <v>16576430</v>
      </c>
      <c r="Q3153" t="str">
        <f>VLOOKUP(J3153,S:T,2,FALSE)</f>
        <v>E2 - Low Income Residential</v>
      </c>
      <c r="S3153" t="str">
        <f t="shared" si="0"/>
        <v>A60</v>
      </c>
    </row>
    <row r="3154" spans="1:19" x14ac:dyDescent="0.35">
      <c r="A3154">
        <v>49</v>
      </c>
      <c r="B3154" t="s">
        <v>420</v>
      </c>
      <c r="C3154">
        <v>2021</v>
      </c>
      <c r="D3154">
        <v>1</v>
      </c>
      <c r="E3154" t="s">
        <v>582</v>
      </c>
      <c r="F3154">
        <v>1</v>
      </c>
      <c r="G3154" t="s">
        <v>583</v>
      </c>
      <c r="H3154">
        <v>13</v>
      </c>
      <c r="I3154" t="s">
        <v>594</v>
      </c>
      <c r="J3154" t="s">
        <v>433</v>
      </c>
      <c r="K3154" t="s">
        <v>596</v>
      </c>
      <c r="L3154">
        <v>200</v>
      </c>
      <c r="M3154" t="s">
        <v>587</v>
      </c>
      <c r="N3154">
        <v>8</v>
      </c>
      <c r="O3154">
        <v>6590.84</v>
      </c>
      <c r="P3154">
        <v>22681</v>
      </c>
      <c r="Q3154" t="str">
        <f>VLOOKUP(J3154,S:T,2,FALSE)</f>
        <v>E4 - Medium C&amp;I</v>
      </c>
      <c r="S3154" t="str">
        <f t="shared" si="0"/>
        <v>G02</v>
      </c>
    </row>
    <row r="3155" spans="1:19" x14ac:dyDescent="0.35">
      <c r="A3155">
        <v>49</v>
      </c>
      <c r="B3155" t="s">
        <v>420</v>
      </c>
      <c r="C3155">
        <v>2021</v>
      </c>
      <c r="D3155">
        <v>1</v>
      </c>
      <c r="E3155" t="s">
        <v>582</v>
      </c>
      <c r="F3155">
        <v>1</v>
      </c>
      <c r="G3155" t="s">
        <v>583</v>
      </c>
      <c r="H3155">
        <v>34</v>
      </c>
      <c r="I3155" t="s">
        <v>597</v>
      </c>
      <c r="J3155" t="s">
        <v>458</v>
      </c>
      <c r="K3155" t="s">
        <v>599</v>
      </c>
      <c r="L3155">
        <v>200</v>
      </c>
      <c r="M3155" t="s">
        <v>587</v>
      </c>
      <c r="N3155">
        <v>2</v>
      </c>
      <c r="O3155">
        <v>55.31</v>
      </c>
      <c r="P3155">
        <v>147</v>
      </c>
      <c r="Q3155" t="str">
        <f>VLOOKUP(J3155,S:T,2,FALSE)</f>
        <v>E3 - Small C&amp;I</v>
      </c>
      <c r="S3155" t="str">
        <f t="shared" si="0"/>
        <v>C08</v>
      </c>
    </row>
    <row r="3156" spans="1:19" x14ac:dyDescent="0.35">
      <c r="A3156">
        <v>49</v>
      </c>
      <c r="B3156" t="s">
        <v>420</v>
      </c>
      <c r="C3156">
        <v>2021</v>
      </c>
      <c r="D3156">
        <v>1</v>
      </c>
      <c r="E3156" t="s">
        <v>582</v>
      </c>
      <c r="F3156">
        <v>1</v>
      </c>
      <c r="G3156" t="s">
        <v>583</v>
      </c>
      <c r="H3156">
        <v>55</v>
      </c>
      <c r="I3156" t="s">
        <v>600</v>
      </c>
      <c r="J3156" t="s">
        <v>425</v>
      </c>
      <c r="K3156" t="s">
        <v>590</v>
      </c>
      <c r="L3156">
        <v>200</v>
      </c>
      <c r="M3156" t="s">
        <v>587</v>
      </c>
      <c r="N3156">
        <v>2</v>
      </c>
      <c r="O3156">
        <v>923.61</v>
      </c>
      <c r="P3156">
        <v>4075</v>
      </c>
      <c r="Q3156" t="str">
        <f>VLOOKUP(J3156,S:T,2,FALSE)</f>
        <v>E3 - Small C&amp;I</v>
      </c>
      <c r="S3156" t="str">
        <f t="shared" si="0"/>
        <v>C06</v>
      </c>
    </row>
    <row r="3157" spans="1:19" x14ac:dyDescent="0.35">
      <c r="A3157">
        <v>49</v>
      </c>
      <c r="B3157" t="s">
        <v>420</v>
      </c>
      <c r="C3157">
        <v>2021</v>
      </c>
      <c r="D3157">
        <v>1</v>
      </c>
      <c r="E3157" t="s">
        <v>582</v>
      </c>
      <c r="F3157">
        <v>1</v>
      </c>
      <c r="G3157" t="s">
        <v>583</v>
      </c>
      <c r="H3157">
        <v>616</v>
      </c>
      <c r="I3157" t="s">
        <v>601</v>
      </c>
      <c r="J3157" t="s">
        <v>441</v>
      </c>
      <c r="K3157" t="s">
        <v>603</v>
      </c>
      <c r="L3157">
        <v>4512</v>
      </c>
      <c r="M3157" t="s">
        <v>604</v>
      </c>
      <c r="N3157">
        <v>45</v>
      </c>
      <c r="O3157">
        <v>5122.71</v>
      </c>
      <c r="P3157">
        <v>21756</v>
      </c>
      <c r="Q3157" t="str">
        <f>VLOOKUP(J3157,S:T,2,FALSE)</f>
        <v>E6 - OTHER</v>
      </c>
      <c r="S3157" t="str">
        <f t="shared" si="0"/>
        <v>S10</v>
      </c>
    </row>
    <row r="3158" spans="1:19" x14ac:dyDescent="0.35">
      <c r="A3158">
        <v>49</v>
      </c>
      <c r="B3158" t="s">
        <v>420</v>
      </c>
      <c r="C3158">
        <v>2021</v>
      </c>
      <c r="D3158">
        <v>1</v>
      </c>
      <c r="E3158" t="s">
        <v>582</v>
      </c>
      <c r="F3158">
        <v>1</v>
      </c>
      <c r="G3158" t="s">
        <v>583</v>
      </c>
      <c r="H3158">
        <v>628</v>
      </c>
      <c r="I3158" t="s">
        <v>440</v>
      </c>
      <c r="J3158" t="s">
        <v>441</v>
      </c>
      <c r="K3158" t="s">
        <v>603</v>
      </c>
      <c r="L3158">
        <v>200</v>
      </c>
      <c r="M3158" t="s">
        <v>587</v>
      </c>
      <c r="N3158">
        <v>236</v>
      </c>
      <c r="O3158">
        <v>19183.740000000002</v>
      </c>
      <c r="P3158">
        <v>46439</v>
      </c>
      <c r="Q3158" t="str">
        <f>VLOOKUP(J3158,S:T,2,FALSE)</f>
        <v>E6 - OTHER</v>
      </c>
      <c r="S3158" t="str">
        <f t="shared" si="0"/>
        <v>S10</v>
      </c>
    </row>
    <row r="3159" spans="1:19" x14ac:dyDescent="0.35">
      <c r="A3159">
        <v>49</v>
      </c>
      <c r="B3159" t="s">
        <v>420</v>
      </c>
      <c r="C3159">
        <v>2021</v>
      </c>
      <c r="D3159">
        <v>1</v>
      </c>
      <c r="E3159" t="s">
        <v>582</v>
      </c>
      <c r="F3159">
        <v>1</v>
      </c>
      <c r="G3159" t="s">
        <v>583</v>
      </c>
      <c r="H3159">
        <v>903</v>
      </c>
      <c r="I3159" t="s">
        <v>605</v>
      </c>
      <c r="J3159" t="s">
        <v>450</v>
      </c>
      <c r="K3159" t="s">
        <v>586</v>
      </c>
      <c r="L3159">
        <v>4512</v>
      </c>
      <c r="M3159" t="s">
        <v>604</v>
      </c>
      <c r="N3159">
        <v>36769</v>
      </c>
      <c r="O3159">
        <v>2821355.85</v>
      </c>
      <c r="P3159">
        <v>21967092</v>
      </c>
      <c r="Q3159" t="str">
        <f>VLOOKUP(J3159,S:T,2,FALSE)</f>
        <v>E1 - Residential</v>
      </c>
      <c r="S3159" t="str">
        <f t="shared" si="0"/>
        <v>A16</v>
      </c>
    </row>
    <row r="3160" spans="1:19" x14ac:dyDescent="0.35">
      <c r="A3160">
        <v>49</v>
      </c>
      <c r="B3160" t="s">
        <v>420</v>
      </c>
      <c r="C3160">
        <v>2021</v>
      </c>
      <c r="D3160">
        <v>1</v>
      </c>
      <c r="E3160" t="s">
        <v>582</v>
      </c>
      <c r="F3160">
        <v>1</v>
      </c>
      <c r="G3160" t="s">
        <v>583</v>
      </c>
      <c r="H3160">
        <v>905</v>
      </c>
      <c r="I3160" t="s">
        <v>606</v>
      </c>
      <c r="J3160" t="s">
        <v>422</v>
      </c>
      <c r="K3160" t="s">
        <v>593</v>
      </c>
      <c r="L3160">
        <v>4512</v>
      </c>
      <c r="M3160" t="s">
        <v>604</v>
      </c>
      <c r="N3160">
        <v>4567</v>
      </c>
      <c r="O3160">
        <v>144252.60999999999</v>
      </c>
      <c r="P3160">
        <v>2325420</v>
      </c>
      <c r="Q3160" t="str">
        <f>VLOOKUP(J3160,S:T,2,FALSE)</f>
        <v>E2 - Low Income Residential</v>
      </c>
      <c r="S3160" t="str">
        <f t="shared" si="0"/>
        <v>A60</v>
      </c>
    </row>
    <row r="3161" spans="1:19" x14ac:dyDescent="0.35">
      <c r="A3161">
        <v>49</v>
      </c>
      <c r="B3161" t="s">
        <v>420</v>
      </c>
      <c r="C3161">
        <v>2021</v>
      </c>
      <c r="D3161">
        <v>1</v>
      </c>
      <c r="E3161" t="s">
        <v>582</v>
      </c>
      <c r="F3161">
        <v>1</v>
      </c>
      <c r="G3161" t="s">
        <v>583</v>
      </c>
      <c r="H3161">
        <v>950</v>
      </c>
      <c r="I3161" t="s">
        <v>607</v>
      </c>
      <c r="J3161" t="s">
        <v>425</v>
      </c>
      <c r="K3161" t="s">
        <v>590</v>
      </c>
      <c r="L3161">
        <v>4512</v>
      </c>
      <c r="M3161" t="s">
        <v>604</v>
      </c>
      <c r="N3161">
        <v>78</v>
      </c>
      <c r="O3161">
        <v>10004.25</v>
      </c>
      <c r="P3161">
        <v>80792</v>
      </c>
      <c r="Q3161" t="str">
        <f>VLOOKUP(J3161,S:T,2,FALSE)</f>
        <v>E3 - Small C&amp;I</v>
      </c>
      <c r="S3161" t="str">
        <f t="shared" si="0"/>
        <v>C06</v>
      </c>
    </row>
    <row r="3162" spans="1:19" x14ac:dyDescent="0.35">
      <c r="A3162">
        <v>49</v>
      </c>
      <c r="B3162" t="s">
        <v>420</v>
      </c>
      <c r="C3162">
        <v>2021</v>
      </c>
      <c r="D3162">
        <v>1</v>
      </c>
      <c r="E3162" t="s">
        <v>582</v>
      </c>
      <c r="F3162">
        <v>1</v>
      </c>
      <c r="G3162" t="s">
        <v>583</v>
      </c>
      <c r="H3162">
        <v>954</v>
      </c>
      <c r="I3162" t="s">
        <v>608</v>
      </c>
      <c r="J3162" t="s">
        <v>433</v>
      </c>
      <c r="K3162" t="s">
        <v>596</v>
      </c>
      <c r="L3162">
        <v>4512</v>
      </c>
      <c r="M3162" t="s">
        <v>604</v>
      </c>
      <c r="N3162">
        <v>1</v>
      </c>
      <c r="O3162">
        <v>997.69</v>
      </c>
      <c r="P3162">
        <v>8958</v>
      </c>
      <c r="Q3162" t="str">
        <f>VLOOKUP(J3162,S:T,2,FALSE)</f>
        <v>E4 - Medium C&amp;I</v>
      </c>
      <c r="S3162" t="str">
        <f t="shared" si="0"/>
        <v>G02</v>
      </c>
    </row>
    <row r="3163" spans="1:19" x14ac:dyDescent="0.35">
      <c r="A3163">
        <v>49</v>
      </c>
      <c r="B3163" t="s">
        <v>420</v>
      </c>
      <c r="C3163">
        <v>2021</v>
      </c>
      <c r="D3163">
        <v>1</v>
      </c>
      <c r="E3163" t="s">
        <v>582</v>
      </c>
      <c r="F3163">
        <v>3</v>
      </c>
      <c r="G3163" t="s">
        <v>609</v>
      </c>
      <c r="H3163">
        <v>1</v>
      </c>
      <c r="I3163" t="s">
        <v>584</v>
      </c>
      <c r="J3163" t="s">
        <v>450</v>
      </c>
      <c r="K3163" t="s">
        <v>586</v>
      </c>
      <c r="L3163">
        <v>300</v>
      </c>
      <c r="M3163" t="s">
        <v>610</v>
      </c>
      <c r="N3163">
        <v>804</v>
      </c>
      <c r="O3163">
        <v>231318.89</v>
      </c>
      <c r="P3163">
        <v>1005854</v>
      </c>
      <c r="Q3163" t="str">
        <f>VLOOKUP(J3163,S:T,2,FALSE)</f>
        <v>E1 - Residential</v>
      </c>
      <c r="S3163" t="str">
        <f t="shared" si="0"/>
        <v>A16</v>
      </c>
    </row>
    <row r="3164" spans="1:19" x14ac:dyDescent="0.35">
      <c r="A3164">
        <v>49</v>
      </c>
      <c r="B3164" t="s">
        <v>420</v>
      </c>
      <c r="C3164">
        <v>2021</v>
      </c>
      <c r="D3164">
        <v>1</v>
      </c>
      <c r="E3164" t="s">
        <v>582</v>
      </c>
      <c r="F3164">
        <v>3</v>
      </c>
      <c r="G3164" t="s">
        <v>609</v>
      </c>
      <c r="H3164">
        <v>5</v>
      </c>
      <c r="I3164" t="s">
        <v>588</v>
      </c>
      <c r="J3164" t="s">
        <v>425</v>
      </c>
      <c r="K3164" t="s">
        <v>590</v>
      </c>
      <c r="L3164">
        <v>300</v>
      </c>
      <c r="M3164" t="s">
        <v>610</v>
      </c>
      <c r="N3164">
        <v>38961</v>
      </c>
      <c r="O3164">
        <v>5831480.5099999998</v>
      </c>
      <c r="P3164">
        <v>41807534</v>
      </c>
      <c r="Q3164" t="str">
        <f>VLOOKUP(J3164,S:T,2,FALSE)</f>
        <v>E3 - Small C&amp;I</v>
      </c>
      <c r="S3164" t="str">
        <f t="shared" si="0"/>
        <v>C06</v>
      </c>
    </row>
    <row r="3165" spans="1:19" x14ac:dyDescent="0.35">
      <c r="A3165">
        <v>49</v>
      </c>
      <c r="B3165" t="s">
        <v>420</v>
      </c>
      <c r="C3165">
        <v>2021</v>
      </c>
      <c r="D3165">
        <v>1</v>
      </c>
      <c r="E3165" t="s">
        <v>582</v>
      </c>
      <c r="F3165">
        <v>3</v>
      </c>
      <c r="G3165" t="s">
        <v>609</v>
      </c>
      <c r="H3165">
        <v>6</v>
      </c>
      <c r="I3165" t="s">
        <v>591</v>
      </c>
      <c r="J3165" t="s">
        <v>422</v>
      </c>
      <c r="K3165" t="s">
        <v>593</v>
      </c>
      <c r="L3165">
        <v>300</v>
      </c>
      <c r="M3165" t="s">
        <v>610</v>
      </c>
      <c r="N3165">
        <v>2</v>
      </c>
      <c r="O3165">
        <v>258.27999999999997</v>
      </c>
      <c r="P3165">
        <v>1478</v>
      </c>
      <c r="Q3165" t="str">
        <f>VLOOKUP(J3165,S:T,2,FALSE)</f>
        <v>E2 - Low Income Residential</v>
      </c>
      <c r="S3165" t="str">
        <f t="shared" si="0"/>
        <v>A60</v>
      </c>
    </row>
    <row r="3166" spans="1:19" x14ac:dyDescent="0.35">
      <c r="A3166">
        <v>49</v>
      </c>
      <c r="B3166" t="s">
        <v>420</v>
      </c>
      <c r="C3166">
        <v>2021</v>
      </c>
      <c r="D3166">
        <v>1</v>
      </c>
      <c r="E3166" t="s">
        <v>582</v>
      </c>
      <c r="F3166">
        <v>3</v>
      </c>
      <c r="G3166" t="s">
        <v>609</v>
      </c>
      <c r="H3166">
        <v>13</v>
      </c>
      <c r="I3166" t="s">
        <v>594</v>
      </c>
      <c r="J3166" t="s">
        <v>433</v>
      </c>
      <c r="K3166" t="s">
        <v>596</v>
      </c>
      <c r="L3166">
        <v>300</v>
      </c>
      <c r="M3166" t="s">
        <v>610</v>
      </c>
      <c r="N3166">
        <v>3397</v>
      </c>
      <c r="O3166">
        <v>6528392.5899999999</v>
      </c>
      <c r="P3166">
        <v>30841072</v>
      </c>
      <c r="Q3166" t="str">
        <f>VLOOKUP(J3166,S:T,2,FALSE)</f>
        <v>E4 - Medium C&amp;I</v>
      </c>
      <c r="S3166" t="str">
        <f t="shared" si="0"/>
        <v>G02</v>
      </c>
    </row>
    <row r="3167" spans="1:19" x14ac:dyDescent="0.35">
      <c r="A3167">
        <v>49</v>
      </c>
      <c r="B3167" t="s">
        <v>420</v>
      </c>
      <c r="C3167">
        <v>2021</v>
      </c>
      <c r="D3167">
        <v>1</v>
      </c>
      <c r="E3167" t="s">
        <v>582</v>
      </c>
      <c r="F3167">
        <v>3</v>
      </c>
      <c r="G3167" t="s">
        <v>609</v>
      </c>
      <c r="H3167">
        <v>34</v>
      </c>
      <c r="I3167" t="s">
        <v>597</v>
      </c>
      <c r="J3167" t="s">
        <v>458</v>
      </c>
      <c r="K3167" t="s">
        <v>599</v>
      </c>
      <c r="L3167">
        <v>300</v>
      </c>
      <c r="M3167" t="s">
        <v>610</v>
      </c>
      <c r="N3167">
        <v>109</v>
      </c>
      <c r="O3167">
        <v>8010.38</v>
      </c>
      <c r="P3167">
        <v>32125</v>
      </c>
      <c r="Q3167" t="str">
        <f>VLOOKUP(J3167,S:T,2,FALSE)</f>
        <v>E3 - Small C&amp;I</v>
      </c>
      <c r="S3167" t="str">
        <f t="shared" si="0"/>
        <v>C08</v>
      </c>
    </row>
    <row r="3168" spans="1:19" x14ac:dyDescent="0.35">
      <c r="A3168">
        <v>49</v>
      </c>
      <c r="B3168" t="s">
        <v>420</v>
      </c>
      <c r="C3168">
        <v>2021</v>
      </c>
      <c r="D3168">
        <v>1</v>
      </c>
      <c r="E3168" t="s">
        <v>582</v>
      </c>
      <c r="F3168">
        <v>3</v>
      </c>
      <c r="G3168" t="s">
        <v>609</v>
      </c>
      <c r="H3168">
        <v>53</v>
      </c>
      <c r="I3168" t="s">
        <v>611</v>
      </c>
      <c r="J3168" t="s">
        <v>433</v>
      </c>
      <c r="K3168" t="s">
        <v>596</v>
      </c>
      <c r="L3168">
        <v>300</v>
      </c>
      <c r="M3168" t="s">
        <v>610</v>
      </c>
      <c r="N3168">
        <v>154</v>
      </c>
      <c r="O3168">
        <v>404719.64</v>
      </c>
      <c r="P3168">
        <v>2058030</v>
      </c>
      <c r="Q3168" t="str">
        <f>VLOOKUP(J3168,S:T,2,FALSE)</f>
        <v>E4 - Medium C&amp;I</v>
      </c>
      <c r="S3168" t="str">
        <f t="shared" si="0"/>
        <v>G02</v>
      </c>
    </row>
    <row r="3169" spans="1:19" x14ac:dyDescent="0.35">
      <c r="A3169">
        <v>49</v>
      </c>
      <c r="B3169" t="s">
        <v>420</v>
      </c>
      <c r="C3169">
        <v>2021</v>
      </c>
      <c r="D3169">
        <v>1</v>
      </c>
      <c r="E3169" t="s">
        <v>582</v>
      </c>
      <c r="F3169">
        <v>3</v>
      </c>
      <c r="G3169" t="s">
        <v>609</v>
      </c>
      <c r="H3169">
        <v>54</v>
      </c>
      <c r="I3169" t="s">
        <v>612</v>
      </c>
      <c r="J3169" t="s">
        <v>458</v>
      </c>
      <c r="K3169" t="s">
        <v>599</v>
      </c>
      <c r="L3169">
        <v>300</v>
      </c>
      <c r="M3169" t="s">
        <v>610</v>
      </c>
      <c r="N3169">
        <v>3</v>
      </c>
      <c r="O3169">
        <v>865.09</v>
      </c>
      <c r="P3169">
        <v>3772</v>
      </c>
      <c r="Q3169" t="str">
        <f>VLOOKUP(J3169,S:T,2,FALSE)</f>
        <v>E3 - Small C&amp;I</v>
      </c>
      <c r="S3169" t="str">
        <f t="shared" si="0"/>
        <v>C08</v>
      </c>
    </row>
    <row r="3170" spans="1:19" x14ac:dyDescent="0.35">
      <c r="A3170">
        <v>49</v>
      </c>
      <c r="B3170" t="s">
        <v>420</v>
      </c>
      <c r="C3170">
        <v>2021</v>
      </c>
      <c r="D3170">
        <v>1</v>
      </c>
      <c r="E3170" t="s">
        <v>582</v>
      </c>
      <c r="F3170">
        <v>3</v>
      </c>
      <c r="G3170" t="s">
        <v>609</v>
      </c>
      <c r="H3170">
        <v>55</v>
      </c>
      <c r="I3170" t="s">
        <v>600</v>
      </c>
      <c r="J3170" t="s">
        <v>425</v>
      </c>
      <c r="K3170" t="s">
        <v>590</v>
      </c>
      <c r="L3170">
        <v>300</v>
      </c>
      <c r="M3170" t="s">
        <v>610</v>
      </c>
      <c r="N3170">
        <v>53</v>
      </c>
      <c r="O3170">
        <v>-49555.15</v>
      </c>
      <c r="P3170">
        <v>72088</v>
      </c>
      <c r="Q3170" t="str">
        <f>VLOOKUP(J3170,S:T,2,FALSE)</f>
        <v>E3 - Small C&amp;I</v>
      </c>
      <c r="S3170" t="str">
        <f t="shared" si="0"/>
        <v>C06</v>
      </c>
    </row>
    <row r="3171" spans="1:19" x14ac:dyDescent="0.35">
      <c r="A3171">
        <v>49</v>
      </c>
      <c r="B3171" t="s">
        <v>420</v>
      </c>
      <c r="C3171">
        <v>2021</v>
      </c>
      <c r="D3171">
        <v>1</v>
      </c>
      <c r="E3171" t="s">
        <v>582</v>
      </c>
      <c r="F3171">
        <v>3</v>
      </c>
      <c r="G3171" t="s">
        <v>609</v>
      </c>
      <c r="H3171">
        <v>117</v>
      </c>
      <c r="I3171" t="s">
        <v>613</v>
      </c>
      <c r="J3171" t="s">
        <v>461</v>
      </c>
      <c r="K3171" t="s">
        <v>615</v>
      </c>
      <c r="L3171">
        <v>300</v>
      </c>
      <c r="M3171" t="s">
        <v>610</v>
      </c>
      <c r="N3171">
        <v>2</v>
      </c>
      <c r="O3171">
        <v>7506.24</v>
      </c>
      <c r="P3171">
        <v>11028</v>
      </c>
      <c r="Q3171" t="str">
        <f>VLOOKUP(J3171,S:T,2,FALSE)</f>
        <v>E5 - Large C&amp;I</v>
      </c>
      <c r="S3171" t="str">
        <f t="shared" si="0"/>
        <v>B32</v>
      </c>
    </row>
    <row r="3172" spans="1:19" x14ac:dyDescent="0.35">
      <c r="A3172">
        <v>49</v>
      </c>
      <c r="B3172" t="s">
        <v>420</v>
      </c>
      <c r="C3172">
        <v>2021</v>
      </c>
      <c r="D3172">
        <v>1</v>
      </c>
      <c r="E3172" t="s">
        <v>582</v>
      </c>
      <c r="F3172">
        <v>3</v>
      </c>
      <c r="G3172" t="s">
        <v>609</v>
      </c>
      <c r="H3172">
        <v>122</v>
      </c>
      <c r="I3172" t="s">
        <v>616</v>
      </c>
      <c r="J3172" t="s">
        <v>461</v>
      </c>
      <c r="K3172" t="s">
        <v>615</v>
      </c>
      <c r="L3172">
        <v>300</v>
      </c>
      <c r="M3172" t="s">
        <v>610</v>
      </c>
      <c r="N3172">
        <v>2</v>
      </c>
      <c r="O3172">
        <v>68169.87</v>
      </c>
      <c r="P3172">
        <v>599720</v>
      </c>
      <c r="Q3172" t="str">
        <f>VLOOKUP(J3172,S:T,2,FALSE)</f>
        <v>E5 - Large C&amp;I</v>
      </c>
      <c r="S3172" t="str">
        <f t="shared" si="0"/>
        <v>B32</v>
      </c>
    </row>
    <row r="3173" spans="1:19" x14ac:dyDescent="0.35">
      <c r="A3173">
        <v>49</v>
      </c>
      <c r="B3173" t="s">
        <v>420</v>
      </c>
      <c r="C3173">
        <v>2021</v>
      </c>
      <c r="D3173">
        <v>1</v>
      </c>
      <c r="E3173" t="s">
        <v>582</v>
      </c>
      <c r="F3173">
        <v>3</v>
      </c>
      <c r="G3173" t="s">
        <v>609</v>
      </c>
      <c r="H3173">
        <v>605</v>
      </c>
      <c r="I3173" t="s">
        <v>617</v>
      </c>
      <c r="J3173" t="s">
        <v>441</v>
      </c>
      <c r="K3173" t="s">
        <v>603</v>
      </c>
      <c r="L3173">
        <v>300</v>
      </c>
      <c r="M3173" t="s">
        <v>610</v>
      </c>
      <c r="N3173">
        <v>15</v>
      </c>
      <c r="O3173">
        <v>1050.28</v>
      </c>
      <c r="P3173">
        <v>4111</v>
      </c>
      <c r="Q3173" t="str">
        <f>VLOOKUP(J3173,S:T,2,FALSE)</f>
        <v>E6 - OTHER</v>
      </c>
      <c r="S3173" t="str">
        <f t="shared" si="0"/>
        <v>S10</v>
      </c>
    </row>
    <row r="3174" spans="1:19" x14ac:dyDescent="0.35">
      <c r="A3174">
        <v>49</v>
      </c>
      <c r="B3174" t="s">
        <v>420</v>
      </c>
      <c r="C3174">
        <v>2021</v>
      </c>
      <c r="D3174">
        <v>1</v>
      </c>
      <c r="E3174" t="s">
        <v>582</v>
      </c>
      <c r="F3174">
        <v>3</v>
      </c>
      <c r="G3174" t="s">
        <v>609</v>
      </c>
      <c r="H3174">
        <v>616</v>
      </c>
      <c r="I3174" t="s">
        <v>601</v>
      </c>
      <c r="J3174" t="s">
        <v>441</v>
      </c>
      <c r="K3174" t="s">
        <v>603</v>
      </c>
      <c r="L3174">
        <v>4532</v>
      </c>
      <c r="M3174" t="s">
        <v>618</v>
      </c>
      <c r="N3174">
        <v>324</v>
      </c>
      <c r="O3174">
        <v>23343.34</v>
      </c>
      <c r="P3174">
        <v>150506</v>
      </c>
      <c r="Q3174" t="str">
        <f>VLOOKUP(J3174,S:T,2,FALSE)</f>
        <v>E6 - OTHER</v>
      </c>
      <c r="S3174" t="str">
        <f t="shared" si="0"/>
        <v>S10</v>
      </c>
    </row>
    <row r="3175" spans="1:19" x14ac:dyDescent="0.35">
      <c r="A3175">
        <v>49</v>
      </c>
      <c r="B3175" t="s">
        <v>420</v>
      </c>
      <c r="C3175">
        <v>2021</v>
      </c>
      <c r="D3175">
        <v>1</v>
      </c>
      <c r="E3175" t="s">
        <v>582</v>
      </c>
      <c r="F3175">
        <v>3</v>
      </c>
      <c r="G3175" t="s">
        <v>609</v>
      </c>
      <c r="H3175">
        <v>617</v>
      </c>
      <c r="I3175" t="s">
        <v>619</v>
      </c>
      <c r="J3175" t="s">
        <v>430</v>
      </c>
      <c r="K3175" t="s">
        <v>621</v>
      </c>
      <c r="L3175">
        <v>4532</v>
      </c>
      <c r="M3175" t="s">
        <v>618</v>
      </c>
      <c r="N3175">
        <v>1</v>
      </c>
      <c r="O3175">
        <v>1065.25</v>
      </c>
      <c r="P3175">
        <v>6447</v>
      </c>
      <c r="Q3175" t="str">
        <f>VLOOKUP(J3175,S:T,2,FALSE)</f>
        <v>E6 - OTHER</v>
      </c>
      <c r="S3175" t="str">
        <f t="shared" si="0"/>
        <v>S14</v>
      </c>
    </row>
    <row r="3176" spans="1:19" x14ac:dyDescent="0.35">
      <c r="A3176">
        <v>49</v>
      </c>
      <c r="B3176" t="s">
        <v>420</v>
      </c>
      <c r="C3176">
        <v>2021</v>
      </c>
      <c r="D3176">
        <v>1</v>
      </c>
      <c r="E3176" t="s">
        <v>582</v>
      </c>
      <c r="F3176">
        <v>3</v>
      </c>
      <c r="G3176" t="s">
        <v>609</v>
      </c>
      <c r="H3176">
        <v>628</v>
      </c>
      <c r="I3176" t="s">
        <v>440</v>
      </c>
      <c r="J3176" t="s">
        <v>441</v>
      </c>
      <c r="K3176" t="s">
        <v>603</v>
      </c>
      <c r="L3176">
        <v>300</v>
      </c>
      <c r="M3176" t="s">
        <v>610</v>
      </c>
      <c r="N3176">
        <v>1079</v>
      </c>
      <c r="O3176">
        <v>110251.69</v>
      </c>
      <c r="P3176">
        <v>397201</v>
      </c>
      <c r="Q3176" t="str">
        <f>VLOOKUP(J3176,S:T,2,FALSE)</f>
        <v>E6 - OTHER</v>
      </c>
      <c r="S3176" t="str">
        <f t="shared" si="0"/>
        <v>S10</v>
      </c>
    </row>
    <row r="3177" spans="1:19" x14ac:dyDescent="0.35">
      <c r="A3177">
        <v>49</v>
      </c>
      <c r="B3177" t="s">
        <v>420</v>
      </c>
      <c r="C3177">
        <v>2021</v>
      </c>
      <c r="D3177">
        <v>1</v>
      </c>
      <c r="E3177" t="s">
        <v>582</v>
      </c>
      <c r="F3177">
        <v>3</v>
      </c>
      <c r="G3177" t="s">
        <v>609</v>
      </c>
      <c r="H3177">
        <v>629</v>
      </c>
      <c r="I3177" t="s">
        <v>622</v>
      </c>
      <c r="J3177" t="s">
        <v>430</v>
      </c>
      <c r="K3177" t="s">
        <v>621</v>
      </c>
      <c r="L3177">
        <v>300</v>
      </c>
      <c r="M3177" t="s">
        <v>610</v>
      </c>
      <c r="N3177">
        <v>8</v>
      </c>
      <c r="O3177">
        <v>403.12</v>
      </c>
      <c r="P3177">
        <v>1470</v>
      </c>
      <c r="Q3177" t="str">
        <f>VLOOKUP(J3177,S:T,2,FALSE)</f>
        <v>E6 - OTHER</v>
      </c>
      <c r="S3177" t="str">
        <f t="shared" si="0"/>
        <v>S14</v>
      </c>
    </row>
    <row r="3178" spans="1:19" x14ac:dyDescent="0.35">
      <c r="A3178">
        <v>49</v>
      </c>
      <c r="B3178" t="s">
        <v>420</v>
      </c>
      <c r="C3178">
        <v>2021</v>
      </c>
      <c r="D3178">
        <v>1</v>
      </c>
      <c r="E3178" t="s">
        <v>582</v>
      </c>
      <c r="F3178">
        <v>3</v>
      </c>
      <c r="G3178" t="s">
        <v>609</v>
      </c>
      <c r="H3178">
        <v>631</v>
      </c>
      <c r="I3178" t="s">
        <v>623</v>
      </c>
      <c r="J3178" t="s">
        <v>157</v>
      </c>
      <c r="K3178" t="s">
        <v>625</v>
      </c>
      <c r="L3178">
        <v>300</v>
      </c>
      <c r="M3178" t="s">
        <v>610</v>
      </c>
      <c r="N3178">
        <v>1</v>
      </c>
      <c r="O3178">
        <v>61.81</v>
      </c>
      <c r="P3178">
        <v>292</v>
      </c>
      <c r="Q3178" t="str">
        <f>VLOOKUP(J3178,S:T,2,FALSE)</f>
        <v>E6 - OTHER</v>
      </c>
      <c r="S3178" t="str">
        <f t="shared" si="0"/>
        <v>S5A</v>
      </c>
    </row>
    <row r="3179" spans="1:19" x14ac:dyDescent="0.35">
      <c r="A3179">
        <v>49</v>
      </c>
      <c r="B3179" t="s">
        <v>420</v>
      </c>
      <c r="C3179">
        <v>2021</v>
      </c>
      <c r="D3179">
        <v>1</v>
      </c>
      <c r="E3179" t="s">
        <v>582</v>
      </c>
      <c r="F3179">
        <v>3</v>
      </c>
      <c r="G3179" t="s">
        <v>609</v>
      </c>
      <c r="H3179">
        <v>700</v>
      </c>
      <c r="I3179" t="s">
        <v>626</v>
      </c>
      <c r="J3179" t="s">
        <v>438</v>
      </c>
      <c r="K3179" t="s">
        <v>628</v>
      </c>
      <c r="L3179">
        <v>300</v>
      </c>
      <c r="M3179" t="s">
        <v>610</v>
      </c>
      <c r="N3179">
        <v>45</v>
      </c>
      <c r="O3179">
        <v>841204.25</v>
      </c>
      <c r="P3179">
        <v>4661336</v>
      </c>
      <c r="Q3179" t="str">
        <f>VLOOKUP(J3179,S:T,2,FALSE)</f>
        <v>E5 - Large C&amp;I</v>
      </c>
      <c r="S3179" t="str">
        <f t="shared" si="0"/>
        <v>G32</v>
      </c>
    </row>
    <row r="3180" spans="1:19" x14ac:dyDescent="0.35">
      <c r="A3180">
        <v>49</v>
      </c>
      <c r="B3180" t="s">
        <v>420</v>
      </c>
      <c r="C3180">
        <v>2021</v>
      </c>
      <c r="D3180">
        <v>1</v>
      </c>
      <c r="E3180" t="s">
        <v>582</v>
      </c>
      <c r="F3180">
        <v>3</v>
      </c>
      <c r="G3180" t="s">
        <v>609</v>
      </c>
      <c r="H3180">
        <v>705</v>
      </c>
      <c r="I3180" t="s">
        <v>629</v>
      </c>
      <c r="J3180" t="s">
        <v>438</v>
      </c>
      <c r="K3180" t="s">
        <v>628</v>
      </c>
      <c r="L3180">
        <v>300</v>
      </c>
      <c r="M3180" t="s">
        <v>610</v>
      </c>
      <c r="N3180">
        <v>68</v>
      </c>
      <c r="O3180">
        <v>1635234.32</v>
      </c>
      <c r="P3180">
        <v>8569705</v>
      </c>
      <c r="Q3180" t="str">
        <f>VLOOKUP(J3180,S:T,2,FALSE)</f>
        <v>E5 - Large C&amp;I</v>
      </c>
      <c r="S3180" t="str">
        <f t="shared" si="0"/>
        <v>G32</v>
      </c>
    </row>
    <row r="3181" spans="1:19" x14ac:dyDescent="0.35">
      <c r="A3181">
        <v>49</v>
      </c>
      <c r="B3181" t="s">
        <v>420</v>
      </c>
      <c r="C3181">
        <v>2021</v>
      </c>
      <c r="D3181">
        <v>1</v>
      </c>
      <c r="E3181" t="s">
        <v>582</v>
      </c>
      <c r="F3181">
        <v>3</v>
      </c>
      <c r="G3181" t="s">
        <v>609</v>
      </c>
      <c r="H3181">
        <v>710</v>
      </c>
      <c r="I3181" t="s">
        <v>630</v>
      </c>
      <c r="J3181" t="s">
        <v>438</v>
      </c>
      <c r="K3181" t="s">
        <v>628</v>
      </c>
      <c r="L3181">
        <v>4532</v>
      </c>
      <c r="M3181" t="s">
        <v>618</v>
      </c>
      <c r="N3181">
        <v>295</v>
      </c>
      <c r="O3181">
        <v>4823265.76</v>
      </c>
      <c r="P3181">
        <v>62248696</v>
      </c>
      <c r="Q3181" t="str">
        <f>VLOOKUP(J3181,S:T,2,FALSE)</f>
        <v>E5 - Large C&amp;I</v>
      </c>
      <c r="S3181" t="str">
        <f t="shared" si="0"/>
        <v>G32</v>
      </c>
    </row>
    <row r="3182" spans="1:19" x14ac:dyDescent="0.35">
      <c r="A3182">
        <v>49</v>
      </c>
      <c r="B3182" t="s">
        <v>420</v>
      </c>
      <c r="C3182">
        <v>2021</v>
      </c>
      <c r="D3182">
        <v>1</v>
      </c>
      <c r="E3182" t="s">
        <v>582</v>
      </c>
      <c r="F3182">
        <v>3</v>
      </c>
      <c r="G3182" t="s">
        <v>609</v>
      </c>
      <c r="H3182">
        <v>711</v>
      </c>
      <c r="I3182" t="s">
        <v>631</v>
      </c>
      <c r="J3182" t="s">
        <v>438</v>
      </c>
      <c r="K3182" t="s">
        <v>628</v>
      </c>
      <c r="L3182">
        <v>4532</v>
      </c>
      <c r="M3182" t="s">
        <v>618</v>
      </c>
      <c r="N3182">
        <v>314</v>
      </c>
      <c r="O3182">
        <v>4855022.88</v>
      </c>
      <c r="P3182">
        <v>65090848</v>
      </c>
      <c r="Q3182" t="str">
        <f>VLOOKUP(J3182,S:T,2,FALSE)</f>
        <v>E5 - Large C&amp;I</v>
      </c>
      <c r="S3182" t="str">
        <f t="shared" si="0"/>
        <v>G32</v>
      </c>
    </row>
    <row r="3183" spans="1:19" x14ac:dyDescent="0.35">
      <c r="A3183">
        <v>49</v>
      </c>
      <c r="B3183" t="s">
        <v>420</v>
      </c>
      <c r="C3183">
        <v>2021</v>
      </c>
      <c r="D3183">
        <v>1</v>
      </c>
      <c r="E3183" t="s">
        <v>582</v>
      </c>
      <c r="F3183">
        <v>3</v>
      </c>
      <c r="G3183" t="s">
        <v>609</v>
      </c>
      <c r="H3183">
        <v>903</v>
      </c>
      <c r="I3183" t="s">
        <v>605</v>
      </c>
      <c r="J3183" t="s">
        <v>450</v>
      </c>
      <c r="K3183" t="s">
        <v>586</v>
      </c>
      <c r="L3183">
        <v>4532</v>
      </c>
      <c r="M3183" t="s">
        <v>618</v>
      </c>
      <c r="N3183">
        <v>105</v>
      </c>
      <c r="O3183">
        <v>27116.69</v>
      </c>
      <c r="P3183">
        <v>228007</v>
      </c>
      <c r="Q3183" t="str">
        <f>VLOOKUP(J3183,S:T,2,FALSE)</f>
        <v>E1 - Residential</v>
      </c>
      <c r="S3183" t="str">
        <f t="shared" si="0"/>
        <v>A16</v>
      </c>
    </row>
    <row r="3184" spans="1:19" x14ac:dyDescent="0.35">
      <c r="A3184">
        <v>49</v>
      </c>
      <c r="B3184" t="s">
        <v>420</v>
      </c>
      <c r="C3184">
        <v>2021</v>
      </c>
      <c r="D3184">
        <v>1</v>
      </c>
      <c r="E3184" t="s">
        <v>582</v>
      </c>
      <c r="F3184">
        <v>3</v>
      </c>
      <c r="G3184" t="s">
        <v>609</v>
      </c>
      <c r="H3184">
        <v>924</v>
      </c>
      <c r="I3184" t="s">
        <v>632</v>
      </c>
      <c r="J3184" t="s">
        <v>444</v>
      </c>
      <c r="K3184" t="s">
        <v>634</v>
      </c>
      <c r="L3184">
        <v>4532</v>
      </c>
      <c r="M3184" t="s">
        <v>618</v>
      </c>
      <c r="N3184">
        <v>1</v>
      </c>
      <c r="O3184">
        <v>130805.93</v>
      </c>
      <c r="P3184">
        <v>1111449</v>
      </c>
      <c r="Q3184" t="str">
        <f>VLOOKUP(J3184,S:T,2,FALSE)</f>
        <v>E5 - Large C&amp;I</v>
      </c>
      <c r="S3184" t="str">
        <f t="shared" si="0"/>
        <v>X01</v>
      </c>
    </row>
    <row r="3185" spans="1:19" x14ac:dyDescent="0.35">
      <c r="A3185">
        <v>49</v>
      </c>
      <c r="B3185" t="s">
        <v>420</v>
      </c>
      <c r="C3185">
        <v>2021</v>
      </c>
      <c r="D3185">
        <v>1</v>
      </c>
      <c r="E3185" t="s">
        <v>582</v>
      </c>
      <c r="F3185">
        <v>3</v>
      </c>
      <c r="G3185" t="s">
        <v>609</v>
      </c>
      <c r="H3185">
        <v>950</v>
      </c>
      <c r="I3185" t="s">
        <v>607</v>
      </c>
      <c r="J3185" t="s">
        <v>425</v>
      </c>
      <c r="K3185" t="s">
        <v>590</v>
      </c>
      <c r="L3185">
        <v>4532</v>
      </c>
      <c r="M3185" t="s">
        <v>618</v>
      </c>
      <c r="N3185">
        <v>10434</v>
      </c>
      <c r="O3185">
        <v>1731253.44</v>
      </c>
      <c r="P3185">
        <v>14275060</v>
      </c>
      <c r="Q3185" t="str">
        <f>VLOOKUP(J3185,S:T,2,FALSE)</f>
        <v>E3 - Small C&amp;I</v>
      </c>
      <c r="S3185" t="str">
        <f t="shared" si="0"/>
        <v>C06</v>
      </c>
    </row>
    <row r="3186" spans="1:19" x14ac:dyDescent="0.35">
      <c r="A3186">
        <v>49</v>
      </c>
      <c r="B3186" t="s">
        <v>420</v>
      </c>
      <c r="C3186">
        <v>2021</v>
      </c>
      <c r="D3186">
        <v>1</v>
      </c>
      <c r="E3186" t="s">
        <v>582</v>
      </c>
      <c r="F3186">
        <v>3</v>
      </c>
      <c r="G3186" t="s">
        <v>609</v>
      </c>
      <c r="H3186">
        <v>951</v>
      </c>
      <c r="I3186" t="s">
        <v>635</v>
      </c>
      <c r="J3186" t="s">
        <v>458</v>
      </c>
      <c r="K3186" t="s">
        <v>599</v>
      </c>
      <c r="L3186">
        <v>4532</v>
      </c>
      <c r="M3186" t="s">
        <v>618</v>
      </c>
      <c r="N3186">
        <v>132</v>
      </c>
      <c r="O3186">
        <v>12166.39</v>
      </c>
      <c r="P3186">
        <v>90689</v>
      </c>
      <c r="Q3186" t="str">
        <f>VLOOKUP(J3186,S:T,2,FALSE)</f>
        <v>E3 - Small C&amp;I</v>
      </c>
      <c r="S3186" t="str">
        <f t="shared" si="0"/>
        <v>C08</v>
      </c>
    </row>
    <row r="3187" spans="1:19" x14ac:dyDescent="0.35">
      <c r="A3187">
        <v>49</v>
      </c>
      <c r="B3187" t="s">
        <v>420</v>
      </c>
      <c r="C3187">
        <v>2021</v>
      </c>
      <c r="D3187">
        <v>1</v>
      </c>
      <c r="E3187" t="s">
        <v>582</v>
      </c>
      <c r="F3187">
        <v>3</v>
      </c>
      <c r="G3187" t="s">
        <v>609</v>
      </c>
      <c r="H3187">
        <v>954</v>
      </c>
      <c r="I3187" t="s">
        <v>608</v>
      </c>
      <c r="J3187" t="s">
        <v>433</v>
      </c>
      <c r="K3187" t="s">
        <v>596</v>
      </c>
      <c r="L3187">
        <v>4532</v>
      </c>
      <c r="M3187" t="s">
        <v>618</v>
      </c>
      <c r="N3187">
        <v>3466</v>
      </c>
      <c r="O3187">
        <v>5430737.9100000001</v>
      </c>
      <c r="P3187">
        <v>57739487</v>
      </c>
      <c r="Q3187" t="str">
        <f>VLOOKUP(J3187,S:T,2,FALSE)</f>
        <v>E4 - Medium C&amp;I</v>
      </c>
      <c r="S3187" t="str">
        <f t="shared" si="0"/>
        <v>G02</v>
      </c>
    </row>
    <row r="3188" spans="1:19" x14ac:dyDescent="0.35">
      <c r="A3188">
        <v>49</v>
      </c>
      <c r="B3188" t="s">
        <v>420</v>
      </c>
      <c r="C3188">
        <v>2021</v>
      </c>
      <c r="D3188">
        <v>1</v>
      </c>
      <c r="E3188" t="s">
        <v>582</v>
      </c>
      <c r="F3188">
        <v>5</v>
      </c>
      <c r="G3188" t="s">
        <v>636</v>
      </c>
      <c r="H3188">
        <v>1</v>
      </c>
      <c r="I3188" t="s">
        <v>584</v>
      </c>
      <c r="J3188" t="s">
        <v>450</v>
      </c>
      <c r="K3188" t="s">
        <v>586</v>
      </c>
      <c r="L3188">
        <v>460</v>
      </c>
      <c r="M3188" t="s">
        <v>637</v>
      </c>
      <c r="N3188">
        <v>9</v>
      </c>
      <c r="O3188">
        <v>699.08</v>
      </c>
      <c r="P3188">
        <v>2838</v>
      </c>
      <c r="Q3188" t="str">
        <f>VLOOKUP(J3188,S:T,2,FALSE)</f>
        <v>E1 - Residential</v>
      </c>
      <c r="S3188" t="str">
        <f t="shared" si="0"/>
        <v>A16</v>
      </c>
    </row>
    <row r="3189" spans="1:19" x14ac:dyDescent="0.35">
      <c r="A3189">
        <v>49</v>
      </c>
      <c r="B3189" t="s">
        <v>420</v>
      </c>
      <c r="C3189">
        <v>2021</v>
      </c>
      <c r="D3189">
        <v>1</v>
      </c>
      <c r="E3189" t="s">
        <v>582</v>
      </c>
      <c r="F3189">
        <v>5</v>
      </c>
      <c r="G3189" t="s">
        <v>636</v>
      </c>
      <c r="H3189">
        <v>5</v>
      </c>
      <c r="I3189" t="s">
        <v>588</v>
      </c>
      <c r="J3189" t="s">
        <v>425</v>
      </c>
      <c r="K3189" t="s">
        <v>590</v>
      </c>
      <c r="L3189">
        <v>460</v>
      </c>
      <c r="M3189" t="s">
        <v>637</v>
      </c>
      <c r="N3189">
        <v>769</v>
      </c>
      <c r="O3189">
        <v>309199.28000000003</v>
      </c>
      <c r="P3189">
        <v>1436742</v>
      </c>
      <c r="Q3189" t="str">
        <f>VLOOKUP(J3189,S:T,2,FALSE)</f>
        <v>E3 - Small C&amp;I</v>
      </c>
      <c r="S3189" t="str">
        <f t="shared" si="0"/>
        <v>C06</v>
      </c>
    </row>
    <row r="3190" spans="1:19" x14ac:dyDescent="0.35">
      <c r="A3190">
        <v>49</v>
      </c>
      <c r="B3190" t="s">
        <v>420</v>
      </c>
      <c r="C3190">
        <v>2021</v>
      </c>
      <c r="D3190">
        <v>1</v>
      </c>
      <c r="E3190" t="s">
        <v>582</v>
      </c>
      <c r="F3190">
        <v>5</v>
      </c>
      <c r="G3190" t="s">
        <v>636</v>
      </c>
      <c r="H3190">
        <v>6</v>
      </c>
      <c r="I3190" t="s">
        <v>591</v>
      </c>
      <c r="J3190" t="s">
        <v>422</v>
      </c>
      <c r="K3190" t="s">
        <v>593</v>
      </c>
      <c r="L3190">
        <v>460</v>
      </c>
      <c r="M3190" t="s">
        <v>637</v>
      </c>
      <c r="N3190">
        <v>1</v>
      </c>
      <c r="O3190">
        <v>43.05</v>
      </c>
      <c r="P3190">
        <v>222</v>
      </c>
      <c r="Q3190" t="str">
        <f>VLOOKUP(J3190,S:T,2,FALSE)</f>
        <v>E2 - Low Income Residential</v>
      </c>
      <c r="S3190" t="str">
        <f t="shared" si="0"/>
        <v>A60</v>
      </c>
    </row>
    <row r="3191" spans="1:19" x14ac:dyDescent="0.35">
      <c r="A3191">
        <v>49</v>
      </c>
      <c r="B3191" t="s">
        <v>420</v>
      </c>
      <c r="C3191">
        <v>2021</v>
      </c>
      <c r="D3191">
        <v>1</v>
      </c>
      <c r="E3191" t="s">
        <v>582</v>
      </c>
      <c r="F3191">
        <v>5</v>
      </c>
      <c r="G3191" t="s">
        <v>636</v>
      </c>
      <c r="H3191">
        <v>13</v>
      </c>
      <c r="I3191" t="s">
        <v>594</v>
      </c>
      <c r="J3191" t="s">
        <v>433</v>
      </c>
      <c r="K3191" t="s">
        <v>596</v>
      </c>
      <c r="L3191">
        <v>460</v>
      </c>
      <c r="M3191" t="s">
        <v>637</v>
      </c>
      <c r="N3191">
        <v>255</v>
      </c>
      <c r="O3191">
        <v>675494.81</v>
      </c>
      <c r="P3191">
        <v>3129345</v>
      </c>
      <c r="Q3191" t="str">
        <f>VLOOKUP(J3191,S:T,2,FALSE)</f>
        <v>E4 - Medium C&amp;I</v>
      </c>
      <c r="S3191" t="str">
        <f t="shared" si="0"/>
        <v>G02</v>
      </c>
    </row>
    <row r="3192" spans="1:19" x14ac:dyDescent="0.35">
      <c r="A3192">
        <v>49</v>
      </c>
      <c r="B3192" t="s">
        <v>420</v>
      </c>
      <c r="C3192">
        <v>2021</v>
      </c>
      <c r="D3192">
        <v>1</v>
      </c>
      <c r="E3192" t="s">
        <v>582</v>
      </c>
      <c r="F3192">
        <v>5</v>
      </c>
      <c r="G3192" t="s">
        <v>636</v>
      </c>
      <c r="H3192">
        <v>53</v>
      </c>
      <c r="I3192" t="s">
        <v>611</v>
      </c>
      <c r="J3192" t="s">
        <v>433</v>
      </c>
      <c r="K3192" t="s">
        <v>596</v>
      </c>
      <c r="L3192">
        <v>460</v>
      </c>
      <c r="M3192" t="s">
        <v>637</v>
      </c>
      <c r="N3192">
        <v>9</v>
      </c>
      <c r="O3192">
        <v>21407.01</v>
      </c>
      <c r="P3192">
        <v>100357</v>
      </c>
      <c r="Q3192" t="str">
        <f>VLOOKUP(J3192,S:T,2,FALSE)</f>
        <v>E4 - Medium C&amp;I</v>
      </c>
      <c r="S3192" t="str">
        <f t="shared" si="0"/>
        <v>G02</v>
      </c>
    </row>
    <row r="3193" spans="1:19" x14ac:dyDescent="0.35">
      <c r="A3193">
        <v>49</v>
      </c>
      <c r="B3193" t="s">
        <v>420</v>
      </c>
      <c r="C3193">
        <v>2021</v>
      </c>
      <c r="D3193">
        <v>1</v>
      </c>
      <c r="E3193" t="s">
        <v>582</v>
      </c>
      <c r="F3193">
        <v>5</v>
      </c>
      <c r="G3193" t="s">
        <v>636</v>
      </c>
      <c r="H3193">
        <v>122</v>
      </c>
      <c r="I3193" t="s">
        <v>616</v>
      </c>
      <c r="J3193" t="s">
        <v>461</v>
      </c>
      <c r="K3193" t="s">
        <v>615</v>
      </c>
      <c r="L3193">
        <v>460</v>
      </c>
      <c r="M3193" t="s">
        <v>637</v>
      </c>
      <c r="N3193">
        <v>1</v>
      </c>
      <c r="O3193">
        <v>27951.09</v>
      </c>
      <c r="P3193">
        <v>379652</v>
      </c>
      <c r="Q3193" t="str">
        <f>VLOOKUP(J3193,S:T,2,FALSE)</f>
        <v>E5 - Large C&amp;I</v>
      </c>
      <c r="S3193" t="str">
        <f t="shared" si="0"/>
        <v>B32</v>
      </c>
    </row>
    <row r="3194" spans="1:19" x14ac:dyDescent="0.35">
      <c r="A3194">
        <v>49</v>
      </c>
      <c r="B3194" t="s">
        <v>420</v>
      </c>
      <c r="C3194">
        <v>2021</v>
      </c>
      <c r="D3194">
        <v>1</v>
      </c>
      <c r="E3194" t="s">
        <v>582</v>
      </c>
      <c r="F3194">
        <v>5</v>
      </c>
      <c r="G3194" t="s">
        <v>636</v>
      </c>
      <c r="H3194">
        <v>616</v>
      </c>
      <c r="I3194" t="s">
        <v>601</v>
      </c>
      <c r="J3194" t="s">
        <v>441</v>
      </c>
      <c r="K3194" t="s">
        <v>603</v>
      </c>
      <c r="L3194">
        <v>4552</v>
      </c>
      <c r="M3194" t="s">
        <v>638</v>
      </c>
      <c r="N3194">
        <v>20</v>
      </c>
      <c r="O3194">
        <v>3034.54</v>
      </c>
      <c r="P3194">
        <v>18538</v>
      </c>
      <c r="Q3194" t="str">
        <f>VLOOKUP(J3194,S:T,2,FALSE)</f>
        <v>E6 - OTHER</v>
      </c>
      <c r="S3194" t="str">
        <f t="shared" si="0"/>
        <v>S10</v>
      </c>
    </row>
    <row r="3195" spans="1:19" x14ac:dyDescent="0.35">
      <c r="A3195">
        <v>49</v>
      </c>
      <c r="B3195" t="s">
        <v>420</v>
      </c>
      <c r="C3195">
        <v>2021</v>
      </c>
      <c r="D3195">
        <v>1</v>
      </c>
      <c r="E3195" t="s">
        <v>582</v>
      </c>
      <c r="F3195">
        <v>5</v>
      </c>
      <c r="G3195" t="s">
        <v>636</v>
      </c>
      <c r="H3195">
        <v>628</v>
      </c>
      <c r="I3195" t="s">
        <v>440</v>
      </c>
      <c r="J3195" t="s">
        <v>441</v>
      </c>
      <c r="K3195" t="s">
        <v>603</v>
      </c>
      <c r="L3195">
        <v>460</v>
      </c>
      <c r="M3195" t="s">
        <v>637</v>
      </c>
      <c r="N3195">
        <v>54</v>
      </c>
      <c r="O3195">
        <v>12011.99</v>
      </c>
      <c r="P3195">
        <v>44904</v>
      </c>
      <c r="Q3195" t="str">
        <f>VLOOKUP(J3195,S:T,2,FALSE)</f>
        <v>E6 - OTHER</v>
      </c>
      <c r="S3195" t="str">
        <f t="shared" si="0"/>
        <v>S10</v>
      </c>
    </row>
    <row r="3196" spans="1:19" x14ac:dyDescent="0.35">
      <c r="A3196">
        <v>49</v>
      </c>
      <c r="B3196" t="s">
        <v>420</v>
      </c>
      <c r="C3196">
        <v>2021</v>
      </c>
      <c r="D3196">
        <v>1</v>
      </c>
      <c r="E3196" t="s">
        <v>582</v>
      </c>
      <c r="F3196">
        <v>5</v>
      </c>
      <c r="G3196" t="s">
        <v>636</v>
      </c>
      <c r="H3196">
        <v>700</v>
      </c>
      <c r="I3196" t="s">
        <v>626</v>
      </c>
      <c r="J3196" t="s">
        <v>438</v>
      </c>
      <c r="K3196" t="s">
        <v>628</v>
      </c>
      <c r="L3196">
        <v>460</v>
      </c>
      <c r="M3196" t="s">
        <v>637</v>
      </c>
      <c r="N3196">
        <v>31</v>
      </c>
      <c r="O3196">
        <v>386962.22</v>
      </c>
      <c r="P3196">
        <v>1897301</v>
      </c>
      <c r="Q3196" t="str">
        <f>VLOOKUP(J3196,S:T,2,FALSE)</f>
        <v>E5 - Large C&amp;I</v>
      </c>
      <c r="S3196" t="str">
        <f t="shared" si="0"/>
        <v>G32</v>
      </c>
    </row>
    <row r="3197" spans="1:19" x14ac:dyDescent="0.35">
      <c r="A3197">
        <v>49</v>
      </c>
      <c r="B3197" t="s">
        <v>420</v>
      </c>
      <c r="C3197">
        <v>2021</v>
      </c>
      <c r="D3197">
        <v>1</v>
      </c>
      <c r="E3197" t="s">
        <v>582</v>
      </c>
      <c r="F3197">
        <v>5</v>
      </c>
      <c r="G3197" t="s">
        <v>636</v>
      </c>
      <c r="H3197">
        <v>705</v>
      </c>
      <c r="I3197" t="s">
        <v>629</v>
      </c>
      <c r="J3197" t="s">
        <v>438</v>
      </c>
      <c r="K3197" t="s">
        <v>628</v>
      </c>
      <c r="L3197">
        <v>460</v>
      </c>
      <c r="M3197" t="s">
        <v>637</v>
      </c>
      <c r="N3197">
        <v>24</v>
      </c>
      <c r="O3197">
        <v>293761.96999999997</v>
      </c>
      <c r="P3197">
        <v>1482540</v>
      </c>
      <c r="Q3197" t="str">
        <f>VLOOKUP(J3197,S:T,2,FALSE)</f>
        <v>E5 - Large C&amp;I</v>
      </c>
      <c r="S3197" t="str">
        <f t="shared" si="0"/>
        <v>G32</v>
      </c>
    </row>
    <row r="3198" spans="1:19" x14ac:dyDescent="0.35">
      <c r="A3198">
        <v>49</v>
      </c>
      <c r="B3198" t="s">
        <v>420</v>
      </c>
      <c r="C3198">
        <v>2021</v>
      </c>
      <c r="D3198">
        <v>1</v>
      </c>
      <c r="E3198" t="s">
        <v>582</v>
      </c>
      <c r="F3198">
        <v>5</v>
      </c>
      <c r="G3198" t="s">
        <v>636</v>
      </c>
      <c r="H3198">
        <v>710</v>
      </c>
      <c r="I3198" t="s">
        <v>630</v>
      </c>
      <c r="J3198" t="s">
        <v>438</v>
      </c>
      <c r="K3198" t="s">
        <v>628</v>
      </c>
      <c r="L3198">
        <v>4552</v>
      </c>
      <c r="M3198" t="s">
        <v>638</v>
      </c>
      <c r="N3198">
        <v>99</v>
      </c>
      <c r="O3198">
        <v>1922162.36</v>
      </c>
      <c r="P3198">
        <v>24137862</v>
      </c>
      <c r="Q3198" t="str">
        <f>VLOOKUP(J3198,S:T,2,FALSE)</f>
        <v>E5 - Large C&amp;I</v>
      </c>
      <c r="S3198" t="str">
        <f t="shared" si="0"/>
        <v>G32</v>
      </c>
    </row>
    <row r="3199" spans="1:19" x14ac:dyDescent="0.35">
      <c r="A3199">
        <v>49</v>
      </c>
      <c r="B3199" t="s">
        <v>420</v>
      </c>
      <c r="C3199">
        <v>2021</v>
      </c>
      <c r="D3199">
        <v>1</v>
      </c>
      <c r="E3199" t="s">
        <v>582</v>
      </c>
      <c r="F3199">
        <v>5</v>
      </c>
      <c r="G3199" t="s">
        <v>636</v>
      </c>
      <c r="H3199">
        <v>711</v>
      </c>
      <c r="I3199" t="s">
        <v>631</v>
      </c>
      <c r="J3199" t="s">
        <v>438</v>
      </c>
      <c r="K3199" t="s">
        <v>628</v>
      </c>
      <c r="L3199">
        <v>4552</v>
      </c>
      <c r="M3199" t="s">
        <v>638</v>
      </c>
      <c r="N3199">
        <v>72</v>
      </c>
      <c r="O3199">
        <v>1155533.58</v>
      </c>
      <c r="P3199">
        <v>14804752</v>
      </c>
      <c r="Q3199" t="str">
        <f>VLOOKUP(J3199,S:T,2,FALSE)</f>
        <v>E5 - Large C&amp;I</v>
      </c>
      <c r="S3199" t="str">
        <f t="shared" si="0"/>
        <v>G32</v>
      </c>
    </row>
    <row r="3200" spans="1:19" x14ac:dyDescent="0.35">
      <c r="A3200">
        <v>49</v>
      </c>
      <c r="B3200" t="s">
        <v>420</v>
      </c>
      <c r="C3200">
        <v>2021</v>
      </c>
      <c r="D3200">
        <v>1</v>
      </c>
      <c r="E3200" t="s">
        <v>582</v>
      </c>
      <c r="F3200">
        <v>5</v>
      </c>
      <c r="G3200" t="s">
        <v>636</v>
      </c>
      <c r="H3200">
        <v>943</v>
      </c>
      <c r="I3200" t="s">
        <v>639</v>
      </c>
      <c r="J3200" t="s">
        <v>465</v>
      </c>
      <c r="K3200" t="s">
        <v>641</v>
      </c>
      <c r="L3200">
        <v>4552</v>
      </c>
      <c r="M3200" t="s">
        <v>638</v>
      </c>
      <c r="N3200">
        <v>1</v>
      </c>
      <c r="O3200">
        <v>8786.49</v>
      </c>
      <c r="P3200">
        <v>0</v>
      </c>
      <c r="Q3200" t="str">
        <f>VLOOKUP(J3200,S:T,2,FALSE)</f>
        <v>E6 - OTHER</v>
      </c>
      <c r="S3200" t="str">
        <f t="shared" si="0"/>
        <v>M1A</v>
      </c>
    </row>
    <row r="3201" spans="1:19" x14ac:dyDescent="0.35">
      <c r="A3201">
        <v>49</v>
      </c>
      <c r="B3201" t="s">
        <v>420</v>
      </c>
      <c r="C3201">
        <v>2021</v>
      </c>
      <c r="D3201">
        <v>1</v>
      </c>
      <c r="E3201" t="s">
        <v>582</v>
      </c>
      <c r="F3201">
        <v>5</v>
      </c>
      <c r="G3201" t="s">
        <v>636</v>
      </c>
      <c r="H3201">
        <v>944</v>
      </c>
      <c r="I3201" t="s">
        <v>642</v>
      </c>
      <c r="J3201" t="s">
        <v>472</v>
      </c>
      <c r="K3201" t="s">
        <v>644</v>
      </c>
      <c r="L3201">
        <v>4552</v>
      </c>
      <c r="M3201" t="s">
        <v>638</v>
      </c>
      <c r="N3201">
        <v>1</v>
      </c>
      <c r="O3201">
        <v>8711.98</v>
      </c>
      <c r="P3201">
        <v>367336</v>
      </c>
      <c r="Q3201" t="str">
        <f>VLOOKUP(J3201,S:T,2,FALSE)</f>
        <v>E6 - OTHER</v>
      </c>
      <c r="S3201" t="str">
        <f t="shared" si="0"/>
        <v>M1B</v>
      </c>
    </row>
    <row r="3202" spans="1:19" x14ac:dyDescent="0.35">
      <c r="A3202">
        <v>49</v>
      </c>
      <c r="B3202" t="s">
        <v>420</v>
      </c>
      <c r="C3202">
        <v>2021</v>
      </c>
      <c r="D3202">
        <v>1</v>
      </c>
      <c r="E3202" t="s">
        <v>582</v>
      </c>
      <c r="F3202">
        <v>5</v>
      </c>
      <c r="G3202" t="s">
        <v>636</v>
      </c>
      <c r="H3202">
        <v>950</v>
      </c>
      <c r="I3202" t="s">
        <v>607</v>
      </c>
      <c r="J3202" t="s">
        <v>425</v>
      </c>
      <c r="K3202" t="s">
        <v>590</v>
      </c>
      <c r="L3202">
        <v>4552</v>
      </c>
      <c r="M3202" t="s">
        <v>638</v>
      </c>
      <c r="N3202">
        <v>146</v>
      </c>
      <c r="O3202">
        <v>54053.39</v>
      </c>
      <c r="P3202">
        <v>473810</v>
      </c>
      <c r="Q3202" t="str">
        <f>VLOOKUP(J3202,S:T,2,FALSE)</f>
        <v>E3 - Small C&amp;I</v>
      </c>
      <c r="S3202" t="str">
        <f t="shared" si="0"/>
        <v>C06</v>
      </c>
    </row>
    <row r="3203" spans="1:19" x14ac:dyDescent="0.35">
      <c r="A3203">
        <v>49</v>
      </c>
      <c r="B3203" t="s">
        <v>420</v>
      </c>
      <c r="C3203">
        <v>2021</v>
      </c>
      <c r="D3203">
        <v>1</v>
      </c>
      <c r="E3203" t="s">
        <v>582</v>
      </c>
      <c r="F3203">
        <v>5</v>
      </c>
      <c r="G3203" t="s">
        <v>636</v>
      </c>
      <c r="H3203">
        <v>954</v>
      </c>
      <c r="I3203" t="s">
        <v>608</v>
      </c>
      <c r="J3203" t="s">
        <v>433</v>
      </c>
      <c r="K3203" t="s">
        <v>596</v>
      </c>
      <c r="L3203">
        <v>4552</v>
      </c>
      <c r="M3203" t="s">
        <v>638</v>
      </c>
      <c r="N3203">
        <v>180</v>
      </c>
      <c r="O3203">
        <v>353012.39</v>
      </c>
      <c r="P3203">
        <v>3537301</v>
      </c>
      <c r="Q3203" t="str">
        <f>VLOOKUP(J3203,S:T,2,FALSE)</f>
        <v>E4 - Medium C&amp;I</v>
      </c>
      <c r="S3203" t="str">
        <f t="shared" si="0"/>
        <v>G02</v>
      </c>
    </row>
    <row r="3204" spans="1:19" x14ac:dyDescent="0.35">
      <c r="A3204">
        <v>49</v>
      </c>
      <c r="B3204" t="s">
        <v>420</v>
      </c>
      <c r="C3204">
        <v>2021</v>
      </c>
      <c r="D3204">
        <v>1</v>
      </c>
      <c r="E3204" t="s">
        <v>582</v>
      </c>
      <c r="F3204">
        <v>6</v>
      </c>
      <c r="G3204" t="s">
        <v>645</v>
      </c>
      <c r="H3204">
        <v>34</v>
      </c>
      <c r="I3204" t="s">
        <v>597</v>
      </c>
      <c r="J3204" t="s">
        <v>458</v>
      </c>
      <c r="K3204" t="s">
        <v>599</v>
      </c>
      <c r="L3204">
        <v>700</v>
      </c>
      <c r="M3204" t="s">
        <v>138</v>
      </c>
      <c r="N3204">
        <v>121</v>
      </c>
      <c r="O3204">
        <v>13536.99</v>
      </c>
      <c r="P3204">
        <v>57663</v>
      </c>
      <c r="Q3204" t="str">
        <f>VLOOKUP(J3204,S:T,2,FALSE)</f>
        <v>E3 - Small C&amp;I</v>
      </c>
      <c r="S3204" t="str">
        <f t="shared" si="0"/>
        <v>C08</v>
      </c>
    </row>
    <row r="3205" spans="1:19" x14ac:dyDescent="0.35">
      <c r="A3205">
        <v>49</v>
      </c>
      <c r="B3205" t="s">
        <v>420</v>
      </c>
      <c r="C3205">
        <v>2021</v>
      </c>
      <c r="D3205">
        <v>1</v>
      </c>
      <c r="E3205" t="s">
        <v>582</v>
      </c>
      <c r="F3205">
        <v>6</v>
      </c>
      <c r="G3205" t="s">
        <v>645</v>
      </c>
      <c r="H3205">
        <v>605</v>
      </c>
      <c r="I3205" t="s">
        <v>617</v>
      </c>
      <c r="J3205" t="s">
        <v>441</v>
      </c>
      <c r="K3205" t="s">
        <v>603</v>
      </c>
      <c r="L3205">
        <v>700</v>
      </c>
      <c r="M3205" t="s">
        <v>138</v>
      </c>
      <c r="N3205">
        <v>16</v>
      </c>
      <c r="O3205">
        <v>1467.79</v>
      </c>
      <c r="P3205">
        <v>5717</v>
      </c>
      <c r="Q3205" t="str">
        <f>VLOOKUP(J3205,S:T,2,FALSE)</f>
        <v>E6 - OTHER</v>
      </c>
      <c r="S3205" t="str">
        <f t="shared" si="0"/>
        <v>S10</v>
      </c>
    </row>
    <row r="3206" spans="1:19" x14ac:dyDescent="0.35">
      <c r="A3206">
        <v>49</v>
      </c>
      <c r="B3206" t="s">
        <v>420</v>
      </c>
      <c r="C3206">
        <v>2021</v>
      </c>
      <c r="D3206">
        <v>1</v>
      </c>
      <c r="E3206" t="s">
        <v>582</v>
      </c>
      <c r="F3206">
        <v>6</v>
      </c>
      <c r="G3206" t="s">
        <v>645</v>
      </c>
      <c r="H3206">
        <v>610</v>
      </c>
      <c r="I3206" t="s">
        <v>646</v>
      </c>
      <c r="J3206" t="s">
        <v>430</v>
      </c>
      <c r="K3206" t="s">
        <v>621</v>
      </c>
      <c r="L3206">
        <v>700</v>
      </c>
      <c r="M3206" t="s">
        <v>138</v>
      </c>
      <c r="N3206">
        <v>10</v>
      </c>
      <c r="O3206">
        <v>3341.15</v>
      </c>
      <c r="P3206">
        <v>6696</v>
      </c>
      <c r="Q3206" t="str">
        <f>VLOOKUP(J3206,S:T,2,FALSE)</f>
        <v>E6 - OTHER</v>
      </c>
      <c r="S3206" t="str">
        <f t="shared" si="0"/>
        <v>S14</v>
      </c>
    </row>
    <row r="3207" spans="1:19" x14ac:dyDescent="0.35">
      <c r="A3207">
        <v>49</v>
      </c>
      <c r="B3207" t="s">
        <v>420</v>
      </c>
      <c r="C3207">
        <v>2021</v>
      </c>
      <c r="D3207">
        <v>1</v>
      </c>
      <c r="E3207" t="s">
        <v>582</v>
      </c>
      <c r="F3207">
        <v>6</v>
      </c>
      <c r="G3207" t="s">
        <v>645</v>
      </c>
      <c r="H3207">
        <v>616</v>
      </c>
      <c r="I3207" t="s">
        <v>601</v>
      </c>
      <c r="J3207" t="s">
        <v>441</v>
      </c>
      <c r="K3207" t="s">
        <v>603</v>
      </c>
      <c r="L3207">
        <v>4562</v>
      </c>
      <c r="M3207" t="s">
        <v>647</v>
      </c>
      <c r="N3207">
        <v>70</v>
      </c>
      <c r="O3207">
        <v>5074.5</v>
      </c>
      <c r="P3207">
        <v>34521</v>
      </c>
      <c r="Q3207" t="str">
        <f>VLOOKUP(J3207,S:T,2,FALSE)</f>
        <v>E6 - OTHER</v>
      </c>
      <c r="S3207" t="str">
        <f t="shared" si="0"/>
        <v>S10</v>
      </c>
    </row>
    <row r="3208" spans="1:19" x14ac:dyDescent="0.35">
      <c r="A3208">
        <v>49</v>
      </c>
      <c r="B3208" t="s">
        <v>420</v>
      </c>
      <c r="C3208">
        <v>2021</v>
      </c>
      <c r="D3208">
        <v>1</v>
      </c>
      <c r="E3208" t="s">
        <v>582</v>
      </c>
      <c r="F3208">
        <v>6</v>
      </c>
      <c r="G3208" t="s">
        <v>645</v>
      </c>
      <c r="H3208">
        <v>617</v>
      </c>
      <c r="I3208" t="s">
        <v>619</v>
      </c>
      <c r="J3208" t="s">
        <v>430</v>
      </c>
      <c r="K3208" t="s">
        <v>621</v>
      </c>
      <c r="L3208">
        <v>4562</v>
      </c>
      <c r="M3208" t="s">
        <v>647</v>
      </c>
      <c r="N3208">
        <v>129</v>
      </c>
      <c r="O3208">
        <v>417936.19</v>
      </c>
      <c r="P3208">
        <v>1394203</v>
      </c>
      <c r="Q3208" t="str">
        <f>VLOOKUP(J3208,S:T,2,FALSE)</f>
        <v>E6 - OTHER</v>
      </c>
      <c r="S3208" t="str">
        <f t="shared" si="0"/>
        <v>S14</v>
      </c>
    </row>
    <row r="3209" spans="1:19" x14ac:dyDescent="0.35">
      <c r="A3209">
        <v>49</v>
      </c>
      <c r="B3209" t="s">
        <v>420</v>
      </c>
      <c r="C3209">
        <v>2021</v>
      </c>
      <c r="D3209">
        <v>1</v>
      </c>
      <c r="E3209" t="s">
        <v>582</v>
      </c>
      <c r="F3209">
        <v>6</v>
      </c>
      <c r="G3209" t="s">
        <v>645</v>
      </c>
      <c r="H3209">
        <v>619</v>
      </c>
      <c r="I3209" t="s">
        <v>648</v>
      </c>
      <c r="J3209" t="s">
        <v>157</v>
      </c>
      <c r="K3209" t="s">
        <v>625</v>
      </c>
      <c r="L3209">
        <v>4562</v>
      </c>
      <c r="M3209" t="s">
        <v>647</v>
      </c>
      <c r="N3209">
        <v>121</v>
      </c>
      <c r="O3209">
        <v>165050.75</v>
      </c>
      <c r="P3209">
        <v>1571565</v>
      </c>
      <c r="Q3209" t="str">
        <f>VLOOKUP(J3209,S:T,2,FALSE)</f>
        <v>E6 - OTHER</v>
      </c>
      <c r="S3209" t="str">
        <f t="shared" si="0"/>
        <v>S5A</v>
      </c>
    </row>
    <row r="3210" spans="1:19" x14ac:dyDescent="0.35">
      <c r="A3210">
        <v>49</v>
      </c>
      <c r="B3210" t="s">
        <v>420</v>
      </c>
      <c r="C3210">
        <v>2021</v>
      </c>
      <c r="D3210">
        <v>1</v>
      </c>
      <c r="E3210" t="s">
        <v>582</v>
      </c>
      <c r="F3210">
        <v>6</v>
      </c>
      <c r="G3210" t="s">
        <v>645</v>
      </c>
      <c r="H3210">
        <v>627</v>
      </c>
      <c r="I3210" t="s">
        <v>649</v>
      </c>
      <c r="J3210" t="s">
        <v>84</v>
      </c>
      <c r="K3210" t="s">
        <v>625</v>
      </c>
      <c r="L3210">
        <v>700</v>
      </c>
      <c r="M3210" t="s">
        <v>138</v>
      </c>
      <c r="N3210">
        <v>2</v>
      </c>
      <c r="O3210">
        <v>887.42</v>
      </c>
      <c r="P3210">
        <v>550</v>
      </c>
      <c r="Q3210" t="str">
        <f>VLOOKUP(J3210,S:T,2,FALSE)</f>
        <v>E6 - OTHER</v>
      </c>
      <c r="S3210" t="str">
        <f t="shared" si="0"/>
        <v>S6A</v>
      </c>
    </row>
    <row r="3211" spans="1:19" x14ac:dyDescent="0.35">
      <c r="A3211">
        <v>49</v>
      </c>
      <c r="B3211" t="s">
        <v>420</v>
      </c>
      <c r="C3211">
        <v>2021</v>
      </c>
      <c r="D3211">
        <v>1</v>
      </c>
      <c r="E3211" t="s">
        <v>582</v>
      </c>
      <c r="F3211">
        <v>6</v>
      </c>
      <c r="G3211" t="s">
        <v>645</v>
      </c>
      <c r="H3211">
        <v>628</v>
      </c>
      <c r="I3211" t="s">
        <v>440</v>
      </c>
      <c r="J3211" t="s">
        <v>441</v>
      </c>
      <c r="K3211" t="s">
        <v>603</v>
      </c>
      <c r="L3211">
        <v>700</v>
      </c>
      <c r="M3211" t="s">
        <v>138</v>
      </c>
      <c r="N3211">
        <v>206</v>
      </c>
      <c r="O3211">
        <v>21673.02</v>
      </c>
      <c r="P3211">
        <v>79661</v>
      </c>
      <c r="Q3211" t="str">
        <f>VLOOKUP(J3211,S:T,2,FALSE)</f>
        <v>E6 - OTHER</v>
      </c>
      <c r="S3211" t="str">
        <f t="shared" si="0"/>
        <v>S10</v>
      </c>
    </row>
    <row r="3212" spans="1:19" x14ac:dyDescent="0.35">
      <c r="A3212">
        <v>49</v>
      </c>
      <c r="B3212" t="s">
        <v>420</v>
      </c>
      <c r="C3212">
        <v>2021</v>
      </c>
      <c r="D3212">
        <v>1</v>
      </c>
      <c r="E3212" t="s">
        <v>582</v>
      </c>
      <c r="F3212">
        <v>6</v>
      </c>
      <c r="G3212" t="s">
        <v>645</v>
      </c>
      <c r="H3212">
        <v>629</v>
      </c>
      <c r="I3212" t="s">
        <v>622</v>
      </c>
      <c r="J3212" t="s">
        <v>430</v>
      </c>
      <c r="K3212" t="s">
        <v>621</v>
      </c>
      <c r="L3212">
        <v>700</v>
      </c>
      <c r="M3212" t="s">
        <v>138</v>
      </c>
      <c r="N3212">
        <v>100</v>
      </c>
      <c r="O3212">
        <v>173784.86</v>
      </c>
      <c r="P3212">
        <v>401337</v>
      </c>
      <c r="Q3212" t="str">
        <f>VLOOKUP(J3212,S:T,2,FALSE)</f>
        <v>E6 - OTHER</v>
      </c>
      <c r="S3212" t="str">
        <f t="shared" si="0"/>
        <v>S14</v>
      </c>
    </row>
    <row r="3213" spans="1:19" x14ac:dyDescent="0.35">
      <c r="A3213">
        <v>49</v>
      </c>
      <c r="B3213" t="s">
        <v>420</v>
      </c>
      <c r="C3213">
        <v>2021</v>
      </c>
      <c r="D3213">
        <v>1</v>
      </c>
      <c r="E3213" t="s">
        <v>582</v>
      </c>
      <c r="F3213">
        <v>6</v>
      </c>
      <c r="G3213" t="s">
        <v>645</v>
      </c>
      <c r="H3213">
        <v>630</v>
      </c>
      <c r="I3213" t="s">
        <v>651</v>
      </c>
      <c r="J3213" t="s">
        <v>157</v>
      </c>
      <c r="K3213" t="s">
        <v>625</v>
      </c>
      <c r="L3213">
        <v>700</v>
      </c>
      <c r="M3213" t="s">
        <v>138</v>
      </c>
      <c r="N3213">
        <v>1</v>
      </c>
      <c r="O3213">
        <v>997.55</v>
      </c>
      <c r="P3213">
        <v>4946</v>
      </c>
      <c r="Q3213" t="str">
        <f>VLOOKUP(J3213,S:T,2,FALSE)</f>
        <v>E6 - OTHER</v>
      </c>
      <c r="S3213" t="str">
        <f t="shared" si="0"/>
        <v>S5A</v>
      </c>
    </row>
    <row r="3214" spans="1:19" x14ac:dyDescent="0.35">
      <c r="A3214">
        <v>49</v>
      </c>
      <c r="B3214" t="s">
        <v>420</v>
      </c>
      <c r="C3214">
        <v>2021</v>
      </c>
      <c r="D3214">
        <v>1</v>
      </c>
      <c r="E3214" t="s">
        <v>582</v>
      </c>
      <c r="F3214">
        <v>6</v>
      </c>
      <c r="G3214" t="s">
        <v>645</v>
      </c>
      <c r="H3214">
        <v>631</v>
      </c>
      <c r="I3214" t="s">
        <v>623</v>
      </c>
      <c r="J3214" t="s">
        <v>157</v>
      </c>
      <c r="K3214" t="s">
        <v>625</v>
      </c>
      <c r="L3214">
        <v>700</v>
      </c>
      <c r="M3214" t="s">
        <v>138</v>
      </c>
      <c r="N3214">
        <v>26</v>
      </c>
      <c r="O3214">
        <v>30541.67</v>
      </c>
      <c r="P3214">
        <v>139978</v>
      </c>
      <c r="Q3214" t="str">
        <f>VLOOKUP(J3214,S:T,2,FALSE)</f>
        <v>E6 - OTHER</v>
      </c>
      <c r="S3214" t="str">
        <f t="shared" si="0"/>
        <v>S5A</v>
      </c>
    </row>
    <row r="3215" spans="1:19" x14ac:dyDescent="0.35">
      <c r="A3215">
        <v>49</v>
      </c>
      <c r="B3215" t="s">
        <v>420</v>
      </c>
      <c r="C3215">
        <v>2021</v>
      </c>
      <c r="D3215">
        <v>1</v>
      </c>
      <c r="E3215" t="s">
        <v>582</v>
      </c>
      <c r="F3215">
        <v>6</v>
      </c>
      <c r="G3215" t="s">
        <v>645</v>
      </c>
      <c r="H3215">
        <v>951</v>
      </c>
      <c r="I3215" t="s">
        <v>635</v>
      </c>
      <c r="J3215" t="s">
        <v>458</v>
      </c>
      <c r="K3215" t="s">
        <v>599</v>
      </c>
      <c r="L3215">
        <v>4562</v>
      </c>
      <c r="M3215" t="s">
        <v>647</v>
      </c>
      <c r="N3215">
        <v>243</v>
      </c>
      <c r="O3215">
        <v>13867.17</v>
      </c>
      <c r="P3215">
        <v>98041</v>
      </c>
      <c r="Q3215" t="str">
        <f>VLOOKUP(J3215,S:T,2,FALSE)</f>
        <v>E3 - Small C&amp;I</v>
      </c>
      <c r="S3215" t="str">
        <f t="shared" si="0"/>
        <v>C08</v>
      </c>
    </row>
    <row r="3216" spans="1:19" x14ac:dyDescent="0.35">
      <c r="A3216">
        <v>49</v>
      </c>
      <c r="B3216" t="s">
        <v>420</v>
      </c>
      <c r="C3216">
        <v>2021</v>
      </c>
      <c r="D3216">
        <v>1</v>
      </c>
      <c r="E3216" t="s">
        <v>582</v>
      </c>
      <c r="F3216">
        <v>10</v>
      </c>
      <c r="G3216" t="s">
        <v>652</v>
      </c>
      <c r="H3216">
        <v>1</v>
      </c>
      <c r="I3216" t="s">
        <v>584</v>
      </c>
      <c r="J3216" t="s">
        <v>450</v>
      </c>
      <c r="K3216" t="s">
        <v>586</v>
      </c>
      <c r="L3216">
        <v>207</v>
      </c>
      <c r="M3216" t="s">
        <v>653</v>
      </c>
      <c r="N3216">
        <v>14699</v>
      </c>
      <c r="O3216">
        <v>3903009.7</v>
      </c>
      <c r="P3216">
        <v>16964404</v>
      </c>
      <c r="Q3216" t="str">
        <f>VLOOKUP(J3216,S:T,2,FALSE)</f>
        <v>E1 - Residential</v>
      </c>
      <c r="S3216" t="str">
        <f t="shared" ref="S3216:S3279" si="1">TRIM(J3216)</f>
        <v>A16</v>
      </c>
    </row>
    <row r="3217" spans="1:19" x14ac:dyDescent="0.35">
      <c r="A3217">
        <v>49</v>
      </c>
      <c r="B3217" t="s">
        <v>420</v>
      </c>
      <c r="C3217">
        <v>2021</v>
      </c>
      <c r="D3217">
        <v>1</v>
      </c>
      <c r="E3217" t="s">
        <v>582</v>
      </c>
      <c r="F3217">
        <v>10</v>
      </c>
      <c r="G3217" t="s">
        <v>652</v>
      </c>
      <c r="H3217">
        <v>5</v>
      </c>
      <c r="I3217" t="s">
        <v>654</v>
      </c>
      <c r="J3217" t="s">
        <v>425</v>
      </c>
      <c r="K3217" t="s">
        <v>590</v>
      </c>
      <c r="L3217">
        <v>207</v>
      </c>
      <c r="M3217" t="s">
        <v>653</v>
      </c>
      <c r="N3217">
        <v>2</v>
      </c>
      <c r="O3217">
        <v>262.63</v>
      </c>
      <c r="P3217">
        <v>1063</v>
      </c>
      <c r="Q3217" t="str">
        <f>VLOOKUP(J3217,S:T,2,FALSE)</f>
        <v>E3 - Small C&amp;I</v>
      </c>
      <c r="S3217" t="str">
        <f t="shared" si="1"/>
        <v>C06</v>
      </c>
    </row>
    <row r="3218" spans="1:19" x14ac:dyDescent="0.35">
      <c r="A3218">
        <v>49</v>
      </c>
      <c r="B3218" t="s">
        <v>420</v>
      </c>
      <c r="C3218">
        <v>2021</v>
      </c>
      <c r="D3218">
        <v>1</v>
      </c>
      <c r="E3218" t="s">
        <v>582</v>
      </c>
      <c r="F3218">
        <v>10</v>
      </c>
      <c r="G3218" t="s">
        <v>652</v>
      </c>
      <c r="H3218">
        <v>6</v>
      </c>
      <c r="I3218" t="s">
        <v>591</v>
      </c>
      <c r="J3218" t="s">
        <v>422</v>
      </c>
      <c r="K3218" t="s">
        <v>593</v>
      </c>
      <c r="L3218">
        <v>207</v>
      </c>
      <c r="M3218" t="s">
        <v>653</v>
      </c>
      <c r="N3218">
        <v>976</v>
      </c>
      <c r="O3218">
        <v>194266.83</v>
      </c>
      <c r="P3218">
        <v>1147424</v>
      </c>
      <c r="Q3218" t="str">
        <f>VLOOKUP(J3218,S:T,2,FALSE)</f>
        <v>E2 - Low Income Residential</v>
      </c>
      <c r="S3218" t="str">
        <f t="shared" si="1"/>
        <v>A60</v>
      </c>
    </row>
    <row r="3219" spans="1:19" x14ac:dyDescent="0.35">
      <c r="A3219">
        <v>49</v>
      </c>
      <c r="B3219" t="s">
        <v>420</v>
      </c>
      <c r="C3219">
        <v>2021</v>
      </c>
      <c r="D3219">
        <v>1</v>
      </c>
      <c r="E3219" t="s">
        <v>582</v>
      </c>
      <c r="F3219">
        <v>10</v>
      </c>
      <c r="G3219" t="s">
        <v>652</v>
      </c>
      <c r="H3219">
        <v>628</v>
      </c>
      <c r="I3219" t="s">
        <v>440</v>
      </c>
      <c r="J3219" t="s">
        <v>441</v>
      </c>
      <c r="K3219" t="s">
        <v>603</v>
      </c>
      <c r="L3219">
        <v>207</v>
      </c>
      <c r="M3219" t="s">
        <v>653</v>
      </c>
      <c r="N3219">
        <v>7</v>
      </c>
      <c r="O3219">
        <v>240.65</v>
      </c>
      <c r="P3219">
        <v>826</v>
      </c>
      <c r="Q3219" t="str">
        <f>VLOOKUP(J3219,S:T,2,FALSE)</f>
        <v>E6 - OTHER</v>
      </c>
      <c r="S3219" t="str">
        <f t="shared" si="1"/>
        <v>S10</v>
      </c>
    </row>
    <row r="3220" spans="1:19" x14ac:dyDescent="0.35">
      <c r="A3220">
        <v>49</v>
      </c>
      <c r="B3220" t="s">
        <v>420</v>
      </c>
      <c r="C3220">
        <v>2021</v>
      </c>
      <c r="D3220">
        <v>1</v>
      </c>
      <c r="E3220" t="s">
        <v>582</v>
      </c>
      <c r="F3220">
        <v>10</v>
      </c>
      <c r="G3220" t="s">
        <v>652</v>
      </c>
      <c r="H3220">
        <v>903</v>
      </c>
      <c r="I3220" t="s">
        <v>605</v>
      </c>
      <c r="J3220" t="s">
        <v>450</v>
      </c>
      <c r="K3220" t="s">
        <v>586</v>
      </c>
      <c r="L3220">
        <v>4513</v>
      </c>
      <c r="M3220" t="s">
        <v>655</v>
      </c>
      <c r="N3220">
        <v>1590</v>
      </c>
      <c r="O3220">
        <v>240820.95</v>
      </c>
      <c r="P3220">
        <v>1985354</v>
      </c>
      <c r="Q3220" t="str">
        <f>VLOOKUP(J3220,S:T,2,FALSE)</f>
        <v>E1 - Residential</v>
      </c>
      <c r="S3220" t="str">
        <f t="shared" si="1"/>
        <v>A16</v>
      </c>
    </row>
    <row r="3221" spans="1:19" x14ac:dyDescent="0.35">
      <c r="A3221">
        <v>49</v>
      </c>
      <c r="B3221" t="s">
        <v>420</v>
      </c>
      <c r="C3221">
        <v>2021</v>
      </c>
      <c r="D3221">
        <v>1</v>
      </c>
      <c r="E3221" t="s">
        <v>582</v>
      </c>
      <c r="F3221">
        <v>10</v>
      </c>
      <c r="G3221" t="s">
        <v>652</v>
      </c>
      <c r="H3221">
        <v>905</v>
      </c>
      <c r="I3221" t="s">
        <v>606</v>
      </c>
      <c r="J3221" t="s">
        <v>422</v>
      </c>
      <c r="K3221" t="s">
        <v>593</v>
      </c>
      <c r="L3221">
        <v>4513</v>
      </c>
      <c r="M3221" t="s">
        <v>655</v>
      </c>
      <c r="N3221">
        <v>115</v>
      </c>
      <c r="O3221">
        <v>6454.93</v>
      </c>
      <c r="P3221">
        <v>112401</v>
      </c>
      <c r="Q3221" t="str">
        <f>VLOOKUP(J3221,S:T,2,FALSE)</f>
        <v>E2 - Low Income Residential</v>
      </c>
      <c r="S3221" t="str">
        <f t="shared" si="1"/>
        <v>A60</v>
      </c>
    </row>
    <row r="3222" spans="1:19" x14ac:dyDescent="0.35">
      <c r="A3222">
        <v>49</v>
      </c>
      <c r="B3222" t="s">
        <v>420</v>
      </c>
      <c r="C3222">
        <v>2021</v>
      </c>
      <c r="D3222">
        <v>2</v>
      </c>
      <c r="E3222" t="s">
        <v>698</v>
      </c>
      <c r="F3222">
        <v>1</v>
      </c>
      <c r="G3222" t="s">
        <v>583</v>
      </c>
      <c r="H3222">
        <v>1</v>
      </c>
      <c r="I3222" t="s">
        <v>584</v>
      </c>
      <c r="J3222" t="s">
        <v>450</v>
      </c>
      <c r="K3222" t="s">
        <v>586</v>
      </c>
      <c r="L3222">
        <v>200</v>
      </c>
      <c r="M3222" t="s">
        <v>587</v>
      </c>
      <c r="N3222">
        <v>359849</v>
      </c>
      <c r="O3222">
        <v>49911335.390000001</v>
      </c>
      <c r="P3222">
        <v>212170077</v>
      </c>
      <c r="Q3222" t="str">
        <f>VLOOKUP(J3222,S:T,2,FALSE)</f>
        <v>E1 - Residential</v>
      </c>
      <c r="S3222" t="str">
        <f t="shared" si="1"/>
        <v>A16</v>
      </c>
    </row>
    <row r="3223" spans="1:19" x14ac:dyDescent="0.35">
      <c r="A3223">
        <v>49</v>
      </c>
      <c r="B3223" t="s">
        <v>420</v>
      </c>
      <c r="C3223">
        <v>2021</v>
      </c>
      <c r="D3223">
        <v>2</v>
      </c>
      <c r="E3223" t="s">
        <v>698</v>
      </c>
      <c r="F3223">
        <v>1</v>
      </c>
      <c r="G3223" t="s">
        <v>583</v>
      </c>
      <c r="H3223">
        <v>5</v>
      </c>
      <c r="I3223" t="s">
        <v>588</v>
      </c>
      <c r="J3223" t="s">
        <v>425</v>
      </c>
      <c r="K3223" t="s">
        <v>590</v>
      </c>
      <c r="L3223">
        <v>200</v>
      </c>
      <c r="M3223" t="s">
        <v>587</v>
      </c>
      <c r="N3223">
        <v>930</v>
      </c>
      <c r="O3223">
        <v>96234.37</v>
      </c>
      <c r="P3223">
        <v>487280</v>
      </c>
      <c r="Q3223" t="str">
        <f>VLOOKUP(J3223,S:T,2,FALSE)</f>
        <v>E3 - Small C&amp;I</v>
      </c>
      <c r="S3223" t="str">
        <f t="shared" si="1"/>
        <v>C06</v>
      </c>
    </row>
    <row r="3224" spans="1:19" x14ac:dyDescent="0.35">
      <c r="A3224">
        <v>49</v>
      </c>
      <c r="B3224" t="s">
        <v>420</v>
      </c>
      <c r="C3224">
        <v>2021</v>
      </c>
      <c r="D3224">
        <v>2</v>
      </c>
      <c r="E3224" t="s">
        <v>698</v>
      </c>
      <c r="F3224">
        <v>1</v>
      </c>
      <c r="G3224" t="s">
        <v>583</v>
      </c>
      <c r="H3224">
        <v>6</v>
      </c>
      <c r="I3224" t="s">
        <v>591</v>
      </c>
      <c r="J3224" t="s">
        <v>422</v>
      </c>
      <c r="K3224" t="s">
        <v>593</v>
      </c>
      <c r="L3224">
        <v>200</v>
      </c>
      <c r="M3224" t="s">
        <v>587</v>
      </c>
      <c r="N3224">
        <v>26605</v>
      </c>
      <c r="O3224">
        <v>2750146.2</v>
      </c>
      <c r="P3224">
        <v>15877902</v>
      </c>
      <c r="Q3224" t="str">
        <f>VLOOKUP(J3224,S:T,2,FALSE)</f>
        <v>E2 - Low Income Residential</v>
      </c>
      <c r="S3224" t="str">
        <f t="shared" si="1"/>
        <v>A60</v>
      </c>
    </row>
    <row r="3225" spans="1:19" x14ac:dyDescent="0.35">
      <c r="A3225">
        <v>49</v>
      </c>
      <c r="B3225" t="s">
        <v>420</v>
      </c>
      <c r="C3225">
        <v>2021</v>
      </c>
      <c r="D3225">
        <v>2</v>
      </c>
      <c r="E3225" t="s">
        <v>698</v>
      </c>
      <c r="F3225">
        <v>1</v>
      </c>
      <c r="G3225" t="s">
        <v>583</v>
      </c>
      <c r="H3225">
        <v>13</v>
      </c>
      <c r="I3225" t="s">
        <v>594</v>
      </c>
      <c r="J3225" t="s">
        <v>433</v>
      </c>
      <c r="K3225" t="s">
        <v>596</v>
      </c>
      <c r="L3225">
        <v>200</v>
      </c>
      <c r="M3225" t="s">
        <v>587</v>
      </c>
      <c r="N3225">
        <v>7</v>
      </c>
      <c r="O3225">
        <v>5465.93</v>
      </c>
      <c r="P3225">
        <v>20479</v>
      </c>
      <c r="Q3225" t="str">
        <f>VLOOKUP(J3225,S:T,2,FALSE)</f>
        <v>E4 - Medium C&amp;I</v>
      </c>
      <c r="S3225" t="str">
        <f t="shared" si="1"/>
        <v>G02</v>
      </c>
    </row>
    <row r="3226" spans="1:19" x14ac:dyDescent="0.35">
      <c r="A3226">
        <v>49</v>
      </c>
      <c r="B3226" t="s">
        <v>420</v>
      </c>
      <c r="C3226">
        <v>2021</v>
      </c>
      <c r="D3226">
        <v>2</v>
      </c>
      <c r="E3226" t="s">
        <v>698</v>
      </c>
      <c r="F3226">
        <v>1</v>
      </c>
      <c r="G3226" t="s">
        <v>583</v>
      </c>
      <c r="H3226">
        <v>34</v>
      </c>
      <c r="I3226" t="s">
        <v>597</v>
      </c>
      <c r="J3226" t="s">
        <v>458</v>
      </c>
      <c r="K3226" t="s">
        <v>599</v>
      </c>
      <c r="L3226">
        <v>200</v>
      </c>
      <c r="M3226" t="s">
        <v>587</v>
      </c>
      <c r="N3226">
        <v>2</v>
      </c>
      <c r="O3226">
        <v>52.78</v>
      </c>
      <c r="P3226">
        <v>137</v>
      </c>
      <c r="Q3226" t="str">
        <f>VLOOKUP(J3226,S:T,2,FALSE)</f>
        <v>E3 - Small C&amp;I</v>
      </c>
      <c r="S3226" t="str">
        <f t="shared" si="1"/>
        <v>C08</v>
      </c>
    </row>
    <row r="3227" spans="1:19" x14ac:dyDescent="0.35">
      <c r="A3227">
        <v>49</v>
      </c>
      <c r="B3227" t="s">
        <v>420</v>
      </c>
      <c r="C3227">
        <v>2021</v>
      </c>
      <c r="D3227">
        <v>2</v>
      </c>
      <c r="E3227" t="s">
        <v>698</v>
      </c>
      <c r="F3227">
        <v>1</v>
      </c>
      <c r="G3227" t="s">
        <v>583</v>
      </c>
      <c r="H3227">
        <v>55</v>
      </c>
      <c r="I3227" t="s">
        <v>600</v>
      </c>
      <c r="J3227" t="s">
        <v>425</v>
      </c>
      <c r="K3227" t="s">
        <v>590</v>
      </c>
      <c r="L3227">
        <v>200</v>
      </c>
      <c r="M3227" t="s">
        <v>587</v>
      </c>
      <c r="N3227">
        <v>2</v>
      </c>
      <c r="O3227">
        <v>849.08</v>
      </c>
      <c r="P3227">
        <v>3639</v>
      </c>
      <c r="Q3227" t="str">
        <f>VLOOKUP(J3227,S:T,2,FALSE)</f>
        <v>E3 - Small C&amp;I</v>
      </c>
      <c r="S3227" t="str">
        <f t="shared" si="1"/>
        <v>C06</v>
      </c>
    </row>
    <row r="3228" spans="1:19" x14ac:dyDescent="0.35">
      <c r="A3228">
        <v>49</v>
      </c>
      <c r="B3228" t="s">
        <v>420</v>
      </c>
      <c r="C3228">
        <v>2021</v>
      </c>
      <c r="D3228">
        <v>2</v>
      </c>
      <c r="E3228" t="s">
        <v>698</v>
      </c>
      <c r="F3228">
        <v>1</v>
      </c>
      <c r="G3228" t="s">
        <v>583</v>
      </c>
      <c r="H3228">
        <v>616</v>
      </c>
      <c r="I3228" t="s">
        <v>601</v>
      </c>
      <c r="J3228" t="s">
        <v>441</v>
      </c>
      <c r="K3228" t="s">
        <v>603</v>
      </c>
      <c r="L3228">
        <v>4512</v>
      </c>
      <c r="M3228" t="s">
        <v>604</v>
      </c>
      <c r="N3228">
        <v>45</v>
      </c>
      <c r="O3228">
        <v>4287.3</v>
      </c>
      <c r="P3228">
        <v>17313</v>
      </c>
      <c r="Q3228" t="str">
        <f>VLOOKUP(J3228,S:T,2,FALSE)</f>
        <v>E6 - OTHER</v>
      </c>
      <c r="S3228" t="str">
        <f t="shared" si="1"/>
        <v>S10</v>
      </c>
    </row>
    <row r="3229" spans="1:19" x14ac:dyDescent="0.35">
      <c r="A3229">
        <v>49</v>
      </c>
      <c r="B3229" t="s">
        <v>420</v>
      </c>
      <c r="C3229">
        <v>2021</v>
      </c>
      <c r="D3229">
        <v>2</v>
      </c>
      <c r="E3229" t="s">
        <v>698</v>
      </c>
      <c r="F3229">
        <v>1</v>
      </c>
      <c r="G3229" t="s">
        <v>583</v>
      </c>
      <c r="H3229">
        <v>628</v>
      </c>
      <c r="I3229" t="s">
        <v>440</v>
      </c>
      <c r="J3229" t="s">
        <v>441</v>
      </c>
      <c r="K3229" t="s">
        <v>603</v>
      </c>
      <c r="L3229">
        <v>200</v>
      </c>
      <c r="M3229" t="s">
        <v>587</v>
      </c>
      <c r="N3229">
        <v>236</v>
      </c>
      <c r="O3229">
        <v>16008.66</v>
      </c>
      <c r="P3229">
        <v>36787</v>
      </c>
      <c r="Q3229" t="str">
        <f>VLOOKUP(J3229,S:T,2,FALSE)</f>
        <v>E6 - OTHER</v>
      </c>
      <c r="S3229" t="str">
        <f t="shared" si="1"/>
        <v>S10</v>
      </c>
    </row>
    <row r="3230" spans="1:19" x14ac:dyDescent="0.35">
      <c r="A3230">
        <v>49</v>
      </c>
      <c r="B3230" t="s">
        <v>420</v>
      </c>
      <c r="C3230">
        <v>2021</v>
      </c>
      <c r="D3230">
        <v>2</v>
      </c>
      <c r="E3230" t="s">
        <v>698</v>
      </c>
      <c r="F3230">
        <v>1</v>
      </c>
      <c r="G3230" t="s">
        <v>583</v>
      </c>
      <c r="H3230">
        <v>903</v>
      </c>
      <c r="I3230" t="s">
        <v>605</v>
      </c>
      <c r="J3230" t="s">
        <v>450</v>
      </c>
      <c r="K3230" t="s">
        <v>586</v>
      </c>
      <c r="L3230">
        <v>4512</v>
      </c>
      <c r="M3230" t="s">
        <v>604</v>
      </c>
      <c r="N3230">
        <v>36744</v>
      </c>
      <c r="O3230">
        <v>2571859.5099999998</v>
      </c>
      <c r="P3230">
        <v>20129763</v>
      </c>
      <c r="Q3230" t="str">
        <f>VLOOKUP(J3230,S:T,2,FALSE)</f>
        <v>E1 - Residential</v>
      </c>
      <c r="S3230" t="str">
        <f t="shared" si="1"/>
        <v>A16</v>
      </c>
    </row>
    <row r="3231" spans="1:19" x14ac:dyDescent="0.35">
      <c r="A3231">
        <v>49</v>
      </c>
      <c r="B3231" t="s">
        <v>420</v>
      </c>
      <c r="C3231">
        <v>2021</v>
      </c>
      <c r="D3231">
        <v>2</v>
      </c>
      <c r="E3231" t="s">
        <v>698</v>
      </c>
      <c r="F3231">
        <v>1</v>
      </c>
      <c r="G3231" t="s">
        <v>583</v>
      </c>
      <c r="H3231">
        <v>905</v>
      </c>
      <c r="I3231" t="s">
        <v>606</v>
      </c>
      <c r="J3231" t="s">
        <v>422</v>
      </c>
      <c r="K3231" t="s">
        <v>593</v>
      </c>
      <c r="L3231">
        <v>4512</v>
      </c>
      <c r="M3231" t="s">
        <v>604</v>
      </c>
      <c r="N3231">
        <v>4765</v>
      </c>
      <c r="O3231">
        <v>136944.34</v>
      </c>
      <c r="P3231">
        <v>2220889</v>
      </c>
      <c r="Q3231" t="str">
        <f>VLOOKUP(J3231,S:T,2,FALSE)</f>
        <v>E2 - Low Income Residential</v>
      </c>
      <c r="S3231" t="str">
        <f t="shared" si="1"/>
        <v>A60</v>
      </c>
    </row>
    <row r="3232" spans="1:19" x14ac:dyDescent="0.35">
      <c r="A3232">
        <v>49</v>
      </c>
      <c r="B3232" t="s">
        <v>420</v>
      </c>
      <c r="C3232">
        <v>2021</v>
      </c>
      <c r="D3232">
        <v>2</v>
      </c>
      <c r="E3232" t="s">
        <v>698</v>
      </c>
      <c r="F3232">
        <v>1</v>
      </c>
      <c r="G3232" t="s">
        <v>583</v>
      </c>
      <c r="H3232">
        <v>950</v>
      </c>
      <c r="I3232" t="s">
        <v>607</v>
      </c>
      <c r="J3232" t="s">
        <v>425</v>
      </c>
      <c r="K3232" t="s">
        <v>590</v>
      </c>
      <c r="L3232">
        <v>4512</v>
      </c>
      <c r="M3232" t="s">
        <v>604</v>
      </c>
      <c r="N3232">
        <v>78</v>
      </c>
      <c r="O3232">
        <v>9402.49</v>
      </c>
      <c r="P3232">
        <v>76803</v>
      </c>
      <c r="Q3232" t="str">
        <f>VLOOKUP(J3232,S:T,2,FALSE)</f>
        <v>E3 - Small C&amp;I</v>
      </c>
      <c r="S3232" t="str">
        <f t="shared" si="1"/>
        <v>C06</v>
      </c>
    </row>
    <row r="3233" spans="1:19" x14ac:dyDescent="0.35">
      <c r="A3233">
        <v>49</v>
      </c>
      <c r="B3233" t="s">
        <v>420</v>
      </c>
      <c r="C3233">
        <v>2021</v>
      </c>
      <c r="D3233">
        <v>2</v>
      </c>
      <c r="E3233" t="s">
        <v>698</v>
      </c>
      <c r="F3233">
        <v>1</v>
      </c>
      <c r="G3233" t="s">
        <v>583</v>
      </c>
      <c r="H3233">
        <v>954</v>
      </c>
      <c r="I3233" t="s">
        <v>608</v>
      </c>
      <c r="J3233" t="s">
        <v>433</v>
      </c>
      <c r="K3233" t="s">
        <v>596</v>
      </c>
      <c r="L3233">
        <v>4512</v>
      </c>
      <c r="M3233" t="s">
        <v>604</v>
      </c>
      <c r="N3233">
        <v>1</v>
      </c>
      <c r="O3233">
        <v>908.22</v>
      </c>
      <c r="P3233">
        <v>7315</v>
      </c>
      <c r="Q3233" t="str">
        <f>VLOOKUP(J3233,S:T,2,FALSE)</f>
        <v>E4 - Medium C&amp;I</v>
      </c>
      <c r="S3233" t="str">
        <f t="shared" si="1"/>
        <v>G02</v>
      </c>
    </row>
    <row r="3234" spans="1:19" x14ac:dyDescent="0.35">
      <c r="A3234">
        <v>49</v>
      </c>
      <c r="B3234" t="s">
        <v>420</v>
      </c>
      <c r="C3234">
        <v>2021</v>
      </c>
      <c r="D3234">
        <v>2</v>
      </c>
      <c r="E3234" t="s">
        <v>698</v>
      </c>
      <c r="F3234">
        <v>3</v>
      </c>
      <c r="G3234" t="s">
        <v>609</v>
      </c>
      <c r="H3234">
        <v>1</v>
      </c>
      <c r="I3234" t="s">
        <v>584</v>
      </c>
      <c r="J3234" t="s">
        <v>450</v>
      </c>
      <c r="K3234" t="s">
        <v>586</v>
      </c>
      <c r="L3234">
        <v>300</v>
      </c>
      <c r="M3234" t="s">
        <v>610</v>
      </c>
      <c r="N3234">
        <v>808</v>
      </c>
      <c r="O3234">
        <v>237077.29</v>
      </c>
      <c r="P3234">
        <v>1039090</v>
      </c>
      <c r="Q3234" t="str">
        <f>VLOOKUP(J3234,S:T,2,FALSE)</f>
        <v>E1 - Residential</v>
      </c>
      <c r="S3234" t="str">
        <f t="shared" si="1"/>
        <v>A16</v>
      </c>
    </row>
    <row r="3235" spans="1:19" x14ac:dyDescent="0.35">
      <c r="A3235">
        <v>49</v>
      </c>
      <c r="B3235" t="s">
        <v>420</v>
      </c>
      <c r="C3235">
        <v>2021</v>
      </c>
      <c r="D3235">
        <v>2</v>
      </c>
      <c r="E3235" t="s">
        <v>698</v>
      </c>
      <c r="F3235">
        <v>3</v>
      </c>
      <c r="G3235" t="s">
        <v>609</v>
      </c>
      <c r="H3235">
        <v>5</v>
      </c>
      <c r="I3235" t="s">
        <v>588</v>
      </c>
      <c r="J3235" t="s">
        <v>425</v>
      </c>
      <c r="K3235" t="s">
        <v>590</v>
      </c>
      <c r="L3235">
        <v>300</v>
      </c>
      <c r="M3235" t="s">
        <v>610</v>
      </c>
      <c r="N3235">
        <v>39480</v>
      </c>
      <c r="O3235">
        <v>5477564.7800000003</v>
      </c>
      <c r="P3235">
        <v>42314465</v>
      </c>
      <c r="Q3235" t="str">
        <f>VLOOKUP(J3235,S:T,2,FALSE)</f>
        <v>E3 - Small C&amp;I</v>
      </c>
      <c r="S3235" t="str">
        <f t="shared" si="1"/>
        <v>C06</v>
      </c>
    </row>
    <row r="3236" spans="1:19" x14ac:dyDescent="0.35">
      <c r="A3236">
        <v>49</v>
      </c>
      <c r="B3236" t="s">
        <v>420</v>
      </c>
      <c r="C3236">
        <v>2021</v>
      </c>
      <c r="D3236">
        <v>2</v>
      </c>
      <c r="E3236" t="s">
        <v>698</v>
      </c>
      <c r="F3236">
        <v>3</v>
      </c>
      <c r="G3236" t="s">
        <v>609</v>
      </c>
      <c r="H3236">
        <v>6</v>
      </c>
      <c r="I3236" t="s">
        <v>591</v>
      </c>
      <c r="J3236" t="s">
        <v>422</v>
      </c>
      <c r="K3236" t="s">
        <v>593</v>
      </c>
      <c r="L3236">
        <v>300</v>
      </c>
      <c r="M3236" t="s">
        <v>610</v>
      </c>
      <c r="N3236">
        <v>2</v>
      </c>
      <c r="O3236">
        <v>210.64</v>
      </c>
      <c r="P3236">
        <v>1206</v>
      </c>
      <c r="Q3236" t="str">
        <f>VLOOKUP(J3236,S:T,2,FALSE)</f>
        <v>E2 - Low Income Residential</v>
      </c>
      <c r="S3236" t="str">
        <f t="shared" si="1"/>
        <v>A60</v>
      </c>
    </row>
    <row r="3237" spans="1:19" x14ac:dyDescent="0.35">
      <c r="A3237">
        <v>49</v>
      </c>
      <c r="B3237" t="s">
        <v>420</v>
      </c>
      <c r="C3237">
        <v>2021</v>
      </c>
      <c r="D3237">
        <v>2</v>
      </c>
      <c r="E3237" t="s">
        <v>698</v>
      </c>
      <c r="F3237">
        <v>3</v>
      </c>
      <c r="G3237" t="s">
        <v>609</v>
      </c>
      <c r="H3237">
        <v>13</v>
      </c>
      <c r="I3237" t="s">
        <v>594</v>
      </c>
      <c r="J3237" t="s">
        <v>433</v>
      </c>
      <c r="K3237" t="s">
        <v>596</v>
      </c>
      <c r="L3237">
        <v>300</v>
      </c>
      <c r="M3237" t="s">
        <v>610</v>
      </c>
      <c r="N3237">
        <v>3535</v>
      </c>
      <c r="O3237">
        <v>7312545.4400000004</v>
      </c>
      <c r="P3237">
        <v>32871742</v>
      </c>
      <c r="Q3237" t="str">
        <f>VLOOKUP(J3237,S:T,2,FALSE)</f>
        <v>E4 - Medium C&amp;I</v>
      </c>
      <c r="S3237" t="str">
        <f t="shared" si="1"/>
        <v>G02</v>
      </c>
    </row>
    <row r="3238" spans="1:19" x14ac:dyDescent="0.35">
      <c r="A3238">
        <v>49</v>
      </c>
      <c r="B3238" t="s">
        <v>420</v>
      </c>
      <c r="C3238">
        <v>2021</v>
      </c>
      <c r="D3238">
        <v>2</v>
      </c>
      <c r="E3238" t="s">
        <v>698</v>
      </c>
      <c r="F3238">
        <v>3</v>
      </c>
      <c r="G3238" t="s">
        <v>609</v>
      </c>
      <c r="H3238">
        <v>34</v>
      </c>
      <c r="I3238" t="s">
        <v>597</v>
      </c>
      <c r="J3238" t="s">
        <v>458</v>
      </c>
      <c r="K3238" t="s">
        <v>599</v>
      </c>
      <c r="L3238">
        <v>300</v>
      </c>
      <c r="M3238" t="s">
        <v>610</v>
      </c>
      <c r="N3238">
        <v>97</v>
      </c>
      <c r="O3238">
        <v>8728.02</v>
      </c>
      <c r="P3238">
        <v>36210</v>
      </c>
      <c r="Q3238" t="str">
        <f>VLOOKUP(J3238,S:T,2,FALSE)</f>
        <v>E3 - Small C&amp;I</v>
      </c>
      <c r="S3238" t="str">
        <f t="shared" si="1"/>
        <v>C08</v>
      </c>
    </row>
    <row r="3239" spans="1:19" x14ac:dyDescent="0.35">
      <c r="A3239">
        <v>49</v>
      </c>
      <c r="B3239" t="s">
        <v>420</v>
      </c>
      <c r="C3239">
        <v>2021</v>
      </c>
      <c r="D3239">
        <v>2</v>
      </c>
      <c r="E3239" t="s">
        <v>698</v>
      </c>
      <c r="F3239">
        <v>3</v>
      </c>
      <c r="G3239" t="s">
        <v>609</v>
      </c>
      <c r="H3239">
        <v>53</v>
      </c>
      <c r="I3239" t="s">
        <v>611</v>
      </c>
      <c r="J3239" t="s">
        <v>433</v>
      </c>
      <c r="K3239" t="s">
        <v>596</v>
      </c>
      <c r="L3239">
        <v>300</v>
      </c>
      <c r="M3239" t="s">
        <v>610</v>
      </c>
      <c r="N3239">
        <v>175</v>
      </c>
      <c r="O3239">
        <v>439524.42</v>
      </c>
      <c r="P3239">
        <v>2258832</v>
      </c>
      <c r="Q3239" t="str">
        <f>VLOOKUP(J3239,S:T,2,FALSE)</f>
        <v>E4 - Medium C&amp;I</v>
      </c>
      <c r="S3239" t="str">
        <f t="shared" si="1"/>
        <v>G02</v>
      </c>
    </row>
    <row r="3240" spans="1:19" x14ac:dyDescent="0.35">
      <c r="A3240">
        <v>49</v>
      </c>
      <c r="B3240" t="s">
        <v>420</v>
      </c>
      <c r="C3240">
        <v>2021</v>
      </c>
      <c r="D3240">
        <v>2</v>
      </c>
      <c r="E3240" t="s">
        <v>698</v>
      </c>
      <c r="F3240">
        <v>3</v>
      </c>
      <c r="G3240" t="s">
        <v>609</v>
      </c>
      <c r="H3240">
        <v>54</v>
      </c>
      <c r="I3240" t="s">
        <v>612</v>
      </c>
      <c r="J3240" t="s">
        <v>458</v>
      </c>
      <c r="K3240" t="s">
        <v>599</v>
      </c>
      <c r="L3240">
        <v>300</v>
      </c>
      <c r="M3240" t="s">
        <v>610</v>
      </c>
      <c r="N3240">
        <v>3</v>
      </c>
      <c r="O3240">
        <v>782.35</v>
      </c>
      <c r="P3240">
        <v>3307</v>
      </c>
      <c r="Q3240" t="str">
        <f>VLOOKUP(J3240,S:T,2,FALSE)</f>
        <v>E3 - Small C&amp;I</v>
      </c>
      <c r="S3240" t="str">
        <f t="shared" si="1"/>
        <v>C08</v>
      </c>
    </row>
    <row r="3241" spans="1:19" x14ac:dyDescent="0.35">
      <c r="A3241">
        <v>49</v>
      </c>
      <c r="B3241" t="s">
        <v>420</v>
      </c>
      <c r="C3241">
        <v>2021</v>
      </c>
      <c r="D3241">
        <v>2</v>
      </c>
      <c r="E3241" t="s">
        <v>698</v>
      </c>
      <c r="F3241">
        <v>3</v>
      </c>
      <c r="G3241" t="s">
        <v>609</v>
      </c>
      <c r="H3241">
        <v>55</v>
      </c>
      <c r="I3241" t="s">
        <v>600</v>
      </c>
      <c r="J3241" t="s">
        <v>425</v>
      </c>
      <c r="K3241" t="s">
        <v>590</v>
      </c>
      <c r="L3241">
        <v>300</v>
      </c>
      <c r="M3241" t="s">
        <v>610</v>
      </c>
      <c r="N3241">
        <v>57</v>
      </c>
      <c r="O3241">
        <v>-9575.36</v>
      </c>
      <c r="P3241">
        <v>81330</v>
      </c>
      <c r="Q3241" t="str">
        <f>VLOOKUP(J3241,S:T,2,FALSE)</f>
        <v>E3 - Small C&amp;I</v>
      </c>
      <c r="S3241" t="str">
        <f t="shared" si="1"/>
        <v>C06</v>
      </c>
    </row>
    <row r="3242" spans="1:19" x14ac:dyDescent="0.35">
      <c r="A3242">
        <v>49</v>
      </c>
      <c r="B3242" t="s">
        <v>420</v>
      </c>
      <c r="C3242">
        <v>2021</v>
      </c>
      <c r="D3242">
        <v>2</v>
      </c>
      <c r="E3242" t="s">
        <v>698</v>
      </c>
      <c r="F3242">
        <v>3</v>
      </c>
      <c r="G3242" t="s">
        <v>609</v>
      </c>
      <c r="H3242">
        <v>117</v>
      </c>
      <c r="I3242" t="s">
        <v>613</v>
      </c>
      <c r="J3242" t="s">
        <v>461</v>
      </c>
      <c r="K3242" t="s">
        <v>615</v>
      </c>
      <c r="L3242">
        <v>300</v>
      </c>
      <c r="M3242" t="s">
        <v>610</v>
      </c>
      <c r="N3242">
        <v>2</v>
      </c>
      <c r="O3242">
        <v>8012.65</v>
      </c>
      <c r="P3242">
        <v>17226</v>
      </c>
      <c r="Q3242" t="str">
        <f>VLOOKUP(J3242,S:T,2,FALSE)</f>
        <v>E5 - Large C&amp;I</v>
      </c>
      <c r="S3242" t="str">
        <f t="shared" si="1"/>
        <v>B32</v>
      </c>
    </row>
    <row r="3243" spans="1:19" x14ac:dyDescent="0.35">
      <c r="A3243">
        <v>49</v>
      </c>
      <c r="B3243" t="s">
        <v>420</v>
      </c>
      <c r="C3243">
        <v>2021</v>
      </c>
      <c r="D3243">
        <v>2</v>
      </c>
      <c r="E3243" t="s">
        <v>698</v>
      </c>
      <c r="F3243">
        <v>3</v>
      </c>
      <c r="G3243" t="s">
        <v>609</v>
      </c>
      <c r="H3243">
        <v>122</v>
      </c>
      <c r="I3243" t="s">
        <v>616</v>
      </c>
      <c r="J3243" t="s">
        <v>461</v>
      </c>
      <c r="K3243" t="s">
        <v>615</v>
      </c>
      <c r="L3243">
        <v>300</v>
      </c>
      <c r="M3243" t="s">
        <v>610</v>
      </c>
      <c r="N3243">
        <v>2</v>
      </c>
      <c r="O3243">
        <v>58481.64</v>
      </c>
      <c r="P3243">
        <v>483249</v>
      </c>
      <c r="Q3243" t="str">
        <f>VLOOKUP(J3243,S:T,2,FALSE)</f>
        <v>E5 - Large C&amp;I</v>
      </c>
      <c r="S3243" t="str">
        <f t="shared" si="1"/>
        <v>B32</v>
      </c>
    </row>
    <row r="3244" spans="1:19" x14ac:dyDescent="0.35">
      <c r="A3244">
        <v>49</v>
      </c>
      <c r="B3244" t="s">
        <v>420</v>
      </c>
      <c r="C3244">
        <v>2021</v>
      </c>
      <c r="D3244">
        <v>2</v>
      </c>
      <c r="E3244" t="s">
        <v>698</v>
      </c>
      <c r="F3244">
        <v>3</v>
      </c>
      <c r="G3244" t="s">
        <v>609</v>
      </c>
      <c r="H3244">
        <v>605</v>
      </c>
      <c r="I3244" t="s">
        <v>617</v>
      </c>
      <c r="J3244" t="s">
        <v>441</v>
      </c>
      <c r="K3244" t="s">
        <v>603</v>
      </c>
      <c r="L3244">
        <v>300</v>
      </c>
      <c r="M3244" t="s">
        <v>610</v>
      </c>
      <c r="N3244">
        <v>16</v>
      </c>
      <c r="O3244">
        <v>860.79</v>
      </c>
      <c r="P3244">
        <v>3244</v>
      </c>
      <c r="Q3244" t="str">
        <f>VLOOKUP(J3244,S:T,2,FALSE)</f>
        <v>E6 - OTHER</v>
      </c>
      <c r="S3244" t="str">
        <f t="shared" si="1"/>
        <v>S10</v>
      </c>
    </row>
    <row r="3245" spans="1:19" x14ac:dyDescent="0.35">
      <c r="A3245">
        <v>49</v>
      </c>
      <c r="B3245" t="s">
        <v>420</v>
      </c>
      <c r="C3245">
        <v>2021</v>
      </c>
      <c r="D3245">
        <v>2</v>
      </c>
      <c r="E3245" t="s">
        <v>698</v>
      </c>
      <c r="F3245">
        <v>3</v>
      </c>
      <c r="G3245" t="s">
        <v>609</v>
      </c>
      <c r="H3245">
        <v>616</v>
      </c>
      <c r="I3245" t="s">
        <v>601</v>
      </c>
      <c r="J3245" t="s">
        <v>441</v>
      </c>
      <c r="K3245" t="s">
        <v>603</v>
      </c>
      <c r="L3245">
        <v>4532</v>
      </c>
      <c r="M3245" t="s">
        <v>618</v>
      </c>
      <c r="N3245">
        <v>321</v>
      </c>
      <c r="O3245">
        <v>19319.95</v>
      </c>
      <c r="P3245">
        <v>119582</v>
      </c>
      <c r="Q3245" t="str">
        <f>VLOOKUP(J3245,S:T,2,FALSE)</f>
        <v>E6 - OTHER</v>
      </c>
      <c r="S3245" t="str">
        <f t="shared" si="1"/>
        <v>S10</v>
      </c>
    </row>
    <row r="3246" spans="1:19" x14ac:dyDescent="0.35">
      <c r="A3246">
        <v>49</v>
      </c>
      <c r="B3246" t="s">
        <v>420</v>
      </c>
      <c r="C3246">
        <v>2021</v>
      </c>
      <c r="D3246">
        <v>2</v>
      </c>
      <c r="E3246" t="s">
        <v>698</v>
      </c>
      <c r="F3246">
        <v>3</v>
      </c>
      <c r="G3246" t="s">
        <v>609</v>
      </c>
      <c r="H3246">
        <v>617</v>
      </c>
      <c r="I3246" t="s">
        <v>619</v>
      </c>
      <c r="J3246" t="s">
        <v>430</v>
      </c>
      <c r="K3246" t="s">
        <v>621</v>
      </c>
      <c r="L3246">
        <v>4532</v>
      </c>
      <c r="M3246" t="s">
        <v>618</v>
      </c>
      <c r="N3246">
        <v>1</v>
      </c>
      <c r="O3246">
        <v>884.09</v>
      </c>
      <c r="P3246">
        <v>5130</v>
      </c>
      <c r="Q3246" t="str">
        <f>VLOOKUP(J3246,S:T,2,FALSE)</f>
        <v>E6 - OTHER</v>
      </c>
      <c r="S3246" t="str">
        <f t="shared" si="1"/>
        <v>S14</v>
      </c>
    </row>
    <row r="3247" spans="1:19" x14ac:dyDescent="0.35">
      <c r="A3247">
        <v>49</v>
      </c>
      <c r="B3247" t="s">
        <v>420</v>
      </c>
      <c r="C3247">
        <v>2021</v>
      </c>
      <c r="D3247">
        <v>2</v>
      </c>
      <c r="E3247" t="s">
        <v>698</v>
      </c>
      <c r="F3247">
        <v>3</v>
      </c>
      <c r="G3247" t="s">
        <v>609</v>
      </c>
      <c r="H3247">
        <v>628</v>
      </c>
      <c r="I3247" t="s">
        <v>440</v>
      </c>
      <c r="J3247" t="s">
        <v>441</v>
      </c>
      <c r="K3247" t="s">
        <v>603</v>
      </c>
      <c r="L3247">
        <v>300</v>
      </c>
      <c r="M3247" t="s">
        <v>610</v>
      </c>
      <c r="N3247">
        <v>1073</v>
      </c>
      <c r="O3247">
        <v>91247.28</v>
      </c>
      <c r="P3247">
        <v>321432</v>
      </c>
      <c r="Q3247" t="str">
        <f>VLOOKUP(J3247,S:T,2,FALSE)</f>
        <v>E6 - OTHER</v>
      </c>
      <c r="S3247" t="str">
        <f t="shared" si="1"/>
        <v>S10</v>
      </c>
    </row>
    <row r="3248" spans="1:19" x14ac:dyDescent="0.35">
      <c r="A3248">
        <v>49</v>
      </c>
      <c r="B3248" t="s">
        <v>420</v>
      </c>
      <c r="C3248">
        <v>2021</v>
      </c>
      <c r="D3248">
        <v>2</v>
      </c>
      <c r="E3248" t="s">
        <v>698</v>
      </c>
      <c r="F3248">
        <v>3</v>
      </c>
      <c r="G3248" t="s">
        <v>609</v>
      </c>
      <c r="H3248">
        <v>629</v>
      </c>
      <c r="I3248" t="s">
        <v>622</v>
      </c>
      <c r="J3248" t="s">
        <v>430</v>
      </c>
      <c r="K3248" t="s">
        <v>621</v>
      </c>
      <c r="L3248">
        <v>300</v>
      </c>
      <c r="M3248" t="s">
        <v>610</v>
      </c>
      <c r="N3248">
        <v>8</v>
      </c>
      <c r="O3248">
        <v>220.22</v>
      </c>
      <c r="P3248">
        <v>1222</v>
      </c>
      <c r="Q3248" t="str">
        <f>VLOOKUP(J3248,S:T,2,FALSE)</f>
        <v>E6 - OTHER</v>
      </c>
      <c r="S3248" t="str">
        <f t="shared" si="1"/>
        <v>S14</v>
      </c>
    </row>
    <row r="3249" spans="1:19" x14ac:dyDescent="0.35">
      <c r="A3249">
        <v>49</v>
      </c>
      <c r="B3249" t="s">
        <v>420</v>
      </c>
      <c r="C3249">
        <v>2021</v>
      </c>
      <c r="D3249">
        <v>2</v>
      </c>
      <c r="E3249" t="s">
        <v>698</v>
      </c>
      <c r="F3249">
        <v>3</v>
      </c>
      <c r="G3249" t="s">
        <v>609</v>
      </c>
      <c r="H3249">
        <v>631</v>
      </c>
      <c r="I3249" t="s">
        <v>623</v>
      </c>
      <c r="J3249" t="s">
        <v>157</v>
      </c>
      <c r="K3249" t="s">
        <v>625</v>
      </c>
      <c r="L3249">
        <v>300</v>
      </c>
      <c r="M3249" t="s">
        <v>610</v>
      </c>
      <c r="N3249">
        <v>1</v>
      </c>
      <c r="O3249">
        <v>50.06</v>
      </c>
      <c r="P3249">
        <v>233</v>
      </c>
      <c r="Q3249" t="str">
        <f>VLOOKUP(J3249,S:T,2,FALSE)</f>
        <v>E6 - OTHER</v>
      </c>
      <c r="S3249" t="str">
        <f t="shared" si="1"/>
        <v>S5A</v>
      </c>
    </row>
    <row r="3250" spans="1:19" x14ac:dyDescent="0.35">
      <c r="A3250">
        <v>49</v>
      </c>
      <c r="B3250" t="s">
        <v>420</v>
      </c>
      <c r="C3250">
        <v>2021</v>
      </c>
      <c r="D3250">
        <v>2</v>
      </c>
      <c r="E3250" t="s">
        <v>698</v>
      </c>
      <c r="F3250">
        <v>3</v>
      </c>
      <c r="G3250" t="s">
        <v>609</v>
      </c>
      <c r="H3250">
        <v>700</v>
      </c>
      <c r="I3250" t="s">
        <v>626</v>
      </c>
      <c r="J3250" t="s">
        <v>438</v>
      </c>
      <c r="K3250" t="s">
        <v>628</v>
      </c>
      <c r="L3250">
        <v>300</v>
      </c>
      <c r="M3250" t="s">
        <v>610</v>
      </c>
      <c r="N3250">
        <v>51</v>
      </c>
      <c r="O3250">
        <v>1014304.79</v>
      </c>
      <c r="P3250">
        <v>5355991</v>
      </c>
      <c r="Q3250" t="str">
        <f>VLOOKUP(J3250,S:T,2,FALSE)</f>
        <v>E5 - Large C&amp;I</v>
      </c>
      <c r="S3250" t="str">
        <f t="shared" si="1"/>
        <v>G32</v>
      </c>
    </row>
    <row r="3251" spans="1:19" x14ac:dyDescent="0.35">
      <c r="A3251">
        <v>49</v>
      </c>
      <c r="B3251" t="s">
        <v>420</v>
      </c>
      <c r="C3251">
        <v>2021</v>
      </c>
      <c r="D3251">
        <v>2</v>
      </c>
      <c r="E3251" t="s">
        <v>698</v>
      </c>
      <c r="F3251">
        <v>3</v>
      </c>
      <c r="G3251" t="s">
        <v>609</v>
      </c>
      <c r="H3251">
        <v>705</v>
      </c>
      <c r="I3251" t="s">
        <v>629</v>
      </c>
      <c r="J3251" t="s">
        <v>438</v>
      </c>
      <c r="K3251" t="s">
        <v>628</v>
      </c>
      <c r="L3251">
        <v>300</v>
      </c>
      <c r="M3251" t="s">
        <v>610</v>
      </c>
      <c r="N3251">
        <v>74</v>
      </c>
      <c r="O3251">
        <v>1572931.71</v>
      </c>
      <c r="P3251">
        <v>7747679</v>
      </c>
      <c r="Q3251" t="str">
        <f>VLOOKUP(J3251,S:T,2,FALSE)</f>
        <v>E5 - Large C&amp;I</v>
      </c>
      <c r="S3251" t="str">
        <f t="shared" si="1"/>
        <v>G32</v>
      </c>
    </row>
    <row r="3252" spans="1:19" x14ac:dyDescent="0.35">
      <c r="A3252">
        <v>49</v>
      </c>
      <c r="B3252" t="s">
        <v>420</v>
      </c>
      <c r="C3252">
        <v>2021</v>
      </c>
      <c r="D3252">
        <v>2</v>
      </c>
      <c r="E3252" t="s">
        <v>698</v>
      </c>
      <c r="F3252">
        <v>3</v>
      </c>
      <c r="G3252" t="s">
        <v>609</v>
      </c>
      <c r="H3252">
        <v>710</v>
      </c>
      <c r="I3252" t="s">
        <v>630</v>
      </c>
      <c r="J3252" t="s">
        <v>438</v>
      </c>
      <c r="K3252" t="s">
        <v>628</v>
      </c>
      <c r="L3252">
        <v>4532</v>
      </c>
      <c r="M3252" t="s">
        <v>618</v>
      </c>
      <c r="N3252">
        <v>300</v>
      </c>
      <c r="O3252">
        <v>4297771.2</v>
      </c>
      <c r="P3252">
        <v>57046643</v>
      </c>
      <c r="Q3252" t="str">
        <f>VLOOKUP(J3252,S:T,2,FALSE)</f>
        <v>E5 - Large C&amp;I</v>
      </c>
      <c r="S3252" t="str">
        <f t="shared" si="1"/>
        <v>G32</v>
      </c>
    </row>
    <row r="3253" spans="1:19" x14ac:dyDescent="0.35">
      <c r="A3253">
        <v>49</v>
      </c>
      <c r="B3253" t="s">
        <v>420</v>
      </c>
      <c r="C3253">
        <v>2021</v>
      </c>
      <c r="D3253">
        <v>2</v>
      </c>
      <c r="E3253" t="s">
        <v>698</v>
      </c>
      <c r="F3253">
        <v>3</v>
      </c>
      <c r="G3253" t="s">
        <v>609</v>
      </c>
      <c r="H3253">
        <v>711</v>
      </c>
      <c r="I3253" t="s">
        <v>631</v>
      </c>
      <c r="J3253" t="s">
        <v>438</v>
      </c>
      <c r="K3253" t="s">
        <v>628</v>
      </c>
      <c r="L3253">
        <v>4532</v>
      </c>
      <c r="M3253" t="s">
        <v>618</v>
      </c>
      <c r="N3253">
        <v>335</v>
      </c>
      <c r="O3253">
        <v>4979074.72</v>
      </c>
      <c r="P3253">
        <v>66923059</v>
      </c>
      <c r="Q3253" t="str">
        <f>VLOOKUP(J3253,S:T,2,FALSE)</f>
        <v>E5 - Large C&amp;I</v>
      </c>
      <c r="S3253" t="str">
        <f t="shared" si="1"/>
        <v>G32</v>
      </c>
    </row>
    <row r="3254" spans="1:19" x14ac:dyDescent="0.35">
      <c r="A3254">
        <v>49</v>
      </c>
      <c r="B3254" t="s">
        <v>420</v>
      </c>
      <c r="C3254">
        <v>2021</v>
      </c>
      <c r="D3254">
        <v>2</v>
      </c>
      <c r="E3254" t="s">
        <v>698</v>
      </c>
      <c r="F3254">
        <v>3</v>
      </c>
      <c r="G3254" t="s">
        <v>609</v>
      </c>
      <c r="H3254">
        <v>903</v>
      </c>
      <c r="I3254" t="s">
        <v>605</v>
      </c>
      <c r="J3254" t="s">
        <v>450</v>
      </c>
      <c r="K3254" t="s">
        <v>586</v>
      </c>
      <c r="L3254">
        <v>4532</v>
      </c>
      <c r="M3254" t="s">
        <v>618</v>
      </c>
      <c r="N3254">
        <v>107</v>
      </c>
      <c r="O3254">
        <v>25624.560000000001</v>
      </c>
      <c r="P3254">
        <v>219065</v>
      </c>
      <c r="Q3254" t="str">
        <f>VLOOKUP(J3254,S:T,2,FALSE)</f>
        <v>E1 - Residential</v>
      </c>
      <c r="S3254" t="str">
        <f t="shared" si="1"/>
        <v>A16</v>
      </c>
    </row>
    <row r="3255" spans="1:19" x14ac:dyDescent="0.35">
      <c r="A3255">
        <v>49</v>
      </c>
      <c r="B3255" t="s">
        <v>420</v>
      </c>
      <c r="C3255">
        <v>2021</v>
      </c>
      <c r="D3255">
        <v>2</v>
      </c>
      <c r="E3255" t="s">
        <v>698</v>
      </c>
      <c r="F3255">
        <v>3</v>
      </c>
      <c r="G3255" t="s">
        <v>609</v>
      </c>
      <c r="H3255">
        <v>924</v>
      </c>
      <c r="I3255" t="s">
        <v>632</v>
      </c>
      <c r="J3255" t="s">
        <v>444</v>
      </c>
      <c r="K3255" t="s">
        <v>634</v>
      </c>
      <c r="L3255">
        <v>4532</v>
      </c>
      <c r="M3255" t="s">
        <v>618</v>
      </c>
      <c r="N3255">
        <v>1</v>
      </c>
      <c r="O3255">
        <v>128092.49</v>
      </c>
      <c r="P3255">
        <v>1156720</v>
      </c>
      <c r="Q3255" t="str">
        <f>VLOOKUP(J3255,S:T,2,FALSE)</f>
        <v>E5 - Large C&amp;I</v>
      </c>
      <c r="S3255" t="str">
        <f t="shared" si="1"/>
        <v>X01</v>
      </c>
    </row>
    <row r="3256" spans="1:19" x14ac:dyDescent="0.35">
      <c r="A3256">
        <v>49</v>
      </c>
      <c r="B3256" t="s">
        <v>420</v>
      </c>
      <c r="C3256">
        <v>2021</v>
      </c>
      <c r="D3256">
        <v>2</v>
      </c>
      <c r="E3256" t="s">
        <v>698</v>
      </c>
      <c r="F3256">
        <v>3</v>
      </c>
      <c r="G3256" t="s">
        <v>609</v>
      </c>
      <c r="H3256">
        <v>950</v>
      </c>
      <c r="I3256" t="s">
        <v>607</v>
      </c>
      <c r="J3256" t="s">
        <v>425</v>
      </c>
      <c r="K3256" t="s">
        <v>590</v>
      </c>
      <c r="L3256">
        <v>4532</v>
      </c>
      <c r="M3256" t="s">
        <v>618</v>
      </c>
      <c r="N3256">
        <v>10601</v>
      </c>
      <c r="O3256">
        <v>1698514.36</v>
      </c>
      <c r="P3256">
        <v>14219638</v>
      </c>
      <c r="Q3256" t="str">
        <f>VLOOKUP(J3256,S:T,2,FALSE)</f>
        <v>E3 - Small C&amp;I</v>
      </c>
      <c r="S3256" t="str">
        <f t="shared" si="1"/>
        <v>C06</v>
      </c>
    </row>
    <row r="3257" spans="1:19" x14ac:dyDescent="0.35">
      <c r="A3257">
        <v>49</v>
      </c>
      <c r="B3257" t="s">
        <v>420</v>
      </c>
      <c r="C3257">
        <v>2021</v>
      </c>
      <c r="D3257">
        <v>2</v>
      </c>
      <c r="E3257" t="s">
        <v>698</v>
      </c>
      <c r="F3257">
        <v>3</v>
      </c>
      <c r="G3257" t="s">
        <v>609</v>
      </c>
      <c r="H3257">
        <v>951</v>
      </c>
      <c r="I3257" t="s">
        <v>635</v>
      </c>
      <c r="J3257" t="s">
        <v>458</v>
      </c>
      <c r="K3257" t="s">
        <v>599</v>
      </c>
      <c r="L3257">
        <v>4532</v>
      </c>
      <c r="M3257" t="s">
        <v>618</v>
      </c>
      <c r="N3257">
        <v>125</v>
      </c>
      <c r="O3257">
        <v>10250.32</v>
      </c>
      <c r="P3257">
        <v>75921</v>
      </c>
      <c r="Q3257" t="str">
        <f>VLOOKUP(J3257,S:T,2,FALSE)</f>
        <v>E3 - Small C&amp;I</v>
      </c>
      <c r="S3257" t="str">
        <f t="shared" si="1"/>
        <v>C08</v>
      </c>
    </row>
    <row r="3258" spans="1:19" x14ac:dyDescent="0.35">
      <c r="A3258">
        <v>49</v>
      </c>
      <c r="B3258" t="s">
        <v>420</v>
      </c>
      <c r="C3258">
        <v>2021</v>
      </c>
      <c r="D3258">
        <v>2</v>
      </c>
      <c r="E3258" t="s">
        <v>698</v>
      </c>
      <c r="F3258">
        <v>3</v>
      </c>
      <c r="G3258" t="s">
        <v>609</v>
      </c>
      <c r="H3258">
        <v>954</v>
      </c>
      <c r="I3258" t="s">
        <v>608</v>
      </c>
      <c r="J3258" t="s">
        <v>433</v>
      </c>
      <c r="K3258" t="s">
        <v>596</v>
      </c>
      <c r="L3258">
        <v>4532</v>
      </c>
      <c r="M3258" t="s">
        <v>618</v>
      </c>
      <c r="N3258">
        <v>3651</v>
      </c>
      <c r="O3258">
        <v>5527936.8899999997</v>
      </c>
      <c r="P3258">
        <v>59941895</v>
      </c>
      <c r="Q3258" t="str">
        <f>VLOOKUP(J3258,S:T,2,FALSE)</f>
        <v>E4 - Medium C&amp;I</v>
      </c>
      <c r="S3258" t="str">
        <f t="shared" si="1"/>
        <v>G02</v>
      </c>
    </row>
    <row r="3259" spans="1:19" x14ac:dyDescent="0.35">
      <c r="A3259">
        <v>49</v>
      </c>
      <c r="B3259" t="s">
        <v>420</v>
      </c>
      <c r="C3259">
        <v>2021</v>
      </c>
      <c r="D3259">
        <v>2</v>
      </c>
      <c r="E3259" t="s">
        <v>698</v>
      </c>
      <c r="F3259">
        <v>5</v>
      </c>
      <c r="G3259" t="s">
        <v>636</v>
      </c>
      <c r="H3259">
        <v>1</v>
      </c>
      <c r="I3259" t="s">
        <v>584</v>
      </c>
      <c r="J3259" t="s">
        <v>450</v>
      </c>
      <c r="K3259" t="s">
        <v>586</v>
      </c>
      <c r="L3259">
        <v>460</v>
      </c>
      <c r="M3259" t="s">
        <v>637</v>
      </c>
      <c r="N3259">
        <v>7</v>
      </c>
      <c r="O3259">
        <v>713.65</v>
      </c>
      <c r="P3259">
        <v>2918</v>
      </c>
      <c r="Q3259" t="str">
        <f>VLOOKUP(J3259,S:T,2,FALSE)</f>
        <v>E1 - Residential</v>
      </c>
      <c r="S3259" t="str">
        <f t="shared" si="1"/>
        <v>A16</v>
      </c>
    </row>
    <row r="3260" spans="1:19" x14ac:dyDescent="0.35">
      <c r="A3260">
        <v>49</v>
      </c>
      <c r="B3260" t="s">
        <v>420</v>
      </c>
      <c r="C3260">
        <v>2021</v>
      </c>
      <c r="D3260">
        <v>2</v>
      </c>
      <c r="E3260" t="s">
        <v>698</v>
      </c>
      <c r="F3260">
        <v>5</v>
      </c>
      <c r="G3260" t="s">
        <v>636</v>
      </c>
      <c r="H3260">
        <v>5</v>
      </c>
      <c r="I3260" t="s">
        <v>588</v>
      </c>
      <c r="J3260" t="s">
        <v>425</v>
      </c>
      <c r="K3260" t="s">
        <v>590</v>
      </c>
      <c r="L3260">
        <v>460</v>
      </c>
      <c r="M3260" t="s">
        <v>637</v>
      </c>
      <c r="N3260">
        <v>763</v>
      </c>
      <c r="O3260">
        <v>302791.48</v>
      </c>
      <c r="P3260">
        <v>1419606</v>
      </c>
      <c r="Q3260" t="str">
        <f>VLOOKUP(J3260,S:T,2,FALSE)</f>
        <v>E3 - Small C&amp;I</v>
      </c>
      <c r="S3260" t="str">
        <f t="shared" si="1"/>
        <v>C06</v>
      </c>
    </row>
    <row r="3261" spans="1:19" x14ac:dyDescent="0.35">
      <c r="A3261">
        <v>49</v>
      </c>
      <c r="B3261" t="s">
        <v>420</v>
      </c>
      <c r="C3261">
        <v>2021</v>
      </c>
      <c r="D3261">
        <v>2</v>
      </c>
      <c r="E3261" t="s">
        <v>698</v>
      </c>
      <c r="F3261">
        <v>5</v>
      </c>
      <c r="G3261" t="s">
        <v>636</v>
      </c>
      <c r="H3261">
        <v>6</v>
      </c>
      <c r="I3261" t="s">
        <v>591</v>
      </c>
      <c r="J3261" t="s">
        <v>422</v>
      </c>
      <c r="K3261" t="s">
        <v>593</v>
      </c>
      <c r="L3261">
        <v>460</v>
      </c>
      <c r="M3261" t="s">
        <v>637</v>
      </c>
      <c r="N3261">
        <v>1</v>
      </c>
      <c r="O3261">
        <v>43.57</v>
      </c>
      <c r="P3261">
        <v>227</v>
      </c>
      <c r="Q3261" t="str">
        <f>VLOOKUP(J3261,S:T,2,FALSE)</f>
        <v>E2 - Low Income Residential</v>
      </c>
      <c r="S3261" t="str">
        <f t="shared" si="1"/>
        <v>A60</v>
      </c>
    </row>
    <row r="3262" spans="1:19" x14ac:dyDescent="0.35">
      <c r="A3262">
        <v>49</v>
      </c>
      <c r="B3262" t="s">
        <v>420</v>
      </c>
      <c r="C3262">
        <v>2021</v>
      </c>
      <c r="D3262">
        <v>2</v>
      </c>
      <c r="E3262" t="s">
        <v>698</v>
      </c>
      <c r="F3262">
        <v>5</v>
      </c>
      <c r="G3262" t="s">
        <v>636</v>
      </c>
      <c r="H3262">
        <v>13</v>
      </c>
      <c r="I3262" t="s">
        <v>594</v>
      </c>
      <c r="J3262" t="s">
        <v>433</v>
      </c>
      <c r="K3262" t="s">
        <v>596</v>
      </c>
      <c r="L3262">
        <v>460</v>
      </c>
      <c r="M3262" t="s">
        <v>637</v>
      </c>
      <c r="N3262">
        <v>269</v>
      </c>
      <c r="O3262">
        <v>776955.93</v>
      </c>
      <c r="P3262">
        <v>3431922</v>
      </c>
      <c r="Q3262" t="str">
        <f>VLOOKUP(J3262,S:T,2,FALSE)</f>
        <v>E4 - Medium C&amp;I</v>
      </c>
      <c r="S3262" t="str">
        <f t="shared" si="1"/>
        <v>G02</v>
      </c>
    </row>
    <row r="3263" spans="1:19" x14ac:dyDescent="0.35">
      <c r="A3263">
        <v>49</v>
      </c>
      <c r="B3263" t="s">
        <v>420</v>
      </c>
      <c r="C3263">
        <v>2021</v>
      </c>
      <c r="D3263">
        <v>2</v>
      </c>
      <c r="E3263" t="s">
        <v>698</v>
      </c>
      <c r="F3263">
        <v>5</v>
      </c>
      <c r="G3263" t="s">
        <v>636</v>
      </c>
      <c r="H3263">
        <v>53</v>
      </c>
      <c r="I3263" t="s">
        <v>611</v>
      </c>
      <c r="J3263" t="s">
        <v>433</v>
      </c>
      <c r="K3263" t="s">
        <v>596</v>
      </c>
      <c r="L3263">
        <v>460</v>
      </c>
      <c r="M3263" t="s">
        <v>637</v>
      </c>
      <c r="N3263">
        <v>9</v>
      </c>
      <c r="O3263">
        <v>21485.66</v>
      </c>
      <c r="P3263">
        <v>99759</v>
      </c>
      <c r="Q3263" t="str">
        <f>VLOOKUP(J3263,S:T,2,FALSE)</f>
        <v>E4 - Medium C&amp;I</v>
      </c>
      <c r="S3263" t="str">
        <f t="shared" si="1"/>
        <v>G02</v>
      </c>
    </row>
    <row r="3264" spans="1:19" x14ac:dyDescent="0.35">
      <c r="A3264">
        <v>49</v>
      </c>
      <c r="B3264" t="s">
        <v>420</v>
      </c>
      <c r="C3264">
        <v>2021</v>
      </c>
      <c r="D3264">
        <v>2</v>
      </c>
      <c r="E3264" t="s">
        <v>698</v>
      </c>
      <c r="F3264">
        <v>5</v>
      </c>
      <c r="G3264" t="s">
        <v>636</v>
      </c>
      <c r="H3264">
        <v>122</v>
      </c>
      <c r="I3264" t="s">
        <v>616</v>
      </c>
      <c r="J3264" t="s">
        <v>461</v>
      </c>
      <c r="K3264" t="s">
        <v>615</v>
      </c>
      <c r="L3264">
        <v>460</v>
      </c>
      <c r="M3264" t="s">
        <v>637</v>
      </c>
      <c r="N3264">
        <v>1</v>
      </c>
      <c r="O3264">
        <v>28983.86</v>
      </c>
      <c r="P3264">
        <v>382874</v>
      </c>
      <c r="Q3264" t="str">
        <f>VLOOKUP(J3264,S:T,2,FALSE)</f>
        <v>E5 - Large C&amp;I</v>
      </c>
      <c r="S3264" t="str">
        <f t="shared" si="1"/>
        <v>B32</v>
      </c>
    </row>
    <row r="3265" spans="1:19" x14ac:dyDescent="0.35">
      <c r="A3265">
        <v>49</v>
      </c>
      <c r="B3265" t="s">
        <v>420</v>
      </c>
      <c r="C3265">
        <v>2021</v>
      </c>
      <c r="D3265">
        <v>2</v>
      </c>
      <c r="E3265" t="s">
        <v>698</v>
      </c>
      <c r="F3265">
        <v>5</v>
      </c>
      <c r="G3265" t="s">
        <v>636</v>
      </c>
      <c r="H3265">
        <v>616</v>
      </c>
      <c r="I3265" t="s">
        <v>601</v>
      </c>
      <c r="J3265" t="s">
        <v>441</v>
      </c>
      <c r="K3265" t="s">
        <v>603</v>
      </c>
      <c r="L3265">
        <v>4552</v>
      </c>
      <c r="M3265" t="s">
        <v>638</v>
      </c>
      <c r="N3265">
        <v>20</v>
      </c>
      <c r="O3265">
        <v>2515.41</v>
      </c>
      <c r="P3265">
        <v>14757</v>
      </c>
      <c r="Q3265" t="str">
        <f>VLOOKUP(J3265,S:T,2,FALSE)</f>
        <v>E6 - OTHER</v>
      </c>
      <c r="S3265" t="str">
        <f t="shared" si="1"/>
        <v>S10</v>
      </c>
    </row>
    <row r="3266" spans="1:19" x14ac:dyDescent="0.35">
      <c r="A3266">
        <v>49</v>
      </c>
      <c r="B3266" t="s">
        <v>420</v>
      </c>
      <c r="C3266">
        <v>2021</v>
      </c>
      <c r="D3266">
        <v>2</v>
      </c>
      <c r="E3266" t="s">
        <v>698</v>
      </c>
      <c r="F3266">
        <v>5</v>
      </c>
      <c r="G3266" t="s">
        <v>636</v>
      </c>
      <c r="H3266">
        <v>628</v>
      </c>
      <c r="I3266" t="s">
        <v>440</v>
      </c>
      <c r="J3266" t="s">
        <v>441</v>
      </c>
      <c r="K3266" t="s">
        <v>603</v>
      </c>
      <c r="L3266">
        <v>460</v>
      </c>
      <c r="M3266" t="s">
        <v>637</v>
      </c>
      <c r="N3266">
        <v>54</v>
      </c>
      <c r="O3266">
        <v>9907.14</v>
      </c>
      <c r="P3266">
        <v>35683</v>
      </c>
      <c r="Q3266" t="str">
        <f>VLOOKUP(J3266,S:T,2,FALSE)</f>
        <v>E6 - OTHER</v>
      </c>
      <c r="S3266" t="str">
        <f t="shared" si="1"/>
        <v>S10</v>
      </c>
    </row>
    <row r="3267" spans="1:19" x14ac:dyDescent="0.35">
      <c r="A3267">
        <v>49</v>
      </c>
      <c r="B3267" t="s">
        <v>420</v>
      </c>
      <c r="C3267">
        <v>2021</v>
      </c>
      <c r="D3267">
        <v>2</v>
      </c>
      <c r="E3267" t="s">
        <v>698</v>
      </c>
      <c r="F3267">
        <v>5</v>
      </c>
      <c r="G3267" t="s">
        <v>636</v>
      </c>
      <c r="H3267">
        <v>700</v>
      </c>
      <c r="I3267" t="s">
        <v>626</v>
      </c>
      <c r="J3267" t="s">
        <v>438</v>
      </c>
      <c r="K3267" t="s">
        <v>628</v>
      </c>
      <c r="L3267">
        <v>460</v>
      </c>
      <c r="M3267" t="s">
        <v>637</v>
      </c>
      <c r="N3267">
        <v>33</v>
      </c>
      <c r="O3267">
        <v>366447.34</v>
      </c>
      <c r="P3267">
        <v>1760970</v>
      </c>
      <c r="Q3267" t="str">
        <f>VLOOKUP(J3267,S:T,2,FALSE)</f>
        <v>E5 - Large C&amp;I</v>
      </c>
      <c r="S3267" t="str">
        <f t="shared" si="1"/>
        <v>G32</v>
      </c>
    </row>
    <row r="3268" spans="1:19" x14ac:dyDescent="0.35">
      <c r="A3268">
        <v>49</v>
      </c>
      <c r="B3268" t="s">
        <v>420</v>
      </c>
      <c r="C3268">
        <v>2021</v>
      </c>
      <c r="D3268">
        <v>2</v>
      </c>
      <c r="E3268" t="s">
        <v>698</v>
      </c>
      <c r="F3268">
        <v>5</v>
      </c>
      <c r="G3268" t="s">
        <v>636</v>
      </c>
      <c r="H3268">
        <v>705</v>
      </c>
      <c r="I3268" t="s">
        <v>629</v>
      </c>
      <c r="J3268" t="s">
        <v>438</v>
      </c>
      <c r="K3268" t="s">
        <v>628</v>
      </c>
      <c r="L3268">
        <v>460</v>
      </c>
      <c r="M3268" t="s">
        <v>637</v>
      </c>
      <c r="N3268">
        <v>24</v>
      </c>
      <c r="O3268">
        <v>321222.43</v>
      </c>
      <c r="P3268">
        <v>1643145</v>
      </c>
      <c r="Q3268" t="str">
        <f>VLOOKUP(J3268,S:T,2,FALSE)</f>
        <v>E5 - Large C&amp;I</v>
      </c>
      <c r="S3268" t="str">
        <f t="shared" si="1"/>
        <v>G32</v>
      </c>
    </row>
    <row r="3269" spans="1:19" x14ac:dyDescent="0.35">
      <c r="A3269">
        <v>49</v>
      </c>
      <c r="B3269" t="s">
        <v>420</v>
      </c>
      <c r="C3269">
        <v>2021</v>
      </c>
      <c r="D3269">
        <v>2</v>
      </c>
      <c r="E3269" t="s">
        <v>698</v>
      </c>
      <c r="F3269">
        <v>5</v>
      </c>
      <c r="G3269" t="s">
        <v>636</v>
      </c>
      <c r="H3269">
        <v>710</v>
      </c>
      <c r="I3269" t="s">
        <v>630</v>
      </c>
      <c r="J3269" t="s">
        <v>438</v>
      </c>
      <c r="K3269" t="s">
        <v>628</v>
      </c>
      <c r="L3269">
        <v>4552</v>
      </c>
      <c r="M3269" t="s">
        <v>638</v>
      </c>
      <c r="N3269">
        <v>101</v>
      </c>
      <c r="O3269">
        <v>2034105.63</v>
      </c>
      <c r="P3269">
        <v>26569362</v>
      </c>
      <c r="Q3269" t="str">
        <f>VLOOKUP(J3269,S:T,2,FALSE)</f>
        <v>E5 - Large C&amp;I</v>
      </c>
      <c r="S3269" t="str">
        <f t="shared" si="1"/>
        <v>G32</v>
      </c>
    </row>
    <row r="3270" spans="1:19" x14ac:dyDescent="0.35">
      <c r="A3270">
        <v>49</v>
      </c>
      <c r="B3270" t="s">
        <v>420</v>
      </c>
      <c r="C3270">
        <v>2021</v>
      </c>
      <c r="D3270">
        <v>2</v>
      </c>
      <c r="E3270" t="s">
        <v>698</v>
      </c>
      <c r="F3270">
        <v>5</v>
      </c>
      <c r="G3270" t="s">
        <v>636</v>
      </c>
      <c r="H3270">
        <v>711</v>
      </c>
      <c r="I3270" t="s">
        <v>631</v>
      </c>
      <c r="J3270" t="s">
        <v>438</v>
      </c>
      <c r="K3270" t="s">
        <v>628</v>
      </c>
      <c r="L3270">
        <v>4552</v>
      </c>
      <c r="M3270" t="s">
        <v>638</v>
      </c>
      <c r="N3270">
        <v>76</v>
      </c>
      <c r="O3270">
        <v>1163221.22</v>
      </c>
      <c r="P3270">
        <v>14691578</v>
      </c>
      <c r="Q3270" t="str">
        <f>VLOOKUP(J3270,S:T,2,FALSE)</f>
        <v>E5 - Large C&amp;I</v>
      </c>
      <c r="S3270" t="str">
        <f t="shared" si="1"/>
        <v>G32</v>
      </c>
    </row>
    <row r="3271" spans="1:19" x14ac:dyDescent="0.35">
      <c r="A3271">
        <v>49</v>
      </c>
      <c r="B3271" t="s">
        <v>420</v>
      </c>
      <c r="C3271">
        <v>2021</v>
      </c>
      <c r="D3271">
        <v>2</v>
      </c>
      <c r="E3271" t="s">
        <v>698</v>
      </c>
      <c r="F3271">
        <v>5</v>
      </c>
      <c r="G3271" t="s">
        <v>636</v>
      </c>
      <c r="H3271">
        <v>943</v>
      </c>
      <c r="I3271" t="s">
        <v>639</v>
      </c>
      <c r="J3271" t="s">
        <v>465</v>
      </c>
      <c r="K3271" t="s">
        <v>641</v>
      </c>
      <c r="L3271">
        <v>4552</v>
      </c>
      <c r="M3271" t="s">
        <v>638</v>
      </c>
      <c r="N3271">
        <v>1</v>
      </c>
      <c r="O3271">
        <v>8786.49</v>
      </c>
      <c r="P3271">
        <v>0</v>
      </c>
      <c r="Q3271" t="str">
        <f>VLOOKUP(J3271,S:T,2,FALSE)</f>
        <v>E6 - OTHER</v>
      </c>
      <c r="S3271" t="str">
        <f t="shared" si="1"/>
        <v>M1A</v>
      </c>
    </row>
    <row r="3272" spans="1:19" x14ac:dyDescent="0.35">
      <c r="A3272">
        <v>49</v>
      </c>
      <c r="B3272" t="s">
        <v>420</v>
      </c>
      <c r="C3272">
        <v>2021</v>
      </c>
      <c r="D3272">
        <v>2</v>
      </c>
      <c r="E3272" t="s">
        <v>698</v>
      </c>
      <c r="F3272">
        <v>5</v>
      </c>
      <c r="G3272" t="s">
        <v>636</v>
      </c>
      <c r="H3272">
        <v>944</v>
      </c>
      <c r="I3272" t="s">
        <v>642</v>
      </c>
      <c r="J3272" t="s">
        <v>472</v>
      </c>
      <c r="K3272" t="s">
        <v>644</v>
      </c>
      <c r="L3272">
        <v>4552</v>
      </c>
      <c r="M3272" t="s">
        <v>638</v>
      </c>
      <c r="N3272">
        <v>1</v>
      </c>
      <c r="O3272">
        <v>7561.68</v>
      </c>
      <c r="P3272">
        <v>330821</v>
      </c>
      <c r="Q3272" t="str">
        <f>VLOOKUP(J3272,S:T,2,FALSE)</f>
        <v>E6 - OTHER</v>
      </c>
      <c r="S3272" t="str">
        <f t="shared" si="1"/>
        <v>M1B</v>
      </c>
    </row>
    <row r="3273" spans="1:19" x14ac:dyDescent="0.35">
      <c r="A3273">
        <v>49</v>
      </c>
      <c r="B3273" t="s">
        <v>420</v>
      </c>
      <c r="C3273">
        <v>2021</v>
      </c>
      <c r="D3273">
        <v>2</v>
      </c>
      <c r="E3273" t="s">
        <v>698</v>
      </c>
      <c r="F3273">
        <v>5</v>
      </c>
      <c r="G3273" t="s">
        <v>636</v>
      </c>
      <c r="H3273">
        <v>950</v>
      </c>
      <c r="I3273" t="s">
        <v>607</v>
      </c>
      <c r="J3273" t="s">
        <v>425</v>
      </c>
      <c r="K3273" t="s">
        <v>590</v>
      </c>
      <c r="L3273">
        <v>4552</v>
      </c>
      <c r="M3273" t="s">
        <v>638</v>
      </c>
      <c r="N3273">
        <v>148</v>
      </c>
      <c r="O3273">
        <v>52644.69</v>
      </c>
      <c r="P3273">
        <v>466069</v>
      </c>
      <c r="Q3273" t="str">
        <f>VLOOKUP(J3273,S:T,2,FALSE)</f>
        <v>E3 - Small C&amp;I</v>
      </c>
      <c r="S3273" t="str">
        <f t="shared" si="1"/>
        <v>C06</v>
      </c>
    </row>
    <row r="3274" spans="1:19" x14ac:dyDescent="0.35">
      <c r="A3274">
        <v>49</v>
      </c>
      <c r="B3274" t="s">
        <v>420</v>
      </c>
      <c r="C3274">
        <v>2021</v>
      </c>
      <c r="D3274">
        <v>2</v>
      </c>
      <c r="E3274" t="s">
        <v>698</v>
      </c>
      <c r="F3274">
        <v>5</v>
      </c>
      <c r="G3274" t="s">
        <v>636</v>
      </c>
      <c r="H3274">
        <v>954</v>
      </c>
      <c r="I3274" t="s">
        <v>608</v>
      </c>
      <c r="J3274" t="s">
        <v>433</v>
      </c>
      <c r="K3274" t="s">
        <v>596</v>
      </c>
      <c r="L3274">
        <v>4552</v>
      </c>
      <c r="M3274" t="s">
        <v>638</v>
      </c>
      <c r="N3274">
        <v>190</v>
      </c>
      <c r="O3274">
        <v>400030.77</v>
      </c>
      <c r="P3274">
        <v>3961301</v>
      </c>
      <c r="Q3274" t="str">
        <f>VLOOKUP(J3274,S:T,2,FALSE)</f>
        <v>E4 - Medium C&amp;I</v>
      </c>
      <c r="S3274" t="str">
        <f t="shared" si="1"/>
        <v>G02</v>
      </c>
    </row>
    <row r="3275" spans="1:19" x14ac:dyDescent="0.35">
      <c r="A3275">
        <v>49</v>
      </c>
      <c r="B3275" t="s">
        <v>420</v>
      </c>
      <c r="C3275">
        <v>2021</v>
      </c>
      <c r="D3275">
        <v>2</v>
      </c>
      <c r="E3275" t="s">
        <v>698</v>
      </c>
      <c r="F3275">
        <v>6</v>
      </c>
      <c r="G3275" t="s">
        <v>645</v>
      </c>
      <c r="H3275">
        <v>34</v>
      </c>
      <c r="I3275" t="s">
        <v>597</v>
      </c>
      <c r="J3275" t="s">
        <v>458</v>
      </c>
      <c r="K3275" t="s">
        <v>599</v>
      </c>
      <c r="L3275">
        <v>700</v>
      </c>
      <c r="M3275" t="s">
        <v>138</v>
      </c>
      <c r="N3275">
        <v>90</v>
      </c>
      <c r="O3275">
        <v>9840.4599999999991</v>
      </c>
      <c r="P3275">
        <v>42330</v>
      </c>
      <c r="Q3275" t="str">
        <f>VLOOKUP(J3275,S:T,2,FALSE)</f>
        <v>E3 - Small C&amp;I</v>
      </c>
      <c r="S3275" t="str">
        <f t="shared" si="1"/>
        <v>C08</v>
      </c>
    </row>
    <row r="3276" spans="1:19" x14ac:dyDescent="0.35">
      <c r="A3276">
        <v>49</v>
      </c>
      <c r="B3276" t="s">
        <v>420</v>
      </c>
      <c r="C3276">
        <v>2021</v>
      </c>
      <c r="D3276">
        <v>2</v>
      </c>
      <c r="E3276" t="s">
        <v>698</v>
      </c>
      <c r="F3276">
        <v>6</v>
      </c>
      <c r="G3276" t="s">
        <v>645</v>
      </c>
      <c r="H3276">
        <v>605</v>
      </c>
      <c r="I3276" t="s">
        <v>617</v>
      </c>
      <c r="J3276" t="s">
        <v>441</v>
      </c>
      <c r="K3276" t="s">
        <v>603</v>
      </c>
      <c r="L3276">
        <v>700</v>
      </c>
      <c r="M3276" t="s">
        <v>138</v>
      </c>
      <c r="N3276">
        <v>16</v>
      </c>
      <c r="O3276">
        <v>1197.3800000000001</v>
      </c>
      <c r="P3276">
        <v>4549</v>
      </c>
      <c r="Q3276" t="str">
        <f>VLOOKUP(J3276,S:T,2,FALSE)</f>
        <v>E6 - OTHER</v>
      </c>
      <c r="S3276" t="str">
        <f t="shared" si="1"/>
        <v>S10</v>
      </c>
    </row>
    <row r="3277" spans="1:19" x14ac:dyDescent="0.35">
      <c r="A3277">
        <v>49</v>
      </c>
      <c r="B3277" t="s">
        <v>420</v>
      </c>
      <c r="C3277">
        <v>2021</v>
      </c>
      <c r="D3277">
        <v>2</v>
      </c>
      <c r="E3277" t="s">
        <v>698</v>
      </c>
      <c r="F3277">
        <v>6</v>
      </c>
      <c r="G3277" t="s">
        <v>645</v>
      </c>
      <c r="H3277">
        <v>610</v>
      </c>
      <c r="I3277" t="s">
        <v>646</v>
      </c>
      <c r="J3277" t="s">
        <v>430</v>
      </c>
      <c r="K3277" t="s">
        <v>621</v>
      </c>
      <c r="L3277">
        <v>700</v>
      </c>
      <c r="M3277" t="s">
        <v>138</v>
      </c>
      <c r="N3277">
        <v>10</v>
      </c>
      <c r="O3277">
        <v>2799.9</v>
      </c>
      <c r="P3277">
        <v>5351</v>
      </c>
      <c r="Q3277" t="str">
        <f>VLOOKUP(J3277,S:T,2,FALSE)</f>
        <v>E6 - OTHER</v>
      </c>
      <c r="S3277" t="str">
        <f t="shared" si="1"/>
        <v>S14</v>
      </c>
    </row>
    <row r="3278" spans="1:19" x14ac:dyDescent="0.35">
      <c r="A3278">
        <v>49</v>
      </c>
      <c r="B3278" t="s">
        <v>420</v>
      </c>
      <c r="C3278">
        <v>2021</v>
      </c>
      <c r="D3278">
        <v>2</v>
      </c>
      <c r="E3278" t="s">
        <v>698</v>
      </c>
      <c r="F3278">
        <v>6</v>
      </c>
      <c r="G3278" t="s">
        <v>645</v>
      </c>
      <c r="H3278">
        <v>616</v>
      </c>
      <c r="I3278" t="s">
        <v>601</v>
      </c>
      <c r="J3278" t="s">
        <v>441</v>
      </c>
      <c r="K3278" t="s">
        <v>603</v>
      </c>
      <c r="L3278">
        <v>4562</v>
      </c>
      <c r="M3278" t="s">
        <v>647</v>
      </c>
      <c r="N3278">
        <v>67</v>
      </c>
      <c r="O3278">
        <v>3929.79</v>
      </c>
      <c r="P3278">
        <v>25812</v>
      </c>
      <c r="Q3278" t="str">
        <f>VLOOKUP(J3278,S:T,2,FALSE)</f>
        <v>E6 - OTHER</v>
      </c>
      <c r="S3278" t="str">
        <f t="shared" si="1"/>
        <v>S10</v>
      </c>
    </row>
    <row r="3279" spans="1:19" x14ac:dyDescent="0.35">
      <c r="A3279">
        <v>49</v>
      </c>
      <c r="B3279" t="s">
        <v>420</v>
      </c>
      <c r="C3279">
        <v>2021</v>
      </c>
      <c r="D3279">
        <v>2</v>
      </c>
      <c r="E3279" t="s">
        <v>698</v>
      </c>
      <c r="F3279">
        <v>6</v>
      </c>
      <c r="G3279" t="s">
        <v>645</v>
      </c>
      <c r="H3279">
        <v>617</v>
      </c>
      <c r="I3279" t="s">
        <v>619</v>
      </c>
      <c r="J3279" t="s">
        <v>430</v>
      </c>
      <c r="K3279" t="s">
        <v>621</v>
      </c>
      <c r="L3279">
        <v>4562</v>
      </c>
      <c r="M3279" t="s">
        <v>647</v>
      </c>
      <c r="N3279">
        <v>128</v>
      </c>
      <c r="O3279">
        <v>260899.74</v>
      </c>
      <c r="P3279">
        <v>910544</v>
      </c>
      <c r="Q3279" t="str">
        <f>VLOOKUP(J3279,S:T,2,FALSE)</f>
        <v>E6 - OTHER</v>
      </c>
      <c r="S3279" t="str">
        <f t="shared" si="1"/>
        <v>S14</v>
      </c>
    </row>
    <row r="3280" spans="1:19" x14ac:dyDescent="0.35">
      <c r="A3280">
        <v>49</v>
      </c>
      <c r="B3280" t="s">
        <v>420</v>
      </c>
      <c r="C3280">
        <v>2021</v>
      </c>
      <c r="D3280">
        <v>2</v>
      </c>
      <c r="E3280" t="s">
        <v>698</v>
      </c>
      <c r="F3280">
        <v>6</v>
      </c>
      <c r="G3280" t="s">
        <v>645</v>
      </c>
      <c r="H3280">
        <v>619</v>
      </c>
      <c r="I3280" t="s">
        <v>648</v>
      </c>
      <c r="J3280" t="s">
        <v>157</v>
      </c>
      <c r="K3280" t="s">
        <v>625</v>
      </c>
      <c r="L3280">
        <v>4562</v>
      </c>
      <c r="M3280" t="s">
        <v>647</v>
      </c>
      <c r="N3280">
        <v>125</v>
      </c>
      <c r="O3280">
        <v>136259.59</v>
      </c>
      <c r="P3280">
        <v>1279515</v>
      </c>
      <c r="Q3280" t="str">
        <f>VLOOKUP(J3280,S:T,2,FALSE)</f>
        <v>E6 - OTHER</v>
      </c>
      <c r="S3280" t="str">
        <f t="shared" ref="S3280:S3293" si="2">TRIM(J3280)</f>
        <v>S5A</v>
      </c>
    </row>
    <row r="3281" spans="1:19" x14ac:dyDescent="0.35">
      <c r="A3281">
        <v>49</v>
      </c>
      <c r="B3281" t="s">
        <v>420</v>
      </c>
      <c r="C3281">
        <v>2021</v>
      </c>
      <c r="D3281">
        <v>2</v>
      </c>
      <c r="E3281" t="s">
        <v>698</v>
      </c>
      <c r="F3281">
        <v>6</v>
      </c>
      <c r="G3281" t="s">
        <v>645</v>
      </c>
      <c r="H3281">
        <v>627</v>
      </c>
      <c r="I3281" t="s">
        <v>649</v>
      </c>
      <c r="J3281" t="s">
        <v>84</v>
      </c>
      <c r="K3281" t="s">
        <v>625</v>
      </c>
      <c r="L3281">
        <v>700</v>
      </c>
      <c r="M3281" t="s">
        <v>138</v>
      </c>
      <c r="N3281">
        <v>2</v>
      </c>
      <c r="O3281">
        <v>755.57</v>
      </c>
      <c r="P3281">
        <v>438</v>
      </c>
      <c r="Q3281" t="str">
        <f>VLOOKUP(J3281,S:T,2,FALSE)</f>
        <v>E6 - OTHER</v>
      </c>
      <c r="S3281" t="str">
        <f t="shared" si="2"/>
        <v>S6A</v>
      </c>
    </row>
    <row r="3282" spans="1:19" x14ac:dyDescent="0.35">
      <c r="A3282">
        <v>49</v>
      </c>
      <c r="B3282" t="s">
        <v>420</v>
      </c>
      <c r="C3282">
        <v>2021</v>
      </c>
      <c r="D3282">
        <v>2</v>
      </c>
      <c r="E3282" t="s">
        <v>698</v>
      </c>
      <c r="F3282">
        <v>6</v>
      </c>
      <c r="G3282" t="s">
        <v>645</v>
      </c>
      <c r="H3282">
        <v>628</v>
      </c>
      <c r="I3282" t="s">
        <v>440</v>
      </c>
      <c r="J3282" t="s">
        <v>441</v>
      </c>
      <c r="K3282" t="s">
        <v>603</v>
      </c>
      <c r="L3282">
        <v>700</v>
      </c>
      <c r="M3282" t="s">
        <v>138</v>
      </c>
      <c r="N3282">
        <v>206</v>
      </c>
      <c r="O3282">
        <v>17875.38</v>
      </c>
      <c r="P3282">
        <v>63261</v>
      </c>
      <c r="Q3282" t="str">
        <f>VLOOKUP(J3282,S:T,2,FALSE)</f>
        <v>E6 - OTHER</v>
      </c>
      <c r="S3282" t="str">
        <f t="shared" si="2"/>
        <v>S10</v>
      </c>
    </row>
    <row r="3283" spans="1:19" x14ac:dyDescent="0.35">
      <c r="A3283">
        <v>49</v>
      </c>
      <c r="B3283" t="s">
        <v>420</v>
      </c>
      <c r="C3283">
        <v>2021</v>
      </c>
      <c r="D3283">
        <v>2</v>
      </c>
      <c r="E3283" t="s">
        <v>698</v>
      </c>
      <c r="F3283">
        <v>6</v>
      </c>
      <c r="G3283" t="s">
        <v>645</v>
      </c>
      <c r="H3283">
        <v>629</v>
      </c>
      <c r="I3283" t="s">
        <v>622</v>
      </c>
      <c r="J3283" t="s">
        <v>430</v>
      </c>
      <c r="K3283" t="s">
        <v>621</v>
      </c>
      <c r="L3283">
        <v>700</v>
      </c>
      <c r="M3283" t="s">
        <v>138</v>
      </c>
      <c r="N3283">
        <v>101</v>
      </c>
      <c r="O3283">
        <v>145754.18</v>
      </c>
      <c r="P3283">
        <v>319435</v>
      </c>
      <c r="Q3283" t="str">
        <f>VLOOKUP(J3283,S:T,2,FALSE)</f>
        <v>E6 - OTHER</v>
      </c>
      <c r="S3283" t="str">
        <f t="shared" si="2"/>
        <v>S14</v>
      </c>
    </row>
    <row r="3284" spans="1:19" x14ac:dyDescent="0.35">
      <c r="A3284">
        <v>49</v>
      </c>
      <c r="B3284" t="s">
        <v>420</v>
      </c>
      <c r="C3284">
        <v>2021</v>
      </c>
      <c r="D3284">
        <v>2</v>
      </c>
      <c r="E3284" t="s">
        <v>698</v>
      </c>
      <c r="F3284">
        <v>6</v>
      </c>
      <c r="G3284" t="s">
        <v>645</v>
      </c>
      <c r="H3284">
        <v>630</v>
      </c>
      <c r="I3284" t="s">
        <v>651</v>
      </c>
      <c r="J3284" t="s">
        <v>157</v>
      </c>
      <c r="K3284" t="s">
        <v>625</v>
      </c>
      <c r="L3284">
        <v>700</v>
      </c>
      <c r="M3284" t="s">
        <v>138</v>
      </c>
      <c r="N3284">
        <v>1</v>
      </c>
      <c r="O3284">
        <v>795.66</v>
      </c>
      <c r="P3284">
        <v>3935</v>
      </c>
      <c r="Q3284" t="str">
        <f>VLOOKUP(J3284,S:T,2,FALSE)</f>
        <v>E6 - OTHER</v>
      </c>
      <c r="S3284" t="str">
        <f t="shared" si="2"/>
        <v>S5A</v>
      </c>
    </row>
    <row r="3285" spans="1:19" x14ac:dyDescent="0.35">
      <c r="A3285">
        <v>49</v>
      </c>
      <c r="B3285" t="s">
        <v>420</v>
      </c>
      <c r="C3285">
        <v>2021</v>
      </c>
      <c r="D3285">
        <v>2</v>
      </c>
      <c r="E3285" t="s">
        <v>698</v>
      </c>
      <c r="F3285">
        <v>6</v>
      </c>
      <c r="G3285" t="s">
        <v>645</v>
      </c>
      <c r="H3285">
        <v>631</v>
      </c>
      <c r="I3285" t="s">
        <v>623</v>
      </c>
      <c r="J3285" t="s">
        <v>157</v>
      </c>
      <c r="K3285" t="s">
        <v>625</v>
      </c>
      <c r="L3285">
        <v>700</v>
      </c>
      <c r="M3285" t="s">
        <v>138</v>
      </c>
      <c r="N3285">
        <v>27</v>
      </c>
      <c r="O3285">
        <v>25077.11</v>
      </c>
      <c r="P3285">
        <v>112395</v>
      </c>
      <c r="Q3285" t="str">
        <f>VLOOKUP(J3285,S:T,2,FALSE)</f>
        <v>E6 - OTHER</v>
      </c>
      <c r="S3285" t="str">
        <f t="shared" si="2"/>
        <v>S5A</v>
      </c>
    </row>
    <row r="3286" spans="1:19" x14ac:dyDescent="0.35">
      <c r="A3286">
        <v>49</v>
      </c>
      <c r="B3286" t="s">
        <v>420</v>
      </c>
      <c r="C3286">
        <v>2021</v>
      </c>
      <c r="D3286">
        <v>2</v>
      </c>
      <c r="E3286" t="s">
        <v>698</v>
      </c>
      <c r="F3286">
        <v>6</v>
      </c>
      <c r="G3286" t="s">
        <v>645</v>
      </c>
      <c r="H3286">
        <v>951</v>
      </c>
      <c r="I3286" t="s">
        <v>635</v>
      </c>
      <c r="J3286" t="s">
        <v>458</v>
      </c>
      <c r="K3286" t="s">
        <v>599</v>
      </c>
      <c r="L3286">
        <v>4562</v>
      </c>
      <c r="M3286" t="s">
        <v>647</v>
      </c>
      <c r="N3286">
        <v>228</v>
      </c>
      <c r="O3286">
        <v>11795.5</v>
      </c>
      <c r="P3286">
        <v>82363</v>
      </c>
      <c r="Q3286" t="str">
        <f>VLOOKUP(J3286,S:T,2,FALSE)</f>
        <v>E3 - Small C&amp;I</v>
      </c>
      <c r="S3286" t="str">
        <f t="shared" si="2"/>
        <v>C08</v>
      </c>
    </row>
    <row r="3287" spans="1:19" x14ac:dyDescent="0.35">
      <c r="A3287">
        <v>49</v>
      </c>
      <c r="B3287" t="s">
        <v>420</v>
      </c>
      <c r="C3287">
        <v>2021</v>
      </c>
      <c r="D3287">
        <v>2</v>
      </c>
      <c r="E3287" t="s">
        <v>698</v>
      </c>
      <c r="F3287">
        <v>10</v>
      </c>
      <c r="G3287" t="s">
        <v>652</v>
      </c>
      <c r="H3287">
        <v>1</v>
      </c>
      <c r="I3287" t="s">
        <v>584</v>
      </c>
      <c r="J3287" t="s">
        <v>450</v>
      </c>
      <c r="K3287" t="s">
        <v>586</v>
      </c>
      <c r="L3287">
        <v>207</v>
      </c>
      <c r="M3287" t="s">
        <v>653</v>
      </c>
      <c r="N3287">
        <v>14873</v>
      </c>
      <c r="O3287">
        <v>4038953.1</v>
      </c>
      <c r="P3287">
        <v>17708575</v>
      </c>
      <c r="Q3287" t="str">
        <f>VLOOKUP(J3287,S:T,2,FALSE)</f>
        <v>E1 - Residential</v>
      </c>
      <c r="S3287" t="str">
        <f t="shared" si="2"/>
        <v>A16</v>
      </c>
    </row>
    <row r="3288" spans="1:19" x14ac:dyDescent="0.35">
      <c r="A3288">
        <v>49</v>
      </c>
      <c r="B3288" t="s">
        <v>420</v>
      </c>
      <c r="C3288">
        <v>2021</v>
      </c>
      <c r="D3288">
        <v>2</v>
      </c>
      <c r="E3288" t="s">
        <v>698</v>
      </c>
      <c r="F3288">
        <v>10</v>
      </c>
      <c r="G3288" t="s">
        <v>652</v>
      </c>
      <c r="H3288">
        <v>5</v>
      </c>
      <c r="I3288" t="s">
        <v>654</v>
      </c>
      <c r="J3288" t="s">
        <v>425</v>
      </c>
      <c r="K3288" t="s">
        <v>590</v>
      </c>
      <c r="L3288">
        <v>207</v>
      </c>
      <c r="M3288" t="s">
        <v>653</v>
      </c>
      <c r="N3288">
        <v>2</v>
      </c>
      <c r="O3288">
        <v>147.51</v>
      </c>
      <c r="P3288">
        <v>582</v>
      </c>
      <c r="Q3288" t="str">
        <f>VLOOKUP(J3288,S:T,2,FALSE)</f>
        <v>E3 - Small C&amp;I</v>
      </c>
      <c r="S3288" t="str">
        <f t="shared" si="2"/>
        <v>C06</v>
      </c>
    </row>
    <row r="3289" spans="1:19" x14ac:dyDescent="0.35">
      <c r="A3289">
        <v>49</v>
      </c>
      <c r="B3289" t="s">
        <v>420</v>
      </c>
      <c r="C3289">
        <v>2021</v>
      </c>
      <c r="D3289">
        <v>2</v>
      </c>
      <c r="E3289" t="s">
        <v>698</v>
      </c>
      <c r="F3289">
        <v>10</v>
      </c>
      <c r="G3289" t="s">
        <v>652</v>
      </c>
      <c r="H3289">
        <v>6</v>
      </c>
      <c r="I3289" t="s">
        <v>591</v>
      </c>
      <c r="J3289" t="s">
        <v>422</v>
      </c>
      <c r="K3289" t="s">
        <v>593</v>
      </c>
      <c r="L3289">
        <v>207</v>
      </c>
      <c r="M3289" t="s">
        <v>653</v>
      </c>
      <c r="N3289">
        <v>1016</v>
      </c>
      <c r="O3289">
        <v>206115.94</v>
      </c>
      <c r="P3289">
        <v>1228229</v>
      </c>
      <c r="Q3289" t="str">
        <f>VLOOKUP(J3289,S:T,2,FALSE)</f>
        <v>E2 - Low Income Residential</v>
      </c>
      <c r="S3289" t="str">
        <f t="shared" si="2"/>
        <v>A60</v>
      </c>
    </row>
    <row r="3290" spans="1:19" x14ac:dyDescent="0.35">
      <c r="A3290">
        <v>49</v>
      </c>
      <c r="B3290" t="s">
        <v>420</v>
      </c>
      <c r="C3290">
        <v>2021</v>
      </c>
      <c r="D3290">
        <v>2</v>
      </c>
      <c r="E3290" t="s">
        <v>698</v>
      </c>
      <c r="F3290">
        <v>10</v>
      </c>
      <c r="G3290" t="s">
        <v>652</v>
      </c>
      <c r="H3290">
        <v>628</v>
      </c>
      <c r="I3290" t="s">
        <v>440</v>
      </c>
      <c r="J3290" t="s">
        <v>441</v>
      </c>
      <c r="K3290" t="s">
        <v>603</v>
      </c>
      <c r="L3290">
        <v>207</v>
      </c>
      <c r="M3290" t="s">
        <v>653</v>
      </c>
      <c r="N3290">
        <v>7</v>
      </c>
      <c r="O3290">
        <v>199.62</v>
      </c>
      <c r="P3290">
        <v>658</v>
      </c>
      <c r="Q3290" t="str">
        <f>VLOOKUP(J3290,S:T,2,FALSE)</f>
        <v>E6 - OTHER</v>
      </c>
      <c r="S3290" t="str">
        <f t="shared" si="2"/>
        <v>S10</v>
      </c>
    </row>
    <row r="3291" spans="1:19" x14ac:dyDescent="0.35">
      <c r="A3291">
        <v>49</v>
      </c>
      <c r="B3291" t="s">
        <v>420</v>
      </c>
      <c r="C3291">
        <v>2021</v>
      </c>
      <c r="D3291">
        <v>2</v>
      </c>
      <c r="E3291" t="s">
        <v>698</v>
      </c>
      <c r="F3291">
        <v>10</v>
      </c>
      <c r="G3291" t="s">
        <v>652</v>
      </c>
      <c r="H3291">
        <v>903</v>
      </c>
      <c r="I3291" t="s">
        <v>605</v>
      </c>
      <c r="J3291" t="s">
        <v>450</v>
      </c>
      <c r="K3291" t="s">
        <v>586</v>
      </c>
      <c r="L3291">
        <v>4513</v>
      </c>
      <c r="M3291" t="s">
        <v>655</v>
      </c>
      <c r="N3291">
        <v>1599</v>
      </c>
      <c r="O3291">
        <v>256332</v>
      </c>
      <c r="P3291">
        <v>2155878</v>
      </c>
      <c r="Q3291" t="str">
        <f>VLOOKUP(J3291,S:T,2,FALSE)</f>
        <v>E1 - Residential</v>
      </c>
      <c r="S3291" t="str">
        <f t="shared" si="2"/>
        <v>A16</v>
      </c>
    </row>
    <row r="3292" spans="1:19" x14ac:dyDescent="0.35">
      <c r="A3292">
        <v>49</v>
      </c>
      <c r="B3292" t="s">
        <v>420</v>
      </c>
      <c r="C3292">
        <v>2021</v>
      </c>
      <c r="D3292">
        <v>2</v>
      </c>
      <c r="E3292" t="s">
        <v>698</v>
      </c>
      <c r="F3292">
        <v>10</v>
      </c>
      <c r="G3292" t="s">
        <v>652</v>
      </c>
      <c r="H3292">
        <v>905</v>
      </c>
      <c r="I3292" t="s">
        <v>606</v>
      </c>
      <c r="J3292" t="s">
        <v>422</v>
      </c>
      <c r="K3292" t="s">
        <v>593</v>
      </c>
      <c r="L3292">
        <v>4513</v>
      </c>
      <c r="M3292" t="s">
        <v>655</v>
      </c>
      <c r="N3292">
        <v>117</v>
      </c>
      <c r="O3292">
        <v>6168.12</v>
      </c>
      <c r="P3292">
        <v>111314</v>
      </c>
      <c r="Q3292" t="str">
        <f>VLOOKUP(J3292,S:T,2,FALSE)</f>
        <v>E2 - Low Income Residential</v>
      </c>
      <c r="S3292" t="str">
        <f t="shared" si="2"/>
        <v>A60</v>
      </c>
    </row>
    <row r="3293" spans="1:19" x14ac:dyDescent="0.35">
      <c r="A3293">
        <v>49</v>
      </c>
      <c r="B3293" t="s">
        <v>420</v>
      </c>
      <c r="C3293">
        <v>2021</v>
      </c>
      <c r="D3293">
        <v>2</v>
      </c>
      <c r="E3293" t="s">
        <v>698</v>
      </c>
      <c r="F3293">
        <v>10</v>
      </c>
      <c r="G3293" t="s">
        <v>652</v>
      </c>
      <c r="H3293">
        <v>950</v>
      </c>
      <c r="I3293" t="s">
        <v>607</v>
      </c>
      <c r="J3293" t="s">
        <v>699</v>
      </c>
      <c r="K3293" t="s">
        <v>625</v>
      </c>
      <c r="L3293">
        <v>0</v>
      </c>
      <c r="M3293" t="s">
        <v>659</v>
      </c>
      <c r="N3293">
        <v>1</v>
      </c>
      <c r="O3293">
        <v>336.59</v>
      </c>
      <c r="P3293">
        <v>2960</v>
      </c>
      <c r="Q3293">
        <f>VLOOKUP(J3293,S:T,2,FALSE)</f>
        <v>0</v>
      </c>
      <c r="S3293" t="str">
        <f t="shared" si="2"/>
        <v>0</v>
      </c>
    </row>
    <row r="3295" spans="1:19" x14ac:dyDescent="0.35">
      <c r="A3295">
        <v>49</v>
      </c>
      <c r="B3295" t="s">
        <v>420</v>
      </c>
      <c r="C3295">
        <v>2021</v>
      </c>
      <c r="D3295">
        <v>1</v>
      </c>
      <c r="E3295" t="s">
        <v>582</v>
      </c>
      <c r="F3295">
        <v>1</v>
      </c>
      <c r="G3295" t="s">
        <v>583</v>
      </c>
      <c r="H3295">
        <v>400</v>
      </c>
      <c r="I3295" t="s">
        <v>656</v>
      </c>
      <c r="J3295">
        <v>1247</v>
      </c>
      <c r="K3295" t="s">
        <v>625</v>
      </c>
      <c r="L3295">
        <v>207</v>
      </c>
      <c r="M3295" t="s">
        <v>653</v>
      </c>
      <c r="N3295">
        <v>10</v>
      </c>
      <c r="O3295">
        <v>2040.72</v>
      </c>
      <c r="P3295">
        <v>1372.65</v>
      </c>
      <c r="Q3295" t="str">
        <f t="shared" ref="Q3295:Q3358" si="3">VLOOKUP(J3295,S:T,2,FALSE)</f>
        <v>G1 - Residential</v>
      </c>
      <c r="S3295">
        <f t="shared" ref="S3295:S3301" si="4">IF(ISERROR(VALUE(TRIM(J3295)))=TRUE, TRIM(J3295),VALUE(TRIM(J3295)))</f>
        <v>1247</v>
      </c>
    </row>
    <row r="3296" spans="1:19" x14ac:dyDescent="0.35">
      <c r="A3296">
        <v>49</v>
      </c>
      <c r="B3296" t="s">
        <v>420</v>
      </c>
      <c r="C3296">
        <v>2021</v>
      </c>
      <c r="D3296">
        <v>1</v>
      </c>
      <c r="E3296" t="s">
        <v>582</v>
      </c>
      <c r="F3296">
        <v>1</v>
      </c>
      <c r="G3296" t="s">
        <v>583</v>
      </c>
      <c r="H3296">
        <v>401</v>
      </c>
      <c r="I3296" t="s">
        <v>657</v>
      </c>
      <c r="J3296">
        <v>1012</v>
      </c>
      <c r="K3296" t="s">
        <v>625</v>
      </c>
      <c r="L3296">
        <v>200</v>
      </c>
      <c r="M3296" t="s">
        <v>587</v>
      </c>
      <c r="N3296">
        <v>16159</v>
      </c>
      <c r="O3296">
        <v>953916.11</v>
      </c>
      <c r="P3296">
        <v>497408.96</v>
      </c>
      <c r="Q3296" t="str">
        <f t="shared" si="3"/>
        <v>G1 - Residential</v>
      </c>
      <c r="S3296">
        <f t="shared" si="4"/>
        <v>1012</v>
      </c>
    </row>
    <row r="3297" spans="1:19" x14ac:dyDescent="0.35">
      <c r="A3297">
        <v>49</v>
      </c>
      <c r="B3297" t="s">
        <v>420</v>
      </c>
      <c r="C3297">
        <v>2021</v>
      </c>
      <c r="D3297">
        <v>1</v>
      </c>
      <c r="E3297" t="s">
        <v>582</v>
      </c>
      <c r="F3297">
        <v>1</v>
      </c>
      <c r="G3297" t="s">
        <v>583</v>
      </c>
      <c r="H3297">
        <v>403</v>
      </c>
      <c r="I3297" t="s">
        <v>658</v>
      </c>
      <c r="J3297">
        <v>1101</v>
      </c>
      <c r="K3297" t="s">
        <v>625</v>
      </c>
      <c r="L3297">
        <v>200</v>
      </c>
      <c r="M3297" t="s">
        <v>587</v>
      </c>
      <c r="N3297">
        <v>638</v>
      </c>
      <c r="O3297">
        <v>37670.800000000003</v>
      </c>
      <c r="P3297">
        <v>28962.94</v>
      </c>
      <c r="Q3297" t="str">
        <f t="shared" si="3"/>
        <v>G2 - Low Income Residential</v>
      </c>
      <c r="S3297">
        <f t="shared" si="4"/>
        <v>1101</v>
      </c>
    </row>
    <row r="3298" spans="1:19" x14ac:dyDescent="0.35">
      <c r="A3298">
        <v>49</v>
      </c>
      <c r="B3298" t="s">
        <v>420</v>
      </c>
      <c r="C3298">
        <v>2021</v>
      </c>
      <c r="D3298">
        <v>1</v>
      </c>
      <c r="E3298" t="s">
        <v>582</v>
      </c>
      <c r="F3298">
        <v>3</v>
      </c>
      <c r="G3298" t="s">
        <v>609</v>
      </c>
      <c r="H3298">
        <v>400</v>
      </c>
      <c r="I3298" t="s">
        <v>656</v>
      </c>
      <c r="J3298">
        <v>0</v>
      </c>
      <c r="K3298" t="s">
        <v>625</v>
      </c>
      <c r="L3298">
        <v>0</v>
      </c>
      <c r="M3298" t="s">
        <v>659</v>
      </c>
      <c r="N3298">
        <v>1</v>
      </c>
      <c r="O3298">
        <v>1247.3699999999999</v>
      </c>
      <c r="P3298">
        <v>900.37</v>
      </c>
      <c r="Q3298" t="str">
        <f t="shared" si="3"/>
        <v>G6 - OTHER</v>
      </c>
      <c r="S3298">
        <f t="shared" si="4"/>
        <v>0</v>
      </c>
    </row>
    <row r="3299" spans="1:19" x14ac:dyDescent="0.35">
      <c r="A3299">
        <v>49</v>
      </c>
      <c r="B3299" t="s">
        <v>420</v>
      </c>
      <c r="C3299">
        <v>2021</v>
      </c>
      <c r="D3299">
        <v>1</v>
      </c>
      <c r="E3299" t="s">
        <v>582</v>
      </c>
      <c r="F3299">
        <v>3</v>
      </c>
      <c r="G3299" t="s">
        <v>609</v>
      </c>
      <c r="H3299">
        <v>404</v>
      </c>
      <c r="I3299" t="s">
        <v>660</v>
      </c>
      <c r="J3299">
        <v>2107</v>
      </c>
      <c r="K3299" t="s">
        <v>625</v>
      </c>
      <c r="L3299">
        <v>300</v>
      </c>
      <c r="M3299" t="s">
        <v>610</v>
      </c>
      <c r="N3299">
        <v>18115</v>
      </c>
      <c r="O3299">
        <v>5680858.7999999998</v>
      </c>
      <c r="P3299">
        <v>4120396.97</v>
      </c>
      <c r="Q3299" t="str">
        <f t="shared" si="3"/>
        <v>G3 - Small C&amp;I</v>
      </c>
      <c r="S3299">
        <f t="shared" si="4"/>
        <v>2107</v>
      </c>
    </row>
    <row r="3300" spans="1:19" x14ac:dyDescent="0.35">
      <c r="A3300">
        <v>49</v>
      </c>
      <c r="B3300" t="s">
        <v>420</v>
      </c>
      <c r="C3300">
        <v>2021</v>
      </c>
      <c r="D3300">
        <v>1</v>
      </c>
      <c r="E3300" t="s">
        <v>582</v>
      </c>
      <c r="F3300">
        <v>3</v>
      </c>
      <c r="G3300" t="s">
        <v>609</v>
      </c>
      <c r="H3300">
        <v>405</v>
      </c>
      <c r="I3300" t="s">
        <v>661</v>
      </c>
      <c r="J3300">
        <v>2237</v>
      </c>
      <c r="K3300" t="s">
        <v>625</v>
      </c>
      <c r="L3300">
        <v>300</v>
      </c>
      <c r="M3300" t="s">
        <v>610</v>
      </c>
      <c r="N3300">
        <v>3125</v>
      </c>
      <c r="O3300">
        <v>5191893.8899999997</v>
      </c>
      <c r="P3300">
        <v>4813059.82</v>
      </c>
      <c r="Q3300" t="str">
        <f t="shared" si="3"/>
        <v>G4 - Medium C&amp;I</v>
      </c>
      <c r="S3300">
        <f t="shared" si="4"/>
        <v>2237</v>
      </c>
    </row>
    <row r="3301" spans="1:19" x14ac:dyDescent="0.35">
      <c r="A3301">
        <v>49</v>
      </c>
      <c r="B3301" t="s">
        <v>420</v>
      </c>
      <c r="C3301">
        <v>2021</v>
      </c>
      <c r="D3301">
        <v>1</v>
      </c>
      <c r="E3301" t="s">
        <v>582</v>
      </c>
      <c r="F3301">
        <v>3</v>
      </c>
      <c r="G3301" t="s">
        <v>609</v>
      </c>
      <c r="H3301">
        <v>406</v>
      </c>
      <c r="I3301" t="s">
        <v>662</v>
      </c>
      <c r="J3301">
        <v>2221</v>
      </c>
      <c r="K3301" t="s">
        <v>625</v>
      </c>
      <c r="L3301">
        <v>1670</v>
      </c>
      <c r="M3301" t="s">
        <v>663</v>
      </c>
      <c r="N3301">
        <v>1424</v>
      </c>
      <c r="O3301">
        <v>1380091.38</v>
      </c>
      <c r="P3301">
        <v>2792149.9</v>
      </c>
      <c r="Q3301" t="str">
        <f t="shared" si="3"/>
        <v>G4 - Medium C&amp;I</v>
      </c>
      <c r="S3301">
        <f t="shared" si="4"/>
        <v>2221</v>
      </c>
    </row>
    <row r="3302" spans="1:19" x14ac:dyDescent="0.35">
      <c r="A3302">
        <v>49</v>
      </c>
      <c r="B3302" t="s">
        <v>420</v>
      </c>
      <c r="C3302">
        <v>2021</v>
      </c>
      <c r="D3302">
        <v>1</v>
      </c>
      <c r="E3302" t="s">
        <v>582</v>
      </c>
      <c r="F3302">
        <v>3</v>
      </c>
      <c r="G3302" t="s">
        <v>609</v>
      </c>
      <c r="H3302">
        <v>407</v>
      </c>
      <c r="I3302" t="s">
        <v>664</v>
      </c>
      <c r="J3302" t="s">
        <v>497</v>
      </c>
      <c r="K3302" t="s">
        <v>625</v>
      </c>
      <c r="L3302">
        <v>1670</v>
      </c>
      <c r="M3302" t="s">
        <v>663</v>
      </c>
      <c r="N3302">
        <v>321</v>
      </c>
      <c r="O3302">
        <v>374921.31</v>
      </c>
      <c r="P3302">
        <v>758612.99</v>
      </c>
      <c r="Q3302" t="str">
        <f t="shared" si="3"/>
        <v>G4 - Medium C&amp;I</v>
      </c>
      <c r="S3302" t="str">
        <f>IF(ISERROR(VALUE(TRIM(J3302)))=TRUE, TRIM(J3302),VALUE(TRIM(J3302)))</f>
        <v>22EN</v>
      </c>
    </row>
    <row r="3303" spans="1:19" x14ac:dyDescent="0.35">
      <c r="A3303">
        <v>49</v>
      </c>
      <c r="B3303" t="s">
        <v>420</v>
      </c>
      <c r="C3303">
        <v>2021</v>
      </c>
      <c r="D3303">
        <v>1</v>
      </c>
      <c r="E3303" t="s">
        <v>582</v>
      </c>
      <c r="F3303">
        <v>3</v>
      </c>
      <c r="G3303" t="s">
        <v>609</v>
      </c>
      <c r="H3303">
        <v>408</v>
      </c>
      <c r="I3303" t="s">
        <v>665</v>
      </c>
      <c r="J3303">
        <v>2231</v>
      </c>
      <c r="K3303" t="s">
        <v>625</v>
      </c>
      <c r="L3303">
        <v>300</v>
      </c>
      <c r="M3303" t="s">
        <v>610</v>
      </c>
      <c r="N3303">
        <v>66</v>
      </c>
      <c r="O3303">
        <v>135466.5</v>
      </c>
      <c r="P3303">
        <v>126270.58</v>
      </c>
      <c r="Q3303" t="str">
        <f t="shared" si="3"/>
        <v>G4 - Medium C&amp;I</v>
      </c>
      <c r="S3303">
        <f t="shared" ref="S3303:S3366" si="5">IF(ISERROR(VALUE(TRIM(J3303)))=TRUE, TRIM(J3303),VALUE(TRIM(J3303)))</f>
        <v>2231</v>
      </c>
    </row>
    <row r="3304" spans="1:19" x14ac:dyDescent="0.35">
      <c r="A3304">
        <v>49</v>
      </c>
      <c r="B3304" t="s">
        <v>420</v>
      </c>
      <c r="C3304">
        <v>2021</v>
      </c>
      <c r="D3304">
        <v>1</v>
      </c>
      <c r="E3304" t="s">
        <v>582</v>
      </c>
      <c r="F3304">
        <v>3</v>
      </c>
      <c r="G3304" t="s">
        <v>609</v>
      </c>
      <c r="H3304">
        <v>409</v>
      </c>
      <c r="I3304" t="s">
        <v>666</v>
      </c>
      <c r="J3304">
        <v>3367</v>
      </c>
      <c r="K3304" t="s">
        <v>625</v>
      </c>
      <c r="L3304">
        <v>300</v>
      </c>
      <c r="M3304" t="s">
        <v>610</v>
      </c>
      <c r="N3304">
        <v>88</v>
      </c>
      <c r="O3304">
        <v>946505.12</v>
      </c>
      <c r="P3304">
        <v>897883.65</v>
      </c>
      <c r="Q3304" t="str">
        <f t="shared" si="3"/>
        <v>G5 - Large C&amp;I</v>
      </c>
      <c r="S3304">
        <f t="shared" si="5"/>
        <v>3367</v>
      </c>
    </row>
    <row r="3305" spans="1:19" x14ac:dyDescent="0.35">
      <c r="A3305">
        <v>49</v>
      </c>
      <c r="B3305" t="s">
        <v>420</v>
      </c>
      <c r="C3305">
        <v>2021</v>
      </c>
      <c r="D3305">
        <v>1</v>
      </c>
      <c r="E3305" t="s">
        <v>582</v>
      </c>
      <c r="F3305">
        <v>3</v>
      </c>
      <c r="G3305" t="s">
        <v>609</v>
      </c>
      <c r="H3305">
        <v>410</v>
      </c>
      <c r="I3305" t="s">
        <v>667</v>
      </c>
      <c r="J3305">
        <v>3321</v>
      </c>
      <c r="K3305" t="s">
        <v>625</v>
      </c>
      <c r="L3305">
        <v>1670</v>
      </c>
      <c r="M3305" t="s">
        <v>663</v>
      </c>
      <c r="N3305">
        <v>207</v>
      </c>
      <c r="O3305">
        <v>971968.59</v>
      </c>
      <c r="P3305">
        <v>2052621.64</v>
      </c>
      <c r="Q3305" t="str">
        <f t="shared" si="3"/>
        <v>G5 - Large C&amp;I</v>
      </c>
      <c r="S3305">
        <f t="shared" si="5"/>
        <v>3321</v>
      </c>
    </row>
    <row r="3306" spans="1:19" x14ac:dyDescent="0.35">
      <c r="A3306">
        <v>49</v>
      </c>
      <c r="B3306" t="s">
        <v>420</v>
      </c>
      <c r="C3306">
        <v>2021</v>
      </c>
      <c r="D3306">
        <v>1</v>
      </c>
      <c r="E3306" t="s">
        <v>582</v>
      </c>
      <c r="F3306">
        <v>3</v>
      </c>
      <c r="G3306" t="s">
        <v>609</v>
      </c>
      <c r="H3306">
        <v>411</v>
      </c>
      <c r="I3306" t="s">
        <v>668</v>
      </c>
      <c r="J3306" t="s">
        <v>490</v>
      </c>
      <c r="K3306" t="s">
        <v>625</v>
      </c>
      <c r="L3306">
        <v>1670</v>
      </c>
      <c r="M3306" t="s">
        <v>663</v>
      </c>
      <c r="N3306">
        <v>111</v>
      </c>
      <c r="O3306">
        <v>569210.15</v>
      </c>
      <c r="P3306">
        <v>1186755.33</v>
      </c>
      <c r="Q3306" t="str">
        <f t="shared" si="3"/>
        <v>G5 - Large C&amp;I</v>
      </c>
      <c r="S3306" t="str">
        <f t="shared" si="5"/>
        <v>33EN</v>
      </c>
    </row>
    <row r="3307" spans="1:19" x14ac:dyDescent="0.35">
      <c r="A3307">
        <v>49</v>
      </c>
      <c r="B3307" t="s">
        <v>420</v>
      </c>
      <c r="C3307">
        <v>2021</v>
      </c>
      <c r="D3307">
        <v>1</v>
      </c>
      <c r="E3307" t="s">
        <v>582</v>
      </c>
      <c r="F3307">
        <v>3</v>
      </c>
      <c r="G3307" t="s">
        <v>609</v>
      </c>
      <c r="H3307">
        <v>412</v>
      </c>
      <c r="I3307" t="s">
        <v>669</v>
      </c>
      <c r="J3307">
        <v>3331</v>
      </c>
      <c r="K3307" t="s">
        <v>625</v>
      </c>
      <c r="L3307">
        <v>300</v>
      </c>
      <c r="M3307" t="s">
        <v>610</v>
      </c>
      <c r="N3307">
        <v>6</v>
      </c>
      <c r="O3307">
        <v>99762.02</v>
      </c>
      <c r="P3307">
        <v>94953.8</v>
      </c>
      <c r="Q3307" t="str">
        <f t="shared" si="3"/>
        <v>G5 - Large C&amp;I</v>
      </c>
      <c r="S3307">
        <f t="shared" si="5"/>
        <v>3331</v>
      </c>
    </row>
    <row r="3308" spans="1:19" x14ac:dyDescent="0.35">
      <c r="A3308">
        <v>49</v>
      </c>
      <c r="B3308" t="s">
        <v>420</v>
      </c>
      <c r="C3308">
        <v>2021</v>
      </c>
      <c r="D3308">
        <v>1</v>
      </c>
      <c r="E3308" t="s">
        <v>582</v>
      </c>
      <c r="F3308">
        <v>3</v>
      </c>
      <c r="G3308" t="s">
        <v>609</v>
      </c>
      <c r="H3308">
        <v>413</v>
      </c>
      <c r="I3308" t="s">
        <v>670</v>
      </c>
      <c r="J3308">
        <v>3496</v>
      </c>
      <c r="K3308" t="s">
        <v>625</v>
      </c>
      <c r="L3308">
        <v>300</v>
      </c>
      <c r="M3308" t="s">
        <v>610</v>
      </c>
      <c r="N3308">
        <v>4</v>
      </c>
      <c r="O3308">
        <v>47007.87</v>
      </c>
      <c r="P3308">
        <v>52283.62</v>
      </c>
      <c r="Q3308" t="str">
        <f t="shared" si="3"/>
        <v>G5 - Large C&amp;I</v>
      </c>
      <c r="S3308">
        <f t="shared" si="5"/>
        <v>3496</v>
      </c>
    </row>
    <row r="3309" spans="1:19" x14ac:dyDescent="0.35">
      <c r="A3309">
        <v>49</v>
      </c>
      <c r="B3309" t="s">
        <v>420</v>
      </c>
      <c r="C3309">
        <v>2021</v>
      </c>
      <c r="D3309">
        <v>1</v>
      </c>
      <c r="E3309" t="s">
        <v>582</v>
      </c>
      <c r="F3309">
        <v>3</v>
      </c>
      <c r="G3309" t="s">
        <v>609</v>
      </c>
      <c r="H3309">
        <v>414</v>
      </c>
      <c r="I3309" t="s">
        <v>671</v>
      </c>
      <c r="J3309">
        <v>3421</v>
      </c>
      <c r="K3309" t="s">
        <v>625</v>
      </c>
      <c r="L3309">
        <v>1670</v>
      </c>
      <c r="M3309" t="s">
        <v>663</v>
      </c>
      <c r="N3309">
        <v>3</v>
      </c>
      <c r="O3309">
        <v>22036.51</v>
      </c>
      <c r="P3309">
        <v>97170.4</v>
      </c>
      <c r="Q3309" t="str">
        <f t="shared" si="3"/>
        <v>G5 - Large C&amp;I</v>
      </c>
      <c r="S3309">
        <f t="shared" si="5"/>
        <v>3421</v>
      </c>
    </row>
    <row r="3310" spans="1:19" x14ac:dyDescent="0.35">
      <c r="A3310">
        <v>49</v>
      </c>
      <c r="B3310" t="s">
        <v>420</v>
      </c>
      <c r="C3310">
        <v>2021</v>
      </c>
      <c r="D3310">
        <v>1</v>
      </c>
      <c r="E3310" t="s">
        <v>582</v>
      </c>
      <c r="F3310">
        <v>3</v>
      </c>
      <c r="G3310" t="s">
        <v>609</v>
      </c>
      <c r="H3310">
        <v>415</v>
      </c>
      <c r="I3310" t="s">
        <v>672</v>
      </c>
      <c r="J3310" t="s">
        <v>502</v>
      </c>
      <c r="K3310" t="s">
        <v>625</v>
      </c>
      <c r="L3310">
        <v>1670</v>
      </c>
      <c r="M3310" t="s">
        <v>663</v>
      </c>
      <c r="N3310">
        <v>26</v>
      </c>
      <c r="O3310">
        <v>338004.29</v>
      </c>
      <c r="P3310">
        <v>1555820.15</v>
      </c>
      <c r="Q3310" t="str">
        <f t="shared" si="3"/>
        <v>G5 - Large C&amp;I</v>
      </c>
      <c r="S3310" t="str">
        <f t="shared" si="5"/>
        <v>34EN</v>
      </c>
    </row>
    <row r="3311" spans="1:19" x14ac:dyDescent="0.35">
      <c r="A3311">
        <v>49</v>
      </c>
      <c r="B3311" t="s">
        <v>420</v>
      </c>
      <c r="C3311">
        <v>2021</v>
      </c>
      <c r="D3311">
        <v>1</v>
      </c>
      <c r="E3311" t="s">
        <v>582</v>
      </c>
      <c r="F3311">
        <v>3</v>
      </c>
      <c r="G3311" t="s">
        <v>609</v>
      </c>
      <c r="H3311">
        <v>417</v>
      </c>
      <c r="I3311" t="s">
        <v>673</v>
      </c>
      <c r="J3311">
        <v>2367</v>
      </c>
      <c r="K3311" t="s">
        <v>625</v>
      </c>
      <c r="L3311">
        <v>300</v>
      </c>
      <c r="M3311" t="s">
        <v>610</v>
      </c>
      <c r="N3311">
        <v>27</v>
      </c>
      <c r="O3311">
        <v>138417.24</v>
      </c>
      <c r="P3311">
        <v>150225.97</v>
      </c>
      <c r="Q3311" t="str">
        <f t="shared" si="3"/>
        <v>G5 - Large C&amp;I</v>
      </c>
      <c r="S3311">
        <f t="shared" si="5"/>
        <v>2367</v>
      </c>
    </row>
    <row r="3312" spans="1:19" x14ac:dyDescent="0.35">
      <c r="A3312">
        <v>49</v>
      </c>
      <c r="B3312" t="s">
        <v>420</v>
      </c>
      <c r="C3312">
        <v>2021</v>
      </c>
      <c r="D3312">
        <v>1</v>
      </c>
      <c r="E3312" t="s">
        <v>582</v>
      </c>
      <c r="F3312">
        <v>3</v>
      </c>
      <c r="G3312" t="s">
        <v>609</v>
      </c>
      <c r="H3312">
        <v>418</v>
      </c>
      <c r="I3312" t="s">
        <v>674</v>
      </c>
      <c r="J3312">
        <v>2321</v>
      </c>
      <c r="K3312" t="s">
        <v>625</v>
      </c>
      <c r="L3312">
        <v>1671</v>
      </c>
      <c r="M3312" t="s">
        <v>675</v>
      </c>
      <c r="N3312">
        <v>48</v>
      </c>
      <c r="O3312">
        <v>153363.49</v>
      </c>
      <c r="P3312">
        <v>390795.61</v>
      </c>
      <c r="Q3312" t="str">
        <f t="shared" si="3"/>
        <v>G5 - Large C&amp;I</v>
      </c>
      <c r="S3312">
        <f t="shared" si="5"/>
        <v>2321</v>
      </c>
    </row>
    <row r="3313" spans="1:19" x14ac:dyDescent="0.35">
      <c r="A3313">
        <v>49</v>
      </c>
      <c r="B3313" t="s">
        <v>420</v>
      </c>
      <c r="C3313">
        <v>2021</v>
      </c>
      <c r="D3313">
        <v>1</v>
      </c>
      <c r="E3313" t="s">
        <v>582</v>
      </c>
      <c r="F3313">
        <v>3</v>
      </c>
      <c r="G3313" t="s">
        <v>609</v>
      </c>
      <c r="H3313">
        <v>419</v>
      </c>
      <c r="I3313" t="s">
        <v>676</v>
      </c>
      <c r="J3313" t="s">
        <v>520</v>
      </c>
      <c r="K3313" t="s">
        <v>625</v>
      </c>
      <c r="L3313">
        <v>1671</v>
      </c>
      <c r="M3313" t="s">
        <v>675</v>
      </c>
      <c r="N3313">
        <v>4</v>
      </c>
      <c r="O3313">
        <v>12829.93</v>
      </c>
      <c r="P3313">
        <v>31490.47</v>
      </c>
      <c r="Q3313" t="str">
        <f t="shared" si="3"/>
        <v>G5 - Large C&amp;I</v>
      </c>
      <c r="S3313" t="str">
        <f t="shared" si="5"/>
        <v>23EN</v>
      </c>
    </row>
    <row r="3314" spans="1:19" x14ac:dyDescent="0.35">
      <c r="A3314">
        <v>49</v>
      </c>
      <c r="B3314" t="s">
        <v>420</v>
      </c>
      <c r="C3314">
        <v>2021</v>
      </c>
      <c r="D3314">
        <v>1</v>
      </c>
      <c r="E3314" t="s">
        <v>582</v>
      </c>
      <c r="F3314">
        <v>3</v>
      </c>
      <c r="G3314" t="s">
        <v>609</v>
      </c>
      <c r="H3314">
        <v>421</v>
      </c>
      <c r="I3314" t="s">
        <v>677</v>
      </c>
      <c r="J3314">
        <v>2496</v>
      </c>
      <c r="K3314" t="s">
        <v>625</v>
      </c>
      <c r="L3314">
        <v>300</v>
      </c>
      <c r="M3314" t="s">
        <v>610</v>
      </c>
      <c r="N3314">
        <v>1</v>
      </c>
      <c r="O3314">
        <v>26129.06</v>
      </c>
      <c r="P3314">
        <v>31794.04</v>
      </c>
      <c r="Q3314" t="str">
        <f t="shared" si="3"/>
        <v>G5 - Large C&amp;I</v>
      </c>
      <c r="S3314">
        <f t="shared" si="5"/>
        <v>2496</v>
      </c>
    </row>
    <row r="3315" spans="1:19" x14ac:dyDescent="0.35">
      <c r="A3315">
        <v>49</v>
      </c>
      <c r="B3315" t="s">
        <v>420</v>
      </c>
      <c r="C3315">
        <v>2021</v>
      </c>
      <c r="D3315">
        <v>1</v>
      </c>
      <c r="E3315" t="s">
        <v>582</v>
      </c>
      <c r="F3315">
        <v>3</v>
      </c>
      <c r="G3315" t="s">
        <v>609</v>
      </c>
      <c r="H3315">
        <v>422</v>
      </c>
      <c r="I3315" t="s">
        <v>678</v>
      </c>
      <c r="J3315">
        <v>2421</v>
      </c>
      <c r="K3315" t="s">
        <v>625</v>
      </c>
      <c r="L3315">
        <v>1671</v>
      </c>
      <c r="M3315" t="s">
        <v>675</v>
      </c>
      <c r="N3315">
        <v>1</v>
      </c>
      <c r="O3315">
        <v>6931.43</v>
      </c>
      <c r="P3315">
        <v>27038</v>
      </c>
      <c r="Q3315" t="str">
        <f t="shared" si="3"/>
        <v>G5 - Large C&amp;I</v>
      </c>
      <c r="S3315">
        <f t="shared" si="5"/>
        <v>2421</v>
      </c>
    </row>
    <row r="3316" spans="1:19" x14ac:dyDescent="0.35">
      <c r="A3316">
        <v>49</v>
      </c>
      <c r="B3316" t="s">
        <v>420</v>
      </c>
      <c r="C3316">
        <v>2021</v>
      </c>
      <c r="D3316">
        <v>1</v>
      </c>
      <c r="E3316" t="s">
        <v>582</v>
      </c>
      <c r="F3316">
        <v>3</v>
      </c>
      <c r="G3316" t="s">
        <v>609</v>
      </c>
      <c r="H3316">
        <v>423</v>
      </c>
      <c r="I3316" t="s">
        <v>679</v>
      </c>
      <c r="J3316" t="s">
        <v>483</v>
      </c>
      <c r="K3316" t="s">
        <v>625</v>
      </c>
      <c r="L3316">
        <v>1671</v>
      </c>
      <c r="M3316" t="s">
        <v>675</v>
      </c>
      <c r="N3316">
        <v>11</v>
      </c>
      <c r="O3316">
        <v>194190.18</v>
      </c>
      <c r="P3316">
        <v>1085345.95</v>
      </c>
      <c r="Q3316" t="str">
        <f t="shared" si="3"/>
        <v>G5 - Large C&amp;I</v>
      </c>
      <c r="S3316" t="str">
        <f t="shared" si="5"/>
        <v>24EN</v>
      </c>
    </row>
    <row r="3317" spans="1:19" x14ac:dyDescent="0.35">
      <c r="A3317">
        <v>49</v>
      </c>
      <c r="B3317" t="s">
        <v>420</v>
      </c>
      <c r="C3317">
        <v>2021</v>
      </c>
      <c r="D3317">
        <v>1</v>
      </c>
      <c r="E3317" t="s">
        <v>582</v>
      </c>
      <c r="F3317">
        <v>3</v>
      </c>
      <c r="G3317" t="s">
        <v>609</v>
      </c>
      <c r="H3317">
        <v>425</v>
      </c>
      <c r="I3317" t="s">
        <v>680</v>
      </c>
      <c r="J3317" t="s">
        <v>480</v>
      </c>
      <c r="K3317" t="s">
        <v>625</v>
      </c>
      <c r="L3317">
        <v>1675</v>
      </c>
      <c r="M3317" t="s">
        <v>681</v>
      </c>
      <c r="N3317">
        <v>4</v>
      </c>
      <c r="O3317">
        <v>44299.35</v>
      </c>
      <c r="P3317">
        <v>41886.46</v>
      </c>
      <c r="Q3317" t="str">
        <f t="shared" si="3"/>
        <v>G5 - Large C&amp;I</v>
      </c>
      <c r="S3317" t="str">
        <f t="shared" si="5"/>
        <v>58LL</v>
      </c>
    </row>
    <row r="3318" spans="1:19" x14ac:dyDescent="0.35">
      <c r="A3318">
        <v>49</v>
      </c>
      <c r="B3318" t="s">
        <v>420</v>
      </c>
      <c r="C3318">
        <v>2021</v>
      </c>
      <c r="D3318">
        <v>1</v>
      </c>
      <c r="E3318" t="s">
        <v>582</v>
      </c>
      <c r="F3318">
        <v>3</v>
      </c>
      <c r="G3318" t="s">
        <v>609</v>
      </c>
      <c r="H3318">
        <v>428</v>
      </c>
      <c r="I3318" t="s">
        <v>529</v>
      </c>
      <c r="J3318" t="s">
        <v>530</v>
      </c>
      <c r="K3318" t="s">
        <v>625</v>
      </c>
      <c r="L3318">
        <v>1675</v>
      </c>
      <c r="M3318" t="s">
        <v>681</v>
      </c>
      <c r="N3318">
        <v>1</v>
      </c>
      <c r="O3318">
        <v>31529.4</v>
      </c>
      <c r="P3318">
        <v>39039.230000000003</v>
      </c>
      <c r="Q3318" t="str">
        <f t="shared" si="3"/>
        <v>G5 - Large C&amp;I</v>
      </c>
      <c r="S3318" t="str">
        <f t="shared" si="5"/>
        <v>58XH</v>
      </c>
    </row>
    <row r="3319" spans="1:19" x14ac:dyDescent="0.35">
      <c r="A3319">
        <v>49</v>
      </c>
      <c r="B3319" t="s">
        <v>420</v>
      </c>
      <c r="C3319">
        <v>2021</v>
      </c>
      <c r="D3319">
        <v>1</v>
      </c>
      <c r="E3319" t="s">
        <v>582</v>
      </c>
      <c r="F3319">
        <v>3</v>
      </c>
      <c r="G3319" t="s">
        <v>609</v>
      </c>
      <c r="H3319">
        <v>430</v>
      </c>
      <c r="I3319" t="s">
        <v>682</v>
      </c>
      <c r="J3319" t="s">
        <v>493</v>
      </c>
      <c r="K3319" t="s">
        <v>625</v>
      </c>
      <c r="L3319">
        <v>300</v>
      </c>
      <c r="M3319" t="s">
        <v>610</v>
      </c>
      <c r="N3319">
        <v>1</v>
      </c>
      <c r="O3319">
        <v>18749.63</v>
      </c>
      <c r="P3319">
        <v>1</v>
      </c>
      <c r="Q3319" t="str">
        <f t="shared" si="3"/>
        <v>E6 - OTHER</v>
      </c>
      <c r="S3319" t="str">
        <f t="shared" si="5"/>
        <v>S350</v>
      </c>
    </row>
    <row r="3320" spans="1:19" x14ac:dyDescent="0.35">
      <c r="A3320">
        <v>49</v>
      </c>
      <c r="B3320" t="s">
        <v>420</v>
      </c>
      <c r="C3320">
        <v>2021</v>
      </c>
      <c r="D3320">
        <v>1</v>
      </c>
      <c r="E3320" t="s">
        <v>582</v>
      </c>
      <c r="F3320">
        <v>3</v>
      </c>
      <c r="G3320" t="s">
        <v>609</v>
      </c>
      <c r="H3320">
        <v>431</v>
      </c>
      <c r="I3320" t="s">
        <v>683</v>
      </c>
      <c r="J3320" t="s">
        <v>515</v>
      </c>
      <c r="K3320" t="s">
        <v>625</v>
      </c>
      <c r="L3320">
        <v>1673</v>
      </c>
      <c r="M3320" t="s">
        <v>684</v>
      </c>
      <c r="N3320">
        <v>3</v>
      </c>
      <c r="O3320">
        <v>-346033.63</v>
      </c>
      <c r="P3320">
        <v>0</v>
      </c>
      <c r="Q3320" t="str">
        <f t="shared" si="3"/>
        <v>G6 - OTHER</v>
      </c>
      <c r="S3320" t="str">
        <f t="shared" si="5"/>
        <v>01EN</v>
      </c>
    </row>
    <row r="3321" spans="1:19" x14ac:dyDescent="0.35">
      <c r="A3321">
        <v>49</v>
      </c>
      <c r="B3321" t="s">
        <v>420</v>
      </c>
      <c r="C3321">
        <v>2021</v>
      </c>
      <c r="D3321">
        <v>1</v>
      </c>
      <c r="E3321" t="s">
        <v>582</v>
      </c>
      <c r="F3321">
        <v>3</v>
      </c>
      <c r="G3321" t="s">
        <v>609</v>
      </c>
      <c r="H3321">
        <v>432</v>
      </c>
      <c r="I3321" t="s">
        <v>685</v>
      </c>
      <c r="J3321" t="s">
        <v>508</v>
      </c>
      <c r="K3321" t="s">
        <v>625</v>
      </c>
      <c r="L3321">
        <v>1674</v>
      </c>
      <c r="M3321" t="s">
        <v>686</v>
      </c>
      <c r="N3321">
        <v>3</v>
      </c>
      <c r="O3321">
        <v>272223.03999999998</v>
      </c>
      <c r="P3321">
        <v>0</v>
      </c>
      <c r="Q3321" t="str">
        <f t="shared" si="3"/>
        <v>G6 - OTHER</v>
      </c>
      <c r="S3321" t="str">
        <f t="shared" si="5"/>
        <v>02EN</v>
      </c>
    </row>
    <row r="3322" spans="1:19" x14ac:dyDescent="0.35">
      <c r="A3322">
        <v>49</v>
      </c>
      <c r="B3322" t="s">
        <v>420</v>
      </c>
      <c r="C3322">
        <v>2021</v>
      </c>
      <c r="D3322">
        <v>1</v>
      </c>
      <c r="E3322" t="s">
        <v>582</v>
      </c>
      <c r="F3322">
        <v>3</v>
      </c>
      <c r="G3322" t="s">
        <v>609</v>
      </c>
      <c r="H3322">
        <v>439</v>
      </c>
      <c r="I3322" t="s">
        <v>687</v>
      </c>
      <c r="J3322" t="s">
        <v>488</v>
      </c>
      <c r="K3322" t="s">
        <v>625</v>
      </c>
      <c r="L3322">
        <v>300</v>
      </c>
      <c r="M3322" t="s">
        <v>610</v>
      </c>
      <c r="N3322">
        <v>1</v>
      </c>
      <c r="O3322">
        <v>180602.78</v>
      </c>
      <c r="P3322">
        <v>321277.46000000002</v>
      </c>
      <c r="Q3322" t="str">
        <f t="shared" si="3"/>
        <v>G5 - Large C&amp;I</v>
      </c>
      <c r="S3322" t="str">
        <f t="shared" si="5"/>
        <v>14EN</v>
      </c>
    </row>
    <row r="3323" spans="1:19" x14ac:dyDescent="0.35">
      <c r="A3323">
        <v>49</v>
      </c>
      <c r="B3323" t="s">
        <v>420</v>
      </c>
      <c r="C3323">
        <v>2021</v>
      </c>
      <c r="D3323">
        <v>1</v>
      </c>
      <c r="E3323" t="s">
        <v>582</v>
      </c>
      <c r="F3323">
        <v>3</v>
      </c>
      <c r="G3323" t="s">
        <v>609</v>
      </c>
      <c r="H3323">
        <v>440</v>
      </c>
      <c r="I3323" t="s">
        <v>688</v>
      </c>
      <c r="J3323" t="s">
        <v>523</v>
      </c>
      <c r="K3323" t="s">
        <v>625</v>
      </c>
      <c r="L3323">
        <v>1672</v>
      </c>
      <c r="M3323" t="s">
        <v>689</v>
      </c>
      <c r="N3323">
        <v>1</v>
      </c>
      <c r="O3323">
        <v>74210.62</v>
      </c>
      <c r="P3323">
        <v>453394.89</v>
      </c>
      <c r="Q3323" t="str">
        <f t="shared" si="3"/>
        <v>G5 - Large C&amp;I</v>
      </c>
      <c r="S3323" t="str">
        <f t="shared" si="5"/>
        <v>74EN</v>
      </c>
    </row>
    <row r="3324" spans="1:19" x14ac:dyDescent="0.35">
      <c r="A3324">
        <v>49</v>
      </c>
      <c r="B3324" t="s">
        <v>420</v>
      </c>
      <c r="C3324">
        <v>2021</v>
      </c>
      <c r="D3324">
        <v>1</v>
      </c>
      <c r="E3324" t="s">
        <v>582</v>
      </c>
      <c r="F3324">
        <v>3</v>
      </c>
      <c r="G3324" t="s">
        <v>609</v>
      </c>
      <c r="H3324">
        <v>441</v>
      </c>
      <c r="I3324" t="s">
        <v>690</v>
      </c>
      <c r="J3324" t="s">
        <v>527</v>
      </c>
      <c r="K3324" t="s">
        <v>625</v>
      </c>
      <c r="L3324">
        <v>300</v>
      </c>
      <c r="M3324" t="s">
        <v>610</v>
      </c>
      <c r="N3324">
        <v>1</v>
      </c>
      <c r="O3324">
        <v>16162.19</v>
      </c>
      <c r="P3324">
        <v>29581.69</v>
      </c>
      <c r="Q3324" t="str">
        <f t="shared" si="3"/>
        <v>G5 - Large C&amp;I</v>
      </c>
      <c r="S3324" t="str">
        <f t="shared" si="5"/>
        <v>17EN</v>
      </c>
    </row>
    <row r="3325" spans="1:19" x14ac:dyDescent="0.35">
      <c r="A3325">
        <v>49</v>
      </c>
      <c r="B3325" t="s">
        <v>420</v>
      </c>
      <c r="C3325">
        <v>2021</v>
      </c>
      <c r="D3325">
        <v>1</v>
      </c>
      <c r="E3325" t="s">
        <v>582</v>
      </c>
      <c r="F3325">
        <v>3</v>
      </c>
      <c r="G3325" t="s">
        <v>609</v>
      </c>
      <c r="H3325">
        <v>442</v>
      </c>
      <c r="I3325" t="s">
        <v>691</v>
      </c>
      <c r="J3325" t="s">
        <v>532</v>
      </c>
      <c r="K3325" t="s">
        <v>625</v>
      </c>
      <c r="L3325">
        <v>1672</v>
      </c>
      <c r="M3325" t="s">
        <v>689</v>
      </c>
      <c r="N3325">
        <v>8</v>
      </c>
      <c r="O3325">
        <v>125460.81</v>
      </c>
      <c r="P3325">
        <v>815942.43</v>
      </c>
      <c r="Q3325" t="str">
        <f t="shared" si="3"/>
        <v>G5 - Large C&amp;I</v>
      </c>
      <c r="S3325" t="str">
        <f t="shared" si="5"/>
        <v>77EN</v>
      </c>
    </row>
    <row r="3326" spans="1:19" x14ac:dyDescent="0.35">
      <c r="A3326">
        <v>49</v>
      </c>
      <c r="B3326" t="s">
        <v>420</v>
      </c>
      <c r="C3326">
        <v>2021</v>
      </c>
      <c r="D3326">
        <v>1</v>
      </c>
      <c r="E3326" t="s">
        <v>582</v>
      </c>
      <c r="F3326">
        <v>3</v>
      </c>
      <c r="G3326" t="s">
        <v>609</v>
      </c>
      <c r="H3326">
        <v>443</v>
      </c>
      <c r="I3326" t="s">
        <v>692</v>
      </c>
      <c r="J3326">
        <v>2121</v>
      </c>
      <c r="K3326" t="s">
        <v>625</v>
      </c>
      <c r="L3326">
        <v>1670</v>
      </c>
      <c r="M3326" t="s">
        <v>663</v>
      </c>
      <c r="N3326">
        <v>795</v>
      </c>
      <c r="O3326">
        <v>243297.69</v>
      </c>
      <c r="P3326">
        <v>322210.40999999997</v>
      </c>
      <c r="Q3326" t="str">
        <f t="shared" si="3"/>
        <v>G3 - Small C&amp;I</v>
      </c>
      <c r="S3326">
        <f t="shared" si="5"/>
        <v>2121</v>
      </c>
    </row>
    <row r="3327" spans="1:19" x14ac:dyDescent="0.35">
      <c r="A3327">
        <v>49</v>
      </c>
      <c r="B3327" t="s">
        <v>420</v>
      </c>
      <c r="C3327">
        <v>2021</v>
      </c>
      <c r="D3327">
        <v>1</v>
      </c>
      <c r="E3327" t="s">
        <v>582</v>
      </c>
      <c r="F3327">
        <v>3</v>
      </c>
      <c r="G3327" t="s">
        <v>609</v>
      </c>
      <c r="H3327">
        <v>444</v>
      </c>
      <c r="I3327" t="s">
        <v>693</v>
      </c>
      <c r="J3327">
        <v>2131</v>
      </c>
      <c r="K3327" t="s">
        <v>625</v>
      </c>
      <c r="L3327">
        <v>300</v>
      </c>
      <c r="M3327" t="s">
        <v>610</v>
      </c>
      <c r="N3327">
        <v>32</v>
      </c>
      <c r="O3327">
        <v>12263.93</v>
      </c>
      <c r="P3327">
        <v>9103.11</v>
      </c>
      <c r="Q3327" t="str">
        <f t="shared" si="3"/>
        <v>G3 - Small C&amp;I</v>
      </c>
      <c r="S3327">
        <f t="shared" si="5"/>
        <v>2131</v>
      </c>
    </row>
    <row r="3328" spans="1:19" x14ac:dyDescent="0.35">
      <c r="A3328">
        <v>49</v>
      </c>
      <c r="B3328" t="s">
        <v>420</v>
      </c>
      <c r="C3328">
        <v>2021</v>
      </c>
      <c r="D3328">
        <v>1</v>
      </c>
      <c r="E3328" t="s">
        <v>582</v>
      </c>
      <c r="F3328">
        <v>3</v>
      </c>
      <c r="G3328" t="s">
        <v>609</v>
      </c>
      <c r="H3328">
        <v>446</v>
      </c>
      <c r="I3328" t="s">
        <v>694</v>
      </c>
      <c r="J3328">
        <v>8011</v>
      </c>
      <c r="K3328" t="s">
        <v>625</v>
      </c>
      <c r="L3328">
        <v>300</v>
      </c>
      <c r="M3328" t="s">
        <v>610</v>
      </c>
      <c r="N3328">
        <v>23</v>
      </c>
      <c r="O3328">
        <v>1845.69</v>
      </c>
      <c r="P3328">
        <v>0</v>
      </c>
      <c r="Q3328" t="str">
        <f t="shared" si="3"/>
        <v>G6 - OTHER</v>
      </c>
      <c r="S3328">
        <f t="shared" si="5"/>
        <v>8011</v>
      </c>
    </row>
    <row r="3329" spans="1:19" x14ac:dyDescent="0.35">
      <c r="A3329">
        <v>49</v>
      </c>
      <c r="B3329" t="s">
        <v>420</v>
      </c>
      <c r="C3329">
        <v>2021</v>
      </c>
      <c r="D3329">
        <v>1</v>
      </c>
      <c r="E3329" t="s">
        <v>582</v>
      </c>
      <c r="F3329">
        <v>5</v>
      </c>
      <c r="G3329" t="s">
        <v>636</v>
      </c>
      <c r="H3329">
        <v>404</v>
      </c>
      <c r="I3329" t="s">
        <v>660</v>
      </c>
      <c r="J3329">
        <v>2107</v>
      </c>
      <c r="K3329" t="s">
        <v>625</v>
      </c>
      <c r="L3329">
        <v>400</v>
      </c>
      <c r="M3329" t="s">
        <v>695</v>
      </c>
      <c r="N3329">
        <v>7</v>
      </c>
      <c r="O3329">
        <v>21900.16</v>
      </c>
      <c r="P3329">
        <v>18432.060000000001</v>
      </c>
      <c r="Q3329" t="str">
        <f t="shared" si="3"/>
        <v>G3 - Small C&amp;I</v>
      </c>
      <c r="S3329">
        <f t="shared" si="5"/>
        <v>2107</v>
      </c>
    </row>
    <row r="3330" spans="1:19" x14ac:dyDescent="0.35">
      <c r="A3330">
        <v>49</v>
      </c>
      <c r="B3330" t="s">
        <v>420</v>
      </c>
      <c r="C3330">
        <v>2021</v>
      </c>
      <c r="D3330">
        <v>1</v>
      </c>
      <c r="E3330" t="s">
        <v>582</v>
      </c>
      <c r="F3330">
        <v>5</v>
      </c>
      <c r="G3330" t="s">
        <v>636</v>
      </c>
      <c r="H3330">
        <v>405</v>
      </c>
      <c r="I3330" t="s">
        <v>661</v>
      </c>
      <c r="J3330">
        <v>2237</v>
      </c>
      <c r="K3330" t="s">
        <v>625</v>
      </c>
      <c r="L3330">
        <v>400</v>
      </c>
      <c r="M3330" t="s">
        <v>695</v>
      </c>
      <c r="N3330">
        <v>21</v>
      </c>
      <c r="O3330">
        <v>64458.47</v>
      </c>
      <c r="P3330">
        <v>63303.32</v>
      </c>
      <c r="Q3330" t="str">
        <f t="shared" si="3"/>
        <v>G4 - Medium C&amp;I</v>
      </c>
      <c r="S3330">
        <f t="shared" si="5"/>
        <v>2237</v>
      </c>
    </row>
    <row r="3331" spans="1:19" x14ac:dyDescent="0.35">
      <c r="A3331">
        <v>49</v>
      </c>
      <c r="B3331" t="s">
        <v>420</v>
      </c>
      <c r="C3331">
        <v>2021</v>
      </c>
      <c r="D3331">
        <v>1</v>
      </c>
      <c r="E3331" t="s">
        <v>582</v>
      </c>
      <c r="F3331">
        <v>5</v>
      </c>
      <c r="G3331" t="s">
        <v>636</v>
      </c>
      <c r="H3331">
        <v>406</v>
      </c>
      <c r="I3331" t="s">
        <v>662</v>
      </c>
      <c r="J3331">
        <v>2221</v>
      </c>
      <c r="K3331" t="s">
        <v>625</v>
      </c>
      <c r="L3331">
        <v>1670</v>
      </c>
      <c r="M3331" t="s">
        <v>663</v>
      </c>
      <c r="N3331">
        <v>22</v>
      </c>
      <c r="O3331">
        <v>29514.63</v>
      </c>
      <c r="P3331">
        <v>59985.56</v>
      </c>
      <c r="Q3331" t="str">
        <f t="shared" si="3"/>
        <v>G4 - Medium C&amp;I</v>
      </c>
      <c r="S3331">
        <f t="shared" si="5"/>
        <v>2221</v>
      </c>
    </row>
    <row r="3332" spans="1:19" x14ac:dyDescent="0.35">
      <c r="A3332">
        <v>49</v>
      </c>
      <c r="B3332" t="s">
        <v>420</v>
      </c>
      <c r="C3332">
        <v>2021</v>
      </c>
      <c r="D3332">
        <v>1</v>
      </c>
      <c r="E3332" t="s">
        <v>582</v>
      </c>
      <c r="F3332">
        <v>5</v>
      </c>
      <c r="G3332" t="s">
        <v>636</v>
      </c>
      <c r="H3332">
        <v>407</v>
      </c>
      <c r="I3332" t="s">
        <v>664</v>
      </c>
      <c r="J3332" t="s">
        <v>497</v>
      </c>
      <c r="K3332" t="s">
        <v>625</v>
      </c>
      <c r="L3332">
        <v>1670</v>
      </c>
      <c r="M3332" t="s">
        <v>663</v>
      </c>
      <c r="N3332">
        <v>10</v>
      </c>
      <c r="O3332">
        <v>11325.15</v>
      </c>
      <c r="P3332">
        <v>21662.5</v>
      </c>
      <c r="Q3332" t="str">
        <f t="shared" si="3"/>
        <v>G4 - Medium C&amp;I</v>
      </c>
      <c r="S3332" t="str">
        <f t="shared" si="5"/>
        <v>22EN</v>
      </c>
    </row>
    <row r="3333" spans="1:19" x14ac:dyDescent="0.35">
      <c r="A3333">
        <v>49</v>
      </c>
      <c r="B3333" t="s">
        <v>420</v>
      </c>
      <c r="C3333">
        <v>2021</v>
      </c>
      <c r="D3333">
        <v>1</v>
      </c>
      <c r="E3333" t="s">
        <v>582</v>
      </c>
      <c r="F3333">
        <v>5</v>
      </c>
      <c r="G3333" t="s">
        <v>636</v>
      </c>
      <c r="H3333">
        <v>408</v>
      </c>
      <c r="I3333" t="s">
        <v>665</v>
      </c>
      <c r="J3333">
        <v>2231</v>
      </c>
      <c r="K3333" t="s">
        <v>625</v>
      </c>
      <c r="L3333">
        <v>400</v>
      </c>
      <c r="M3333" t="s">
        <v>695</v>
      </c>
      <c r="N3333">
        <v>4</v>
      </c>
      <c r="O3333">
        <v>5855.45</v>
      </c>
      <c r="P3333">
        <v>5244</v>
      </c>
      <c r="Q3333" t="str">
        <f t="shared" si="3"/>
        <v>G4 - Medium C&amp;I</v>
      </c>
      <c r="S3333">
        <f t="shared" si="5"/>
        <v>2231</v>
      </c>
    </row>
    <row r="3334" spans="1:19" x14ac:dyDescent="0.35">
      <c r="A3334">
        <v>49</v>
      </c>
      <c r="B3334" t="s">
        <v>420</v>
      </c>
      <c r="C3334">
        <v>2021</v>
      </c>
      <c r="D3334">
        <v>1</v>
      </c>
      <c r="E3334" t="s">
        <v>582</v>
      </c>
      <c r="F3334">
        <v>5</v>
      </c>
      <c r="G3334" t="s">
        <v>636</v>
      </c>
      <c r="H3334">
        <v>409</v>
      </c>
      <c r="I3334" t="s">
        <v>666</v>
      </c>
      <c r="J3334">
        <v>3367</v>
      </c>
      <c r="K3334" t="s">
        <v>625</v>
      </c>
      <c r="L3334">
        <v>400</v>
      </c>
      <c r="M3334" t="s">
        <v>695</v>
      </c>
      <c r="N3334">
        <v>7</v>
      </c>
      <c r="O3334">
        <v>58352.45</v>
      </c>
      <c r="P3334">
        <v>55365.34</v>
      </c>
      <c r="Q3334" t="str">
        <f t="shared" si="3"/>
        <v>G5 - Large C&amp;I</v>
      </c>
      <c r="S3334">
        <f t="shared" si="5"/>
        <v>3367</v>
      </c>
    </row>
    <row r="3335" spans="1:19" x14ac:dyDescent="0.35">
      <c r="A3335">
        <v>49</v>
      </c>
      <c r="B3335" t="s">
        <v>420</v>
      </c>
      <c r="C3335">
        <v>2021</v>
      </c>
      <c r="D3335">
        <v>1</v>
      </c>
      <c r="E3335" t="s">
        <v>582</v>
      </c>
      <c r="F3335">
        <v>5</v>
      </c>
      <c r="G3335" t="s">
        <v>636</v>
      </c>
      <c r="H3335">
        <v>410</v>
      </c>
      <c r="I3335" t="s">
        <v>667</v>
      </c>
      <c r="J3335">
        <v>3321</v>
      </c>
      <c r="K3335" t="s">
        <v>625</v>
      </c>
      <c r="L3335">
        <v>1670</v>
      </c>
      <c r="M3335" t="s">
        <v>663</v>
      </c>
      <c r="N3335">
        <v>26</v>
      </c>
      <c r="O3335">
        <v>141744.19</v>
      </c>
      <c r="P3335">
        <v>299917.81</v>
      </c>
      <c r="Q3335" t="str">
        <f t="shared" si="3"/>
        <v>G5 - Large C&amp;I</v>
      </c>
      <c r="S3335">
        <f t="shared" si="5"/>
        <v>3321</v>
      </c>
    </row>
    <row r="3336" spans="1:19" x14ac:dyDescent="0.35">
      <c r="A3336">
        <v>49</v>
      </c>
      <c r="B3336" t="s">
        <v>420</v>
      </c>
      <c r="C3336">
        <v>2021</v>
      </c>
      <c r="D3336">
        <v>1</v>
      </c>
      <c r="E3336" t="s">
        <v>582</v>
      </c>
      <c r="F3336">
        <v>5</v>
      </c>
      <c r="G3336" t="s">
        <v>636</v>
      </c>
      <c r="H3336">
        <v>411</v>
      </c>
      <c r="I3336" t="s">
        <v>668</v>
      </c>
      <c r="J3336" t="s">
        <v>490</v>
      </c>
      <c r="K3336" t="s">
        <v>625</v>
      </c>
      <c r="L3336">
        <v>1670</v>
      </c>
      <c r="M3336" t="s">
        <v>663</v>
      </c>
      <c r="N3336">
        <v>15</v>
      </c>
      <c r="O3336">
        <v>67202.11</v>
      </c>
      <c r="P3336">
        <v>138512.60999999999</v>
      </c>
      <c r="Q3336" t="str">
        <f t="shared" si="3"/>
        <v>G5 - Large C&amp;I</v>
      </c>
      <c r="S3336" t="str">
        <f t="shared" si="5"/>
        <v>33EN</v>
      </c>
    </row>
    <row r="3337" spans="1:19" x14ac:dyDescent="0.35">
      <c r="A3337">
        <v>49</v>
      </c>
      <c r="B3337" t="s">
        <v>420</v>
      </c>
      <c r="C3337">
        <v>2021</v>
      </c>
      <c r="D3337">
        <v>1</v>
      </c>
      <c r="E3337" t="s">
        <v>582</v>
      </c>
      <c r="F3337">
        <v>5</v>
      </c>
      <c r="G3337" t="s">
        <v>636</v>
      </c>
      <c r="H3337">
        <v>414</v>
      </c>
      <c r="I3337" t="s">
        <v>671</v>
      </c>
      <c r="J3337">
        <v>3421</v>
      </c>
      <c r="K3337" t="s">
        <v>625</v>
      </c>
      <c r="L3337">
        <v>1670</v>
      </c>
      <c r="M3337" t="s">
        <v>663</v>
      </c>
      <c r="N3337">
        <v>1</v>
      </c>
      <c r="O3337">
        <v>4672.6499999999996</v>
      </c>
      <c r="P3337">
        <v>18350.150000000001</v>
      </c>
      <c r="Q3337" t="str">
        <f t="shared" si="3"/>
        <v>G5 - Large C&amp;I</v>
      </c>
      <c r="S3337">
        <f t="shared" si="5"/>
        <v>3421</v>
      </c>
    </row>
    <row r="3338" spans="1:19" x14ac:dyDescent="0.35">
      <c r="A3338">
        <v>49</v>
      </c>
      <c r="B3338" t="s">
        <v>420</v>
      </c>
      <c r="C3338">
        <v>2021</v>
      </c>
      <c r="D3338">
        <v>1</v>
      </c>
      <c r="E3338" t="s">
        <v>582</v>
      </c>
      <c r="F3338">
        <v>5</v>
      </c>
      <c r="G3338" t="s">
        <v>636</v>
      </c>
      <c r="H3338">
        <v>415</v>
      </c>
      <c r="I3338" t="s">
        <v>672</v>
      </c>
      <c r="J3338" t="s">
        <v>502</v>
      </c>
      <c r="K3338" t="s">
        <v>625</v>
      </c>
      <c r="L3338">
        <v>1670</v>
      </c>
      <c r="M3338" t="s">
        <v>663</v>
      </c>
      <c r="N3338">
        <v>4</v>
      </c>
      <c r="O3338">
        <v>29225.5</v>
      </c>
      <c r="P3338">
        <v>122772.04</v>
      </c>
      <c r="Q3338" t="str">
        <f t="shared" si="3"/>
        <v>G5 - Large C&amp;I</v>
      </c>
      <c r="S3338" t="str">
        <f t="shared" si="5"/>
        <v>34EN</v>
      </c>
    </row>
    <row r="3339" spans="1:19" x14ac:dyDescent="0.35">
      <c r="A3339">
        <v>49</v>
      </c>
      <c r="B3339" t="s">
        <v>420</v>
      </c>
      <c r="C3339">
        <v>2021</v>
      </c>
      <c r="D3339">
        <v>1</v>
      </c>
      <c r="E3339" t="s">
        <v>582</v>
      </c>
      <c r="F3339">
        <v>5</v>
      </c>
      <c r="G3339" t="s">
        <v>636</v>
      </c>
      <c r="H3339">
        <v>417</v>
      </c>
      <c r="I3339" t="s">
        <v>673</v>
      </c>
      <c r="J3339">
        <v>2367</v>
      </c>
      <c r="K3339" t="s">
        <v>625</v>
      </c>
      <c r="L3339">
        <v>400</v>
      </c>
      <c r="M3339" t="s">
        <v>695</v>
      </c>
      <c r="N3339">
        <v>23</v>
      </c>
      <c r="O3339">
        <v>125858.2</v>
      </c>
      <c r="P3339">
        <v>139401.37</v>
      </c>
      <c r="Q3339" t="str">
        <f t="shared" si="3"/>
        <v>G5 - Large C&amp;I</v>
      </c>
      <c r="S3339">
        <f t="shared" si="5"/>
        <v>2367</v>
      </c>
    </row>
    <row r="3340" spans="1:19" x14ac:dyDescent="0.35">
      <c r="A3340">
        <v>49</v>
      </c>
      <c r="B3340" t="s">
        <v>420</v>
      </c>
      <c r="C3340">
        <v>2021</v>
      </c>
      <c r="D3340">
        <v>1</v>
      </c>
      <c r="E3340" t="s">
        <v>582</v>
      </c>
      <c r="F3340">
        <v>5</v>
      </c>
      <c r="G3340" t="s">
        <v>636</v>
      </c>
      <c r="H3340">
        <v>418</v>
      </c>
      <c r="I3340" t="s">
        <v>674</v>
      </c>
      <c r="J3340">
        <v>2321</v>
      </c>
      <c r="K3340" t="s">
        <v>625</v>
      </c>
      <c r="L3340">
        <v>1671</v>
      </c>
      <c r="M3340" t="s">
        <v>675</v>
      </c>
      <c r="N3340">
        <v>46</v>
      </c>
      <c r="O3340">
        <v>166565.54</v>
      </c>
      <c r="P3340">
        <v>427888.79</v>
      </c>
      <c r="Q3340" t="str">
        <f t="shared" si="3"/>
        <v>G5 - Large C&amp;I</v>
      </c>
      <c r="S3340">
        <f t="shared" si="5"/>
        <v>2321</v>
      </c>
    </row>
    <row r="3341" spans="1:19" x14ac:dyDescent="0.35">
      <c r="A3341">
        <v>49</v>
      </c>
      <c r="B3341" t="s">
        <v>420</v>
      </c>
      <c r="C3341">
        <v>2021</v>
      </c>
      <c r="D3341">
        <v>1</v>
      </c>
      <c r="E3341" t="s">
        <v>582</v>
      </c>
      <c r="F3341">
        <v>5</v>
      </c>
      <c r="G3341" t="s">
        <v>636</v>
      </c>
      <c r="H3341">
        <v>419</v>
      </c>
      <c r="I3341" t="s">
        <v>676</v>
      </c>
      <c r="J3341" t="s">
        <v>520</v>
      </c>
      <c r="K3341" t="s">
        <v>625</v>
      </c>
      <c r="L3341">
        <v>1671</v>
      </c>
      <c r="M3341" t="s">
        <v>675</v>
      </c>
      <c r="N3341">
        <v>39</v>
      </c>
      <c r="O3341">
        <v>130889.18</v>
      </c>
      <c r="P3341">
        <v>317766.46000000002</v>
      </c>
      <c r="Q3341" t="str">
        <f t="shared" si="3"/>
        <v>G5 - Large C&amp;I</v>
      </c>
      <c r="S3341" t="str">
        <f t="shared" si="5"/>
        <v>23EN</v>
      </c>
    </row>
    <row r="3342" spans="1:19" x14ac:dyDescent="0.35">
      <c r="A3342">
        <v>49</v>
      </c>
      <c r="B3342" t="s">
        <v>420</v>
      </c>
      <c r="C3342">
        <v>2021</v>
      </c>
      <c r="D3342">
        <v>1</v>
      </c>
      <c r="E3342" t="s">
        <v>582</v>
      </c>
      <c r="F3342">
        <v>5</v>
      </c>
      <c r="G3342" t="s">
        <v>636</v>
      </c>
      <c r="H3342">
        <v>420</v>
      </c>
      <c r="I3342" t="s">
        <v>696</v>
      </c>
      <c r="J3342">
        <v>2331</v>
      </c>
      <c r="K3342" t="s">
        <v>625</v>
      </c>
      <c r="L3342">
        <v>400</v>
      </c>
      <c r="M3342" t="s">
        <v>695</v>
      </c>
      <c r="N3342">
        <v>1</v>
      </c>
      <c r="O3342">
        <v>3820.97</v>
      </c>
      <c r="P3342">
        <v>4062.49</v>
      </c>
      <c r="Q3342" t="str">
        <f t="shared" si="3"/>
        <v>G5 - Large C&amp;I</v>
      </c>
      <c r="S3342">
        <f t="shared" si="5"/>
        <v>2331</v>
      </c>
    </row>
    <row r="3343" spans="1:19" x14ac:dyDescent="0.35">
      <c r="A3343">
        <v>49</v>
      </c>
      <c r="B3343" t="s">
        <v>420</v>
      </c>
      <c r="C3343">
        <v>2021</v>
      </c>
      <c r="D3343">
        <v>1</v>
      </c>
      <c r="E3343" t="s">
        <v>582</v>
      </c>
      <c r="F3343">
        <v>5</v>
      </c>
      <c r="G3343" t="s">
        <v>636</v>
      </c>
      <c r="H3343">
        <v>421</v>
      </c>
      <c r="I3343" t="s">
        <v>677</v>
      </c>
      <c r="J3343">
        <v>2496</v>
      </c>
      <c r="K3343" t="s">
        <v>625</v>
      </c>
      <c r="L3343">
        <v>400</v>
      </c>
      <c r="M3343" t="s">
        <v>695</v>
      </c>
      <c r="N3343">
        <v>3</v>
      </c>
      <c r="O3343">
        <v>18856.939999999999</v>
      </c>
      <c r="P3343">
        <v>20057.27</v>
      </c>
      <c r="Q3343" t="str">
        <f t="shared" si="3"/>
        <v>G5 - Large C&amp;I</v>
      </c>
      <c r="S3343">
        <f t="shared" si="5"/>
        <v>2496</v>
      </c>
    </row>
    <row r="3344" spans="1:19" x14ac:dyDescent="0.35">
      <c r="A3344">
        <v>49</v>
      </c>
      <c r="B3344" t="s">
        <v>420</v>
      </c>
      <c r="C3344">
        <v>2021</v>
      </c>
      <c r="D3344">
        <v>1</v>
      </c>
      <c r="E3344" t="s">
        <v>582</v>
      </c>
      <c r="F3344">
        <v>5</v>
      </c>
      <c r="G3344" t="s">
        <v>636</v>
      </c>
      <c r="H3344">
        <v>422</v>
      </c>
      <c r="I3344" t="s">
        <v>678</v>
      </c>
      <c r="J3344">
        <v>2421</v>
      </c>
      <c r="K3344" t="s">
        <v>625</v>
      </c>
      <c r="L3344">
        <v>1671</v>
      </c>
      <c r="M3344" t="s">
        <v>675</v>
      </c>
      <c r="N3344">
        <v>11</v>
      </c>
      <c r="O3344">
        <v>98233.93</v>
      </c>
      <c r="P3344">
        <v>418459.07</v>
      </c>
      <c r="Q3344" t="str">
        <f t="shared" si="3"/>
        <v>G5 - Large C&amp;I</v>
      </c>
      <c r="S3344">
        <f t="shared" si="5"/>
        <v>2421</v>
      </c>
    </row>
    <row r="3345" spans="1:19" x14ac:dyDescent="0.35">
      <c r="A3345">
        <v>49</v>
      </c>
      <c r="B3345" t="s">
        <v>420</v>
      </c>
      <c r="C3345">
        <v>2021</v>
      </c>
      <c r="D3345">
        <v>1</v>
      </c>
      <c r="E3345" t="s">
        <v>582</v>
      </c>
      <c r="F3345">
        <v>5</v>
      </c>
      <c r="G3345" t="s">
        <v>636</v>
      </c>
      <c r="H3345">
        <v>423</v>
      </c>
      <c r="I3345" t="s">
        <v>679</v>
      </c>
      <c r="J3345" t="s">
        <v>483</v>
      </c>
      <c r="K3345" t="s">
        <v>625</v>
      </c>
      <c r="L3345">
        <v>1671</v>
      </c>
      <c r="M3345" t="s">
        <v>675</v>
      </c>
      <c r="N3345">
        <v>48</v>
      </c>
      <c r="O3345">
        <v>872398.65</v>
      </c>
      <c r="P3345">
        <v>4122198.61</v>
      </c>
      <c r="Q3345" t="str">
        <f t="shared" si="3"/>
        <v>G5 - Large C&amp;I</v>
      </c>
      <c r="S3345" t="str">
        <f t="shared" si="5"/>
        <v>24EN</v>
      </c>
    </row>
    <row r="3346" spans="1:19" x14ac:dyDescent="0.35">
      <c r="A3346">
        <v>49</v>
      </c>
      <c r="B3346" t="s">
        <v>420</v>
      </c>
      <c r="C3346">
        <v>2021</v>
      </c>
      <c r="D3346">
        <v>1</v>
      </c>
      <c r="E3346" t="s">
        <v>582</v>
      </c>
      <c r="F3346">
        <v>5</v>
      </c>
      <c r="G3346" t="s">
        <v>636</v>
      </c>
      <c r="H3346">
        <v>443</v>
      </c>
      <c r="I3346" t="s">
        <v>692</v>
      </c>
      <c r="J3346">
        <v>2121</v>
      </c>
      <c r="K3346" t="s">
        <v>625</v>
      </c>
      <c r="L3346">
        <v>1670</v>
      </c>
      <c r="M3346" t="s">
        <v>663</v>
      </c>
      <c r="N3346">
        <v>2</v>
      </c>
      <c r="O3346">
        <v>708.15</v>
      </c>
      <c r="P3346">
        <v>951.82</v>
      </c>
      <c r="Q3346" t="str">
        <f t="shared" si="3"/>
        <v>G3 - Small C&amp;I</v>
      </c>
      <c r="S3346">
        <f t="shared" si="5"/>
        <v>2121</v>
      </c>
    </row>
    <row r="3347" spans="1:19" x14ac:dyDescent="0.35">
      <c r="A3347">
        <v>49</v>
      </c>
      <c r="B3347" t="s">
        <v>420</v>
      </c>
      <c r="C3347">
        <v>2021</v>
      </c>
      <c r="D3347">
        <v>1</v>
      </c>
      <c r="E3347" t="s">
        <v>582</v>
      </c>
      <c r="F3347">
        <v>10</v>
      </c>
      <c r="G3347" t="s">
        <v>652</v>
      </c>
      <c r="H3347">
        <v>400</v>
      </c>
      <c r="I3347" t="s">
        <v>656</v>
      </c>
      <c r="J3347">
        <v>1247</v>
      </c>
      <c r="K3347" t="s">
        <v>625</v>
      </c>
      <c r="L3347">
        <v>207</v>
      </c>
      <c r="M3347" t="s">
        <v>653</v>
      </c>
      <c r="N3347">
        <v>211042</v>
      </c>
      <c r="O3347">
        <v>45229859.979999997</v>
      </c>
      <c r="P3347">
        <v>30790512.460000001</v>
      </c>
      <c r="Q3347" t="str">
        <f t="shared" si="3"/>
        <v>G1 - Residential</v>
      </c>
      <c r="S3347">
        <f t="shared" si="5"/>
        <v>1247</v>
      </c>
    </row>
    <row r="3348" spans="1:19" x14ac:dyDescent="0.35">
      <c r="A3348">
        <v>49</v>
      </c>
      <c r="B3348" t="s">
        <v>420</v>
      </c>
      <c r="C3348">
        <v>2021</v>
      </c>
      <c r="D3348">
        <v>1</v>
      </c>
      <c r="E3348" t="s">
        <v>582</v>
      </c>
      <c r="F3348">
        <v>10</v>
      </c>
      <c r="G3348" t="s">
        <v>652</v>
      </c>
      <c r="H3348">
        <v>401</v>
      </c>
      <c r="I3348" t="s">
        <v>657</v>
      </c>
      <c r="J3348">
        <v>1012</v>
      </c>
      <c r="K3348" t="s">
        <v>625</v>
      </c>
      <c r="L3348">
        <v>200</v>
      </c>
      <c r="M3348" t="s">
        <v>587</v>
      </c>
      <c r="N3348">
        <v>9</v>
      </c>
      <c r="O3348">
        <v>2042.46</v>
      </c>
      <c r="P3348">
        <v>1317.09</v>
      </c>
      <c r="Q3348" t="str">
        <f t="shared" si="3"/>
        <v>G1 - Residential</v>
      </c>
      <c r="S3348">
        <f t="shared" si="5"/>
        <v>1012</v>
      </c>
    </row>
    <row r="3349" spans="1:19" x14ac:dyDescent="0.35">
      <c r="A3349">
        <v>49</v>
      </c>
      <c r="B3349" t="s">
        <v>420</v>
      </c>
      <c r="C3349">
        <v>2021</v>
      </c>
      <c r="D3349">
        <v>1</v>
      </c>
      <c r="E3349" t="s">
        <v>582</v>
      </c>
      <c r="F3349">
        <v>10</v>
      </c>
      <c r="G3349" t="s">
        <v>652</v>
      </c>
      <c r="H3349">
        <v>402</v>
      </c>
      <c r="I3349" t="s">
        <v>697</v>
      </c>
      <c r="J3349">
        <v>1301</v>
      </c>
      <c r="K3349" t="s">
        <v>625</v>
      </c>
      <c r="L3349">
        <v>207</v>
      </c>
      <c r="M3349" t="s">
        <v>653</v>
      </c>
      <c r="N3349">
        <v>18782</v>
      </c>
      <c r="O3349">
        <v>2995736.19</v>
      </c>
      <c r="P3349">
        <v>2775455.2</v>
      </c>
      <c r="Q3349" t="str">
        <f t="shared" si="3"/>
        <v>G2 - Low Income Residential</v>
      </c>
      <c r="S3349">
        <f t="shared" si="5"/>
        <v>1301</v>
      </c>
    </row>
    <row r="3350" spans="1:19" x14ac:dyDescent="0.35">
      <c r="A3350">
        <v>49</v>
      </c>
      <c r="B3350" t="s">
        <v>420</v>
      </c>
      <c r="C3350">
        <v>2021</v>
      </c>
      <c r="D3350">
        <v>2</v>
      </c>
      <c r="E3350" t="s">
        <v>698</v>
      </c>
      <c r="F3350">
        <v>1</v>
      </c>
      <c r="G3350" t="s">
        <v>583</v>
      </c>
      <c r="H3350">
        <v>400</v>
      </c>
      <c r="I3350" t="s">
        <v>656</v>
      </c>
      <c r="J3350">
        <v>1247</v>
      </c>
      <c r="K3350" t="s">
        <v>625</v>
      </c>
      <c r="L3350">
        <v>207</v>
      </c>
      <c r="M3350" t="s">
        <v>653</v>
      </c>
      <c r="N3350">
        <v>10</v>
      </c>
      <c r="O3350">
        <v>2122.94</v>
      </c>
      <c r="P3350">
        <v>1469.39</v>
      </c>
      <c r="Q3350" t="str">
        <f t="shared" si="3"/>
        <v>G1 - Residential</v>
      </c>
      <c r="S3350">
        <f t="shared" si="5"/>
        <v>1247</v>
      </c>
    </row>
    <row r="3351" spans="1:19" x14ac:dyDescent="0.35">
      <c r="A3351">
        <v>49</v>
      </c>
      <c r="B3351" t="s">
        <v>420</v>
      </c>
      <c r="C3351">
        <v>2021</v>
      </c>
      <c r="D3351">
        <v>2</v>
      </c>
      <c r="E3351" t="s">
        <v>698</v>
      </c>
      <c r="F3351">
        <v>1</v>
      </c>
      <c r="G3351" t="s">
        <v>583</v>
      </c>
      <c r="H3351">
        <v>401</v>
      </c>
      <c r="I3351" t="s">
        <v>657</v>
      </c>
      <c r="J3351">
        <v>1012</v>
      </c>
      <c r="K3351" t="s">
        <v>625</v>
      </c>
      <c r="L3351">
        <v>200</v>
      </c>
      <c r="M3351" t="s">
        <v>587</v>
      </c>
      <c r="N3351">
        <v>16163</v>
      </c>
      <c r="O3351">
        <v>951179.7</v>
      </c>
      <c r="P3351">
        <v>498467.44</v>
      </c>
      <c r="Q3351" t="str">
        <f t="shared" si="3"/>
        <v>G1 - Residential</v>
      </c>
      <c r="S3351">
        <f t="shared" si="5"/>
        <v>1012</v>
      </c>
    </row>
    <row r="3352" spans="1:19" x14ac:dyDescent="0.35">
      <c r="A3352">
        <v>49</v>
      </c>
      <c r="B3352" t="s">
        <v>420</v>
      </c>
      <c r="C3352">
        <v>2021</v>
      </c>
      <c r="D3352">
        <v>2</v>
      </c>
      <c r="E3352" t="s">
        <v>698</v>
      </c>
      <c r="F3352">
        <v>1</v>
      </c>
      <c r="G3352" t="s">
        <v>583</v>
      </c>
      <c r="H3352">
        <v>403</v>
      </c>
      <c r="I3352" t="s">
        <v>658</v>
      </c>
      <c r="J3352">
        <v>1101</v>
      </c>
      <c r="K3352" t="s">
        <v>625</v>
      </c>
      <c r="L3352">
        <v>200</v>
      </c>
      <c r="M3352" t="s">
        <v>587</v>
      </c>
      <c r="N3352">
        <v>652</v>
      </c>
      <c r="O3352">
        <v>38454.83</v>
      </c>
      <c r="P3352">
        <v>30119.71</v>
      </c>
      <c r="Q3352" t="str">
        <f t="shared" si="3"/>
        <v>G2 - Low Income Residential</v>
      </c>
      <c r="S3352">
        <f t="shared" si="5"/>
        <v>1101</v>
      </c>
    </row>
    <row r="3353" spans="1:19" x14ac:dyDescent="0.35">
      <c r="A3353">
        <v>49</v>
      </c>
      <c r="B3353" t="s">
        <v>420</v>
      </c>
      <c r="C3353">
        <v>2021</v>
      </c>
      <c r="D3353">
        <v>2</v>
      </c>
      <c r="E3353" t="s">
        <v>698</v>
      </c>
      <c r="F3353">
        <v>3</v>
      </c>
      <c r="G3353" t="s">
        <v>609</v>
      </c>
      <c r="H3353">
        <v>400</v>
      </c>
      <c r="I3353" t="s">
        <v>656</v>
      </c>
      <c r="J3353">
        <v>0</v>
      </c>
      <c r="K3353" t="s">
        <v>625</v>
      </c>
      <c r="L3353">
        <v>0</v>
      </c>
      <c r="M3353" t="s">
        <v>659</v>
      </c>
      <c r="N3353">
        <v>1</v>
      </c>
      <c r="O3353">
        <v>1175.31</v>
      </c>
      <c r="P3353">
        <v>853.04</v>
      </c>
      <c r="Q3353" t="str">
        <f t="shared" si="3"/>
        <v>G6 - OTHER</v>
      </c>
      <c r="S3353">
        <f t="shared" si="5"/>
        <v>0</v>
      </c>
    </row>
    <row r="3354" spans="1:19" x14ac:dyDescent="0.35">
      <c r="A3354">
        <v>49</v>
      </c>
      <c r="B3354" t="s">
        <v>420</v>
      </c>
      <c r="C3354">
        <v>2021</v>
      </c>
      <c r="D3354">
        <v>2</v>
      </c>
      <c r="E3354" t="s">
        <v>698</v>
      </c>
      <c r="F3354">
        <v>3</v>
      </c>
      <c r="G3354" t="s">
        <v>609</v>
      </c>
      <c r="H3354">
        <v>404</v>
      </c>
      <c r="I3354" t="s">
        <v>660</v>
      </c>
      <c r="J3354">
        <v>2107</v>
      </c>
      <c r="K3354" t="s">
        <v>625</v>
      </c>
      <c r="L3354">
        <v>300</v>
      </c>
      <c r="M3354" t="s">
        <v>610</v>
      </c>
      <c r="N3354">
        <v>18568</v>
      </c>
      <c r="O3354">
        <v>6389870.1699999999</v>
      </c>
      <c r="P3354">
        <v>4691964.78</v>
      </c>
      <c r="Q3354" t="str">
        <f t="shared" si="3"/>
        <v>G3 - Small C&amp;I</v>
      </c>
      <c r="S3354">
        <f t="shared" si="5"/>
        <v>2107</v>
      </c>
    </row>
    <row r="3355" spans="1:19" x14ac:dyDescent="0.35">
      <c r="A3355">
        <v>49</v>
      </c>
      <c r="B3355" t="s">
        <v>420</v>
      </c>
      <c r="C3355">
        <v>2021</v>
      </c>
      <c r="D3355">
        <v>2</v>
      </c>
      <c r="E3355" t="s">
        <v>698</v>
      </c>
      <c r="F3355">
        <v>3</v>
      </c>
      <c r="G3355" t="s">
        <v>609</v>
      </c>
      <c r="H3355">
        <v>405</v>
      </c>
      <c r="I3355" t="s">
        <v>661</v>
      </c>
      <c r="J3355">
        <v>2237</v>
      </c>
      <c r="K3355" t="s">
        <v>625</v>
      </c>
      <c r="L3355">
        <v>300</v>
      </c>
      <c r="M3355" t="s">
        <v>610</v>
      </c>
      <c r="N3355">
        <v>3151</v>
      </c>
      <c r="O3355">
        <v>5771794.5300000003</v>
      </c>
      <c r="P3355">
        <v>5404068.79</v>
      </c>
      <c r="Q3355" t="str">
        <f t="shared" si="3"/>
        <v>G4 - Medium C&amp;I</v>
      </c>
      <c r="S3355">
        <f t="shared" si="5"/>
        <v>2237</v>
      </c>
    </row>
    <row r="3356" spans="1:19" x14ac:dyDescent="0.35">
      <c r="A3356">
        <v>49</v>
      </c>
      <c r="B3356" t="s">
        <v>420</v>
      </c>
      <c r="C3356">
        <v>2021</v>
      </c>
      <c r="D3356">
        <v>2</v>
      </c>
      <c r="E3356" t="s">
        <v>698</v>
      </c>
      <c r="F3356">
        <v>3</v>
      </c>
      <c r="G3356" t="s">
        <v>609</v>
      </c>
      <c r="H3356">
        <v>406</v>
      </c>
      <c r="I3356" t="s">
        <v>662</v>
      </c>
      <c r="J3356">
        <v>2221</v>
      </c>
      <c r="K3356" t="s">
        <v>625</v>
      </c>
      <c r="L3356">
        <v>1670</v>
      </c>
      <c r="M3356" t="s">
        <v>663</v>
      </c>
      <c r="N3356">
        <v>1445</v>
      </c>
      <c r="O3356">
        <v>1482152.92</v>
      </c>
      <c r="P3356">
        <v>3070337.91</v>
      </c>
      <c r="Q3356" t="str">
        <f t="shared" si="3"/>
        <v>G4 - Medium C&amp;I</v>
      </c>
      <c r="S3356">
        <f t="shared" si="5"/>
        <v>2221</v>
      </c>
    </row>
    <row r="3357" spans="1:19" x14ac:dyDescent="0.35">
      <c r="A3357">
        <v>49</v>
      </c>
      <c r="B3357" t="s">
        <v>420</v>
      </c>
      <c r="C3357">
        <v>2021</v>
      </c>
      <c r="D3357">
        <v>2</v>
      </c>
      <c r="E3357" t="s">
        <v>698</v>
      </c>
      <c r="F3357">
        <v>3</v>
      </c>
      <c r="G3357" t="s">
        <v>609</v>
      </c>
      <c r="H3357">
        <v>407</v>
      </c>
      <c r="I3357" t="s">
        <v>664</v>
      </c>
      <c r="J3357" t="s">
        <v>497</v>
      </c>
      <c r="K3357" t="s">
        <v>625</v>
      </c>
      <c r="L3357">
        <v>1670</v>
      </c>
      <c r="M3357" t="s">
        <v>663</v>
      </c>
      <c r="N3357">
        <v>315</v>
      </c>
      <c r="O3357">
        <v>398876.89</v>
      </c>
      <c r="P3357">
        <v>843315.19999999995</v>
      </c>
      <c r="Q3357" t="str">
        <f t="shared" si="3"/>
        <v>G4 - Medium C&amp;I</v>
      </c>
      <c r="S3357" t="str">
        <f t="shared" si="5"/>
        <v>22EN</v>
      </c>
    </row>
    <row r="3358" spans="1:19" x14ac:dyDescent="0.35">
      <c r="A3358">
        <v>49</v>
      </c>
      <c r="B3358" t="s">
        <v>420</v>
      </c>
      <c r="C3358">
        <v>2021</v>
      </c>
      <c r="D3358">
        <v>2</v>
      </c>
      <c r="E3358" t="s">
        <v>698</v>
      </c>
      <c r="F3358">
        <v>3</v>
      </c>
      <c r="G3358" t="s">
        <v>609</v>
      </c>
      <c r="H3358">
        <v>408</v>
      </c>
      <c r="I3358" t="s">
        <v>665</v>
      </c>
      <c r="J3358">
        <v>2231</v>
      </c>
      <c r="K3358" t="s">
        <v>625</v>
      </c>
      <c r="L3358">
        <v>300</v>
      </c>
      <c r="M3358" t="s">
        <v>610</v>
      </c>
      <c r="N3358">
        <v>70</v>
      </c>
      <c r="O3358">
        <v>159464.59</v>
      </c>
      <c r="P3358">
        <v>150850.39000000001</v>
      </c>
      <c r="Q3358" t="str">
        <f t="shared" si="3"/>
        <v>G4 - Medium C&amp;I</v>
      </c>
      <c r="S3358">
        <f t="shared" si="5"/>
        <v>2231</v>
      </c>
    </row>
    <row r="3359" spans="1:19" x14ac:dyDescent="0.35">
      <c r="A3359">
        <v>49</v>
      </c>
      <c r="B3359" t="s">
        <v>420</v>
      </c>
      <c r="C3359">
        <v>2021</v>
      </c>
      <c r="D3359">
        <v>2</v>
      </c>
      <c r="E3359" t="s">
        <v>698</v>
      </c>
      <c r="F3359">
        <v>3</v>
      </c>
      <c r="G3359" t="s">
        <v>609</v>
      </c>
      <c r="H3359">
        <v>409</v>
      </c>
      <c r="I3359" t="s">
        <v>666</v>
      </c>
      <c r="J3359">
        <v>3367</v>
      </c>
      <c r="K3359" t="s">
        <v>625</v>
      </c>
      <c r="L3359">
        <v>300</v>
      </c>
      <c r="M3359" t="s">
        <v>610</v>
      </c>
      <c r="N3359">
        <v>88</v>
      </c>
      <c r="O3359">
        <v>1213392.06</v>
      </c>
      <c r="P3359">
        <v>1172541.55</v>
      </c>
      <c r="Q3359" t="str">
        <f t="shared" ref="Q3359:Q3405" si="6">VLOOKUP(J3359,S:T,2,FALSE)</f>
        <v>G5 - Large C&amp;I</v>
      </c>
      <c r="S3359">
        <f t="shared" si="5"/>
        <v>3367</v>
      </c>
    </row>
    <row r="3360" spans="1:19" x14ac:dyDescent="0.35">
      <c r="A3360">
        <v>49</v>
      </c>
      <c r="B3360" t="s">
        <v>420</v>
      </c>
      <c r="C3360">
        <v>2021</v>
      </c>
      <c r="D3360">
        <v>2</v>
      </c>
      <c r="E3360" t="s">
        <v>698</v>
      </c>
      <c r="F3360">
        <v>3</v>
      </c>
      <c r="G3360" t="s">
        <v>609</v>
      </c>
      <c r="H3360">
        <v>410</v>
      </c>
      <c r="I3360" t="s">
        <v>667</v>
      </c>
      <c r="J3360">
        <v>3321</v>
      </c>
      <c r="K3360" t="s">
        <v>625</v>
      </c>
      <c r="L3360">
        <v>1670</v>
      </c>
      <c r="M3360" t="s">
        <v>663</v>
      </c>
      <c r="N3360">
        <v>205</v>
      </c>
      <c r="O3360">
        <v>1156865.8700000001</v>
      </c>
      <c r="P3360">
        <v>2485230.1</v>
      </c>
      <c r="Q3360" t="str">
        <f t="shared" si="6"/>
        <v>G5 - Large C&amp;I</v>
      </c>
      <c r="S3360">
        <f t="shared" si="5"/>
        <v>3321</v>
      </c>
    </row>
    <row r="3361" spans="1:19" x14ac:dyDescent="0.35">
      <c r="A3361">
        <v>49</v>
      </c>
      <c r="B3361" t="s">
        <v>420</v>
      </c>
      <c r="C3361">
        <v>2021</v>
      </c>
      <c r="D3361">
        <v>2</v>
      </c>
      <c r="E3361" t="s">
        <v>698</v>
      </c>
      <c r="F3361">
        <v>3</v>
      </c>
      <c r="G3361" t="s">
        <v>609</v>
      </c>
      <c r="H3361">
        <v>411</v>
      </c>
      <c r="I3361" t="s">
        <v>668</v>
      </c>
      <c r="J3361" t="s">
        <v>490</v>
      </c>
      <c r="K3361" t="s">
        <v>625</v>
      </c>
      <c r="L3361">
        <v>1670</v>
      </c>
      <c r="M3361" t="s">
        <v>663</v>
      </c>
      <c r="N3361">
        <v>110</v>
      </c>
      <c r="O3361">
        <v>608431.81000000006</v>
      </c>
      <c r="P3361">
        <v>1320023.8700000001</v>
      </c>
      <c r="Q3361" t="str">
        <f t="shared" si="6"/>
        <v>G5 - Large C&amp;I</v>
      </c>
      <c r="S3361" t="str">
        <f t="shared" si="5"/>
        <v>33EN</v>
      </c>
    </row>
    <row r="3362" spans="1:19" x14ac:dyDescent="0.35">
      <c r="A3362">
        <v>49</v>
      </c>
      <c r="B3362" t="s">
        <v>420</v>
      </c>
      <c r="C3362">
        <v>2021</v>
      </c>
      <c r="D3362">
        <v>2</v>
      </c>
      <c r="E3362" t="s">
        <v>698</v>
      </c>
      <c r="F3362">
        <v>3</v>
      </c>
      <c r="G3362" t="s">
        <v>609</v>
      </c>
      <c r="H3362">
        <v>412</v>
      </c>
      <c r="I3362" t="s">
        <v>669</v>
      </c>
      <c r="J3362">
        <v>3331</v>
      </c>
      <c r="K3362" t="s">
        <v>625</v>
      </c>
      <c r="L3362">
        <v>300</v>
      </c>
      <c r="M3362" t="s">
        <v>610</v>
      </c>
      <c r="N3362">
        <v>8</v>
      </c>
      <c r="O3362">
        <v>126429.03</v>
      </c>
      <c r="P3362">
        <v>121499.68</v>
      </c>
      <c r="Q3362" t="str">
        <f t="shared" si="6"/>
        <v>G5 - Large C&amp;I</v>
      </c>
      <c r="S3362">
        <f t="shared" si="5"/>
        <v>3331</v>
      </c>
    </row>
    <row r="3363" spans="1:19" x14ac:dyDescent="0.35">
      <c r="A3363">
        <v>49</v>
      </c>
      <c r="B3363" t="s">
        <v>420</v>
      </c>
      <c r="C3363">
        <v>2021</v>
      </c>
      <c r="D3363">
        <v>2</v>
      </c>
      <c r="E3363" t="s">
        <v>698</v>
      </c>
      <c r="F3363">
        <v>3</v>
      </c>
      <c r="G3363" t="s">
        <v>609</v>
      </c>
      <c r="H3363">
        <v>413</v>
      </c>
      <c r="I3363" t="s">
        <v>670</v>
      </c>
      <c r="J3363">
        <v>3496</v>
      </c>
      <c r="K3363" t="s">
        <v>625</v>
      </c>
      <c r="L3363">
        <v>300</v>
      </c>
      <c r="M3363" t="s">
        <v>610</v>
      </c>
      <c r="N3363">
        <v>5</v>
      </c>
      <c r="O3363">
        <v>57430.15</v>
      </c>
      <c r="P3363">
        <v>63093.11</v>
      </c>
      <c r="Q3363" t="str">
        <f t="shared" si="6"/>
        <v>G5 - Large C&amp;I</v>
      </c>
      <c r="S3363">
        <f t="shared" si="5"/>
        <v>3496</v>
      </c>
    </row>
    <row r="3364" spans="1:19" x14ac:dyDescent="0.35">
      <c r="A3364">
        <v>49</v>
      </c>
      <c r="B3364" t="s">
        <v>420</v>
      </c>
      <c r="C3364">
        <v>2021</v>
      </c>
      <c r="D3364">
        <v>2</v>
      </c>
      <c r="E3364" t="s">
        <v>698</v>
      </c>
      <c r="F3364">
        <v>3</v>
      </c>
      <c r="G3364" t="s">
        <v>609</v>
      </c>
      <c r="H3364">
        <v>414</v>
      </c>
      <c r="I3364" t="s">
        <v>671</v>
      </c>
      <c r="J3364">
        <v>3421</v>
      </c>
      <c r="K3364" t="s">
        <v>625</v>
      </c>
      <c r="L3364">
        <v>1670</v>
      </c>
      <c r="M3364" t="s">
        <v>663</v>
      </c>
      <c r="N3364">
        <v>3</v>
      </c>
      <c r="O3364">
        <v>20703.07</v>
      </c>
      <c r="P3364">
        <v>93174.44</v>
      </c>
      <c r="Q3364" t="str">
        <f t="shared" si="6"/>
        <v>G5 - Large C&amp;I</v>
      </c>
      <c r="S3364">
        <f t="shared" si="5"/>
        <v>3421</v>
      </c>
    </row>
    <row r="3365" spans="1:19" x14ac:dyDescent="0.35">
      <c r="A3365">
        <v>49</v>
      </c>
      <c r="B3365" t="s">
        <v>420</v>
      </c>
      <c r="C3365">
        <v>2021</v>
      </c>
      <c r="D3365">
        <v>2</v>
      </c>
      <c r="E3365" t="s">
        <v>698</v>
      </c>
      <c r="F3365">
        <v>3</v>
      </c>
      <c r="G3365" t="s">
        <v>609</v>
      </c>
      <c r="H3365">
        <v>415</v>
      </c>
      <c r="I3365" t="s">
        <v>672</v>
      </c>
      <c r="J3365" t="s">
        <v>502</v>
      </c>
      <c r="K3365" t="s">
        <v>625</v>
      </c>
      <c r="L3365">
        <v>1670</v>
      </c>
      <c r="M3365" t="s">
        <v>663</v>
      </c>
      <c r="N3365">
        <v>26</v>
      </c>
      <c r="O3365">
        <v>353926.98</v>
      </c>
      <c r="P3365">
        <v>1771632.35</v>
      </c>
      <c r="Q3365" t="str">
        <f t="shared" si="6"/>
        <v>G5 - Large C&amp;I</v>
      </c>
      <c r="S3365" t="str">
        <f t="shared" si="5"/>
        <v>34EN</v>
      </c>
    </row>
    <row r="3366" spans="1:19" x14ac:dyDescent="0.35">
      <c r="A3366">
        <v>49</v>
      </c>
      <c r="B3366" t="s">
        <v>420</v>
      </c>
      <c r="C3366">
        <v>2021</v>
      </c>
      <c r="D3366">
        <v>2</v>
      </c>
      <c r="E3366" t="s">
        <v>698</v>
      </c>
      <c r="F3366">
        <v>3</v>
      </c>
      <c r="G3366" t="s">
        <v>609</v>
      </c>
      <c r="H3366">
        <v>417</v>
      </c>
      <c r="I3366" t="s">
        <v>673</v>
      </c>
      <c r="J3366">
        <v>2367</v>
      </c>
      <c r="K3366" t="s">
        <v>625</v>
      </c>
      <c r="L3366">
        <v>300</v>
      </c>
      <c r="M3366" t="s">
        <v>610</v>
      </c>
      <c r="N3366">
        <v>28</v>
      </c>
      <c r="O3366">
        <v>153467.70000000001</v>
      </c>
      <c r="P3366">
        <v>169335.43</v>
      </c>
      <c r="Q3366" t="str">
        <f t="shared" si="6"/>
        <v>G5 - Large C&amp;I</v>
      </c>
      <c r="S3366">
        <f t="shared" si="5"/>
        <v>2367</v>
      </c>
    </row>
    <row r="3367" spans="1:19" x14ac:dyDescent="0.35">
      <c r="A3367">
        <v>49</v>
      </c>
      <c r="B3367" t="s">
        <v>420</v>
      </c>
      <c r="C3367">
        <v>2021</v>
      </c>
      <c r="D3367">
        <v>2</v>
      </c>
      <c r="E3367" t="s">
        <v>698</v>
      </c>
      <c r="F3367">
        <v>3</v>
      </c>
      <c r="G3367" t="s">
        <v>609</v>
      </c>
      <c r="H3367">
        <v>418</v>
      </c>
      <c r="I3367" t="s">
        <v>674</v>
      </c>
      <c r="J3367">
        <v>2321</v>
      </c>
      <c r="K3367" t="s">
        <v>625</v>
      </c>
      <c r="L3367">
        <v>1671</v>
      </c>
      <c r="M3367" t="s">
        <v>675</v>
      </c>
      <c r="N3367">
        <v>45</v>
      </c>
      <c r="O3367">
        <v>150412.76</v>
      </c>
      <c r="P3367">
        <v>395669.35</v>
      </c>
      <c r="Q3367" t="str">
        <f t="shared" si="6"/>
        <v>G5 - Large C&amp;I</v>
      </c>
      <c r="S3367">
        <f t="shared" ref="S3367:S3405" si="7">IF(ISERROR(VALUE(TRIM(J3367)))=TRUE, TRIM(J3367),VALUE(TRIM(J3367)))</f>
        <v>2321</v>
      </c>
    </row>
    <row r="3368" spans="1:19" x14ac:dyDescent="0.35">
      <c r="A3368">
        <v>49</v>
      </c>
      <c r="B3368" t="s">
        <v>420</v>
      </c>
      <c r="C3368">
        <v>2021</v>
      </c>
      <c r="D3368">
        <v>2</v>
      </c>
      <c r="E3368" t="s">
        <v>698</v>
      </c>
      <c r="F3368">
        <v>3</v>
      </c>
      <c r="G3368" t="s">
        <v>609</v>
      </c>
      <c r="H3368">
        <v>419</v>
      </c>
      <c r="I3368" t="s">
        <v>676</v>
      </c>
      <c r="J3368" t="s">
        <v>520</v>
      </c>
      <c r="K3368" t="s">
        <v>625</v>
      </c>
      <c r="L3368">
        <v>1671</v>
      </c>
      <c r="M3368" t="s">
        <v>675</v>
      </c>
      <c r="N3368">
        <v>4</v>
      </c>
      <c r="O3368">
        <v>11429.59</v>
      </c>
      <c r="P3368">
        <v>27918.82</v>
      </c>
      <c r="Q3368" t="str">
        <f t="shared" si="6"/>
        <v>G5 - Large C&amp;I</v>
      </c>
      <c r="S3368" t="str">
        <f t="shared" si="7"/>
        <v>23EN</v>
      </c>
    </row>
    <row r="3369" spans="1:19" x14ac:dyDescent="0.35">
      <c r="A3369">
        <v>49</v>
      </c>
      <c r="B3369" t="s">
        <v>420</v>
      </c>
      <c r="C3369">
        <v>2021</v>
      </c>
      <c r="D3369">
        <v>2</v>
      </c>
      <c r="E3369" t="s">
        <v>698</v>
      </c>
      <c r="F3369">
        <v>3</v>
      </c>
      <c r="G3369" t="s">
        <v>609</v>
      </c>
      <c r="H3369">
        <v>421</v>
      </c>
      <c r="I3369" t="s">
        <v>677</v>
      </c>
      <c r="J3369">
        <v>2496</v>
      </c>
      <c r="K3369" t="s">
        <v>625</v>
      </c>
      <c r="L3369">
        <v>300</v>
      </c>
      <c r="M3369" t="s">
        <v>610</v>
      </c>
      <c r="N3369">
        <v>1</v>
      </c>
      <c r="O3369">
        <v>6121</v>
      </c>
      <c r="P3369">
        <v>506.26</v>
      </c>
      <c r="Q3369" t="str">
        <f t="shared" si="6"/>
        <v>G5 - Large C&amp;I</v>
      </c>
      <c r="S3369">
        <f t="shared" si="7"/>
        <v>2496</v>
      </c>
    </row>
    <row r="3370" spans="1:19" x14ac:dyDescent="0.35">
      <c r="A3370">
        <v>49</v>
      </c>
      <c r="B3370" t="s">
        <v>420</v>
      </c>
      <c r="C3370">
        <v>2021</v>
      </c>
      <c r="D3370">
        <v>2</v>
      </c>
      <c r="E3370" t="s">
        <v>698</v>
      </c>
      <c r="F3370">
        <v>3</v>
      </c>
      <c r="G3370" t="s">
        <v>609</v>
      </c>
      <c r="H3370">
        <v>422</v>
      </c>
      <c r="I3370" t="s">
        <v>678</v>
      </c>
      <c r="J3370">
        <v>2421</v>
      </c>
      <c r="K3370" t="s">
        <v>625</v>
      </c>
      <c r="L3370">
        <v>1671</v>
      </c>
      <c r="M3370" t="s">
        <v>675</v>
      </c>
      <c r="N3370">
        <v>1</v>
      </c>
      <c r="O3370">
        <v>6361.81</v>
      </c>
      <c r="P3370">
        <v>24732.01</v>
      </c>
      <c r="Q3370" t="str">
        <f t="shared" si="6"/>
        <v>G5 - Large C&amp;I</v>
      </c>
      <c r="S3370">
        <f t="shared" si="7"/>
        <v>2421</v>
      </c>
    </row>
    <row r="3371" spans="1:19" x14ac:dyDescent="0.35">
      <c r="A3371">
        <v>49</v>
      </c>
      <c r="B3371" t="s">
        <v>420</v>
      </c>
      <c r="C3371">
        <v>2021</v>
      </c>
      <c r="D3371">
        <v>2</v>
      </c>
      <c r="E3371" t="s">
        <v>698</v>
      </c>
      <c r="F3371">
        <v>3</v>
      </c>
      <c r="G3371" t="s">
        <v>609</v>
      </c>
      <c r="H3371">
        <v>423</v>
      </c>
      <c r="I3371" t="s">
        <v>679</v>
      </c>
      <c r="J3371" t="s">
        <v>483</v>
      </c>
      <c r="K3371" t="s">
        <v>625</v>
      </c>
      <c r="L3371">
        <v>1671</v>
      </c>
      <c r="M3371" t="s">
        <v>675</v>
      </c>
      <c r="N3371">
        <v>11</v>
      </c>
      <c r="O3371">
        <v>188369.95</v>
      </c>
      <c r="P3371">
        <v>1070621.98</v>
      </c>
      <c r="Q3371" t="str">
        <f t="shared" si="6"/>
        <v>G5 - Large C&amp;I</v>
      </c>
      <c r="S3371" t="str">
        <f t="shared" si="7"/>
        <v>24EN</v>
      </c>
    </row>
    <row r="3372" spans="1:19" x14ac:dyDescent="0.35">
      <c r="A3372">
        <v>49</v>
      </c>
      <c r="B3372" t="s">
        <v>420</v>
      </c>
      <c r="C3372">
        <v>2021</v>
      </c>
      <c r="D3372">
        <v>2</v>
      </c>
      <c r="E3372" t="s">
        <v>698</v>
      </c>
      <c r="F3372">
        <v>3</v>
      </c>
      <c r="G3372" t="s">
        <v>609</v>
      </c>
      <c r="H3372">
        <v>425</v>
      </c>
      <c r="I3372" t="s">
        <v>680</v>
      </c>
      <c r="J3372" t="s">
        <v>480</v>
      </c>
      <c r="K3372" t="s">
        <v>625</v>
      </c>
      <c r="L3372">
        <v>1675</v>
      </c>
      <c r="M3372" t="s">
        <v>681</v>
      </c>
      <c r="N3372">
        <v>4</v>
      </c>
      <c r="O3372">
        <v>53272.84</v>
      </c>
      <c r="P3372">
        <v>46167.09</v>
      </c>
      <c r="Q3372" t="str">
        <f t="shared" si="6"/>
        <v>G5 - Large C&amp;I</v>
      </c>
      <c r="S3372" t="str">
        <f t="shared" si="7"/>
        <v>58LL</v>
      </c>
    </row>
    <row r="3373" spans="1:19" x14ac:dyDescent="0.35">
      <c r="A3373">
        <v>49</v>
      </c>
      <c r="B3373" t="s">
        <v>420</v>
      </c>
      <c r="C3373">
        <v>2021</v>
      </c>
      <c r="D3373">
        <v>2</v>
      </c>
      <c r="E3373" t="s">
        <v>698</v>
      </c>
      <c r="F3373">
        <v>3</v>
      </c>
      <c r="G3373" t="s">
        <v>609</v>
      </c>
      <c r="H3373">
        <v>428</v>
      </c>
      <c r="I3373" t="s">
        <v>529</v>
      </c>
      <c r="J3373" t="s">
        <v>530</v>
      </c>
      <c r="K3373" t="s">
        <v>625</v>
      </c>
      <c r="L3373">
        <v>1675</v>
      </c>
      <c r="M3373" t="s">
        <v>681</v>
      </c>
      <c r="N3373">
        <v>1</v>
      </c>
      <c r="O3373">
        <v>38664.14</v>
      </c>
      <c r="P3373">
        <v>42796.11</v>
      </c>
      <c r="Q3373" t="str">
        <f t="shared" si="6"/>
        <v>G5 - Large C&amp;I</v>
      </c>
      <c r="S3373" t="str">
        <f t="shared" si="7"/>
        <v>58XH</v>
      </c>
    </row>
    <row r="3374" spans="1:19" x14ac:dyDescent="0.35">
      <c r="A3374">
        <v>49</v>
      </c>
      <c r="B3374" t="s">
        <v>420</v>
      </c>
      <c r="C3374">
        <v>2021</v>
      </c>
      <c r="D3374">
        <v>2</v>
      </c>
      <c r="E3374" t="s">
        <v>698</v>
      </c>
      <c r="F3374">
        <v>3</v>
      </c>
      <c r="G3374" t="s">
        <v>609</v>
      </c>
      <c r="H3374">
        <v>430</v>
      </c>
      <c r="I3374" t="s">
        <v>682</v>
      </c>
      <c r="J3374" t="s">
        <v>493</v>
      </c>
      <c r="K3374" t="s">
        <v>625</v>
      </c>
      <c r="L3374">
        <v>300</v>
      </c>
      <c r="M3374" t="s">
        <v>610</v>
      </c>
      <c r="N3374">
        <v>1</v>
      </c>
      <c r="O3374">
        <v>18749.63</v>
      </c>
      <c r="P3374">
        <v>1</v>
      </c>
      <c r="Q3374" t="str">
        <f t="shared" si="6"/>
        <v>E6 - OTHER</v>
      </c>
      <c r="S3374" t="str">
        <f t="shared" si="7"/>
        <v>S350</v>
      </c>
    </row>
    <row r="3375" spans="1:19" x14ac:dyDescent="0.35">
      <c r="A3375">
        <v>49</v>
      </c>
      <c r="B3375" t="s">
        <v>420</v>
      </c>
      <c r="C3375">
        <v>2021</v>
      </c>
      <c r="D3375">
        <v>2</v>
      </c>
      <c r="E3375" t="s">
        <v>698</v>
      </c>
      <c r="F3375">
        <v>3</v>
      </c>
      <c r="G3375" t="s">
        <v>609</v>
      </c>
      <c r="H3375">
        <v>431</v>
      </c>
      <c r="I3375" t="s">
        <v>683</v>
      </c>
      <c r="J3375" t="s">
        <v>515</v>
      </c>
      <c r="K3375" t="s">
        <v>625</v>
      </c>
      <c r="L3375">
        <v>1673</v>
      </c>
      <c r="M3375" t="s">
        <v>684</v>
      </c>
      <c r="N3375">
        <v>3</v>
      </c>
      <c r="O3375">
        <v>-435151.08</v>
      </c>
      <c r="P3375">
        <v>0</v>
      </c>
      <c r="Q3375" t="str">
        <f t="shared" si="6"/>
        <v>G6 - OTHER</v>
      </c>
      <c r="S3375" t="str">
        <f t="shared" si="7"/>
        <v>01EN</v>
      </c>
    </row>
    <row r="3376" spans="1:19" x14ac:dyDescent="0.35">
      <c r="A3376">
        <v>49</v>
      </c>
      <c r="B3376" t="s">
        <v>420</v>
      </c>
      <c r="C3376">
        <v>2021</v>
      </c>
      <c r="D3376">
        <v>2</v>
      </c>
      <c r="E3376" t="s">
        <v>698</v>
      </c>
      <c r="F3376">
        <v>3</v>
      </c>
      <c r="G3376" t="s">
        <v>609</v>
      </c>
      <c r="H3376">
        <v>432</v>
      </c>
      <c r="I3376" t="s">
        <v>685</v>
      </c>
      <c r="J3376" t="s">
        <v>508</v>
      </c>
      <c r="K3376" t="s">
        <v>625</v>
      </c>
      <c r="L3376">
        <v>1674</v>
      </c>
      <c r="M3376" t="s">
        <v>686</v>
      </c>
      <c r="N3376">
        <v>3</v>
      </c>
      <c r="O3376">
        <v>200977.84</v>
      </c>
      <c r="P3376">
        <v>0</v>
      </c>
      <c r="Q3376" t="str">
        <f t="shared" si="6"/>
        <v>G6 - OTHER</v>
      </c>
      <c r="S3376" t="str">
        <f t="shared" si="7"/>
        <v>02EN</v>
      </c>
    </row>
    <row r="3377" spans="1:19" x14ac:dyDescent="0.35">
      <c r="A3377">
        <v>49</v>
      </c>
      <c r="B3377" t="s">
        <v>420</v>
      </c>
      <c r="C3377">
        <v>2021</v>
      </c>
      <c r="D3377">
        <v>2</v>
      </c>
      <c r="E3377" t="s">
        <v>698</v>
      </c>
      <c r="F3377">
        <v>3</v>
      </c>
      <c r="G3377" t="s">
        <v>609</v>
      </c>
      <c r="H3377">
        <v>439</v>
      </c>
      <c r="I3377" t="s">
        <v>687</v>
      </c>
      <c r="J3377" t="s">
        <v>488</v>
      </c>
      <c r="K3377" t="s">
        <v>625</v>
      </c>
      <c r="L3377">
        <v>300</v>
      </c>
      <c r="M3377" t="s">
        <v>610</v>
      </c>
      <c r="N3377">
        <v>1</v>
      </c>
      <c r="O3377">
        <v>144070.35999999999</v>
      </c>
      <c r="P3377">
        <v>220232.75</v>
      </c>
      <c r="Q3377" t="str">
        <f t="shared" si="6"/>
        <v>G5 - Large C&amp;I</v>
      </c>
      <c r="S3377" t="str">
        <f t="shared" si="7"/>
        <v>14EN</v>
      </c>
    </row>
    <row r="3378" spans="1:19" x14ac:dyDescent="0.35">
      <c r="A3378">
        <v>49</v>
      </c>
      <c r="B3378" t="s">
        <v>420</v>
      </c>
      <c r="C3378">
        <v>2021</v>
      </c>
      <c r="D3378">
        <v>2</v>
      </c>
      <c r="E3378" t="s">
        <v>698</v>
      </c>
      <c r="F3378">
        <v>3</v>
      </c>
      <c r="G3378" t="s">
        <v>609</v>
      </c>
      <c r="H3378">
        <v>440</v>
      </c>
      <c r="I3378" t="s">
        <v>688</v>
      </c>
      <c r="J3378" t="s">
        <v>523</v>
      </c>
      <c r="K3378" t="s">
        <v>625</v>
      </c>
      <c r="L3378">
        <v>1672</v>
      </c>
      <c r="M3378" t="s">
        <v>689</v>
      </c>
      <c r="N3378">
        <v>1</v>
      </c>
      <c r="O3378">
        <v>66329.69</v>
      </c>
      <c r="P3378">
        <v>433696.74</v>
      </c>
      <c r="Q3378" t="str">
        <f t="shared" si="6"/>
        <v>G5 - Large C&amp;I</v>
      </c>
      <c r="S3378" t="str">
        <f t="shared" si="7"/>
        <v>74EN</v>
      </c>
    </row>
    <row r="3379" spans="1:19" x14ac:dyDescent="0.35">
      <c r="A3379">
        <v>49</v>
      </c>
      <c r="B3379" t="s">
        <v>420</v>
      </c>
      <c r="C3379">
        <v>2021</v>
      </c>
      <c r="D3379">
        <v>2</v>
      </c>
      <c r="E3379" t="s">
        <v>698</v>
      </c>
      <c r="F3379">
        <v>3</v>
      </c>
      <c r="G3379" t="s">
        <v>609</v>
      </c>
      <c r="H3379">
        <v>441</v>
      </c>
      <c r="I3379" t="s">
        <v>690</v>
      </c>
      <c r="J3379" t="s">
        <v>527</v>
      </c>
      <c r="K3379" t="s">
        <v>625</v>
      </c>
      <c r="L3379">
        <v>300</v>
      </c>
      <c r="M3379" t="s">
        <v>610</v>
      </c>
      <c r="N3379">
        <v>1</v>
      </c>
      <c r="O3379">
        <v>8599.01</v>
      </c>
      <c r="P3379">
        <v>12995.24</v>
      </c>
      <c r="Q3379" t="str">
        <f t="shared" si="6"/>
        <v>G5 - Large C&amp;I</v>
      </c>
      <c r="S3379" t="str">
        <f t="shared" si="7"/>
        <v>17EN</v>
      </c>
    </row>
    <row r="3380" spans="1:19" x14ac:dyDescent="0.35">
      <c r="A3380">
        <v>49</v>
      </c>
      <c r="B3380" t="s">
        <v>420</v>
      </c>
      <c r="C3380">
        <v>2021</v>
      </c>
      <c r="D3380">
        <v>2</v>
      </c>
      <c r="E3380" t="s">
        <v>698</v>
      </c>
      <c r="F3380">
        <v>3</v>
      </c>
      <c r="G3380" t="s">
        <v>609</v>
      </c>
      <c r="H3380">
        <v>442</v>
      </c>
      <c r="I3380" t="s">
        <v>691</v>
      </c>
      <c r="J3380" t="s">
        <v>532</v>
      </c>
      <c r="K3380" t="s">
        <v>625</v>
      </c>
      <c r="L3380">
        <v>1672</v>
      </c>
      <c r="M3380" t="s">
        <v>689</v>
      </c>
      <c r="N3380">
        <v>8</v>
      </c>
      <c r="O3380">
        <v>101486.69</v>
      </c>
      <c r="P3380">
        <v>706226.36</v>
      </c>
      <c r="Q3380" t="str">
        <f t="shared" si="6"/>
        <v>G5 - Large C&amp;I</v>
      </c>
      <c r="S3380" t="str">
        <f t="shared" si="7"/>
        <v>77EN</v>
      </c>
    </row>
    <row r="3381" spans="1:19" x14ac:dyDescent="0.35">
      <c r="A3381">
        <v>49</v>
      </c>
      <c r="B3381" t="s">
        <v>420</v>
      </c>
      <c r="C3381">
        <v>2021</v>
      </c>
      <c r="D3381">
        <v>2</v>
      </c>
      <c r="E3381" t="s">
        <v>698</v>
      </c>
      <c r="F3381">
        <v>3</v>
      </c>
      <c r="G3381" t="s">
        <v>609</v>
      </c>
      <c r="H3381">
        <v>443</v>
      </c>
      <c r="I3381" t="s">
        <v>692</v>
      </c>
      <c r="J3381">
        <v>2121</v>
      </c>
      <c r="K3381" t="s">
        <v>625</v>
      </c>
      <c r="L3381">
        <v>1670</v>
      </c>
      <c r="M3381" t="s">
        <v>663</v>
      </c>
      <c r="N3381">
        <v>803</v>
      </c>
      <c r="O3381">
        <v>276599.53000000003</v>
      </c>
      <c r="P3381">
        <v>372735.24</v>
      </c>
      <c r="Q3381" t="str">
        <f t="shared" si="6"/>
        <v>G3 - Small C&amp;I</v>
      </c>
      <c r="S3381">
        <f t="shared" si="7"/>
        <v>2121</v>
      </c>
    </row>
    <row r="3382" spans="1:19" x14ac:dyDescent="0.35">
      <c r="A3382">
        <v>49</v>
      </c>
      <c r="B3382" t="s">
        <v>420</v>
      </c>
      <c r="C3382">
        <v>2021</v>
      </c>
      <c r="D3382">
        <v>2</v>
      </c>
      <c r="E3382" t="s">
        <v>698</v>
      </c>
      <c r="F3382">
        <v>3</v>
      </c>
      <c r="G3382" t="s">
        <v>609</v>
      </c>
      <c r="H3382">
        <v>444</v>
      </c>
      <c r="I3382" t="s">
        <v>693</v>
      </c>
      <c r="J3382">
        <v>2131</v>
      </c>
      <c r="K3382" t="s">
        <v>625</v>
      </c>
      <c r="L3382">
        <v>300</v>
      </c>
      <c r="M3382" t="s">
        <v>610</v>
      </c>
      <c r="N3382">
        <v>33</v>
      </c>
      <c r="O3382">
        <v>16850.060000000001</v>
      </c>
      <c r="P3382">
        <v>12654.44</v>
      </c>
      <c r="Q3382" t="str">
        <f t="shared" si="6"/>
        <v>G3 - Small C&amp;I</v>
      </c>
      <c r="S3382">
        <f t="shared" si="7"/>
        <v>2131</v>
      </c>
    </row>
    <row r="3383" spans="1:19" x14ac:dyDescent="0.35">
      <c r="A3383">
        <v>49</v>
      </c>
      <c r="B3383" t="s">
        <v>420</v>
      </c>
      <c r="C3383">
        <v>2021</v>
      </c>
      <c r="D3383">
        <v>2</v>
      </c>
      <c r="E3383" t="s">
        <v>698</v>
      </c>
      <c r="F3383">
        <v>3</v>
      </c>
      <c r="G3383" t="s">
        <v>609</v>
      </c>
      <c r="H3383">
        <v>446</v>
      </c>
      <c r="I3383" t="s">
        <v>694</v>
      </c>
      <c r="J3383">
        <v>8011</v>
      </c>
      <c r="K3383" t="s">
        <v>625</v>
      </c>
      <c r="L3383">
        <v>300</v>
      </c>
      <c r="M3383" t="s">
        <v>610</v>
      </c>
      <c r="N3383">
        <v>23</v>
      </c>
      <c r="O3383">
        <v>1845.69</v>
      </c>
      <c r="P3383">
        <v>0</v>
      </c>
      <c r="Q3383" t="str">
        <f t="shared" si="6"/>
        <v>G6 - OTHER</v>
      </c>
      <c r="S3383">
        <f t="shared" si="7"/>
        <v>8011</v>
      </c>
    </row>
    <row r="3384" spans="1:19" x14ac:dyDescent="0.35">
      <c r="A3384">
        <v>49</v>
      </c>
      <c r="B3384" t="s">
        <v>420</v>
      </c>
      <c r="C3384">
        <v>2021</v>
      </c>
      <c r="D3384">
        <v>2</v>
      </c>
      <c r="E3384" t="s">
        <v>698</v>
      </c>
      <c r="F3384">
        <v>5</v>
      </c>
      <c r="G3384" t="s">
        <v>636</v>
      </c>
      <c r="H3384">
        <v>404</v>
      </c>
      <c r="I3384" t="s">
        <v>660</v>
      </c>
      <c r="J3384">
        <v>2107</v>
      </c>
      <c r="K3384" t="s">
        <v>625</v>
      </c>
      <c r="L3384">
        <v>400</v>
      </c>
      <c r="M3384" t="s">
        <v>695</v>
      </c>
      <c r="N3384">
        <v>7</v>
      </c>
      <c r="O3384">
        <v>48916.56</v>
      </c>
      <c r="P3384">
        <v>42073.9</v>
      </c>
      <c r="Q3384" t="str">
        <f t="shared" si="6"/>
        <v>G3 - Small C&amp;I</v>
      </c>
      <c r="S3384">
        <f t="shared" si="7"/>
        <v>2107</v>
      </c>
    </row>
    <row r="3385" spans="1:19" x14ac:dyDescent="0.35">
      <c r="A3385">
        <v>49</v>
      </c>
      <c r="B3385" t="s">
        <v>420</v>
      </c>
      <c r="C3385">
        <v>2021</v>
      </c>
      <c r="D3385">
        <v>2</v>
      </c>
      <c r="E3385" t="s">
        <v>698</v>
      </c>
      <c r="F3385">
        <v>5</v>
      </c>
      <c r="G3385" t="s">
        <v>636</v>
      </c>
      <c r="H3385">
        <v>405</v>
      </c>
      <c r="I3385" t="s">
        <v>661</v>
      </c>
      <c r="J3385">
        <v>2237</v>
      </c>
      <c r="K3385" t="s">
        <v>625</v>
      </c>
      <c r="L3385">
        <v>400</v>
      </c>
      <c r="M3385" t="s">
        <v>695</v>
      </c>
      <c r="N3385">
        <v>21</v>
      </c>
      <c r="O3385">
        <v>94406.56</v>
      </c>
      <c r="P3385">
        <v>93005.52</v>
      </c>
      <c r="Q3385" t="str">
        <f t="shared" si="6"/>
        <v>G4 - Medium C&amp;I</v>
      </c>
      <c r="S3385">
        <f t="shared" si="7"/>
        <v>2237</v>
      </c>
    </row>
    <row r="3386" spans="1:19" x14ac:dyDescent="0.35">
      <c r="A3386">
        <v>49</v>
      </c>
      <c r="B3386" t="s">
        <v>420</v>
      </c>
      <c r="C3386">
        <v>2021</v>
      </c>
      <c r="D3386">
        <v>2</v>
      </c>
      <c r="E3386" t="s">
        <v>698</v>
      </c>
      <c r="F3386">
        <v>5</v>
      </c>
      <c r="G3386" t="s">
        <v>636</v>
      </c>
      <c r="H3386">
        <v>406</v>
      </c>
      <c r="I3386" t="s">
        <v>662</v>
      </c>
      <c r="J3386">
        <v>2221</v>
      </c>
      <c r="K3386" t="s">
        <v>625</v>
      </c>
      <c r="L3386">
        <v>1670</v>
      </c>
      <c r="M3386" t="s">
        <v>663</v>
      </c>
      <c r="N3386">
        <v>22</v>
      </c>
      <c r="O3386">
        <v>35231.33</v>
      </c>
      <c r="P3386">
        <v>74219.88</v>
      </c>
      <c r="Q3386" t="str">
        <f t="shared" si="6"/>
        <v>G4 - Medium C&amp;I</v>
      </c>
      <c r="S3386">
        <f t="shared" si="7"/>
        <v>2221</v>
      </c>
    </row>
    <row r="3387" spans="1:19" x14ac:dyDescent="0.35">
      <c r="A3387">
        <v>49</v>
      </c>
      <c r="B3387" t="s">
        <v>420</v>
      </c>
      <c r="C3387">
        <v>2021</v>
      </c>
      <c r="D3387">
        <v>2</v>
      </c>
      <c r="E3387" t="s">
        <v>698</v>
      </c>
      <c r="F3387">
        <v>5</v>
      </c>
      <c r="G3387" t="s">
        <v>636</v>
      </c>
      <c r="H3387">
        <v>407</v>
      </c>
      <c r="I3387" t="s">
        <v>664</v>
      </c>
      <c r="J3387" t="s">
        <v>497</v>
      </c>
      <c r="K3387" t="s">
        <v>625</v>
      </c>
      <c r="L3387">
        <v>1670</v>
      </c>
      <c r="M3387" t="s">
        <v>663</v>
      </c>
      <c r="N3387">
        <v>10</v>
      </c>
      <c r="O3387">
        <v>12701.17</v>
      </c>
      <c r="P3387">
        <v>25540.78</v>
      </c>
      <c r="Q3387" t="str">
        <f t="shared" si="6"/>
        <v>G4 - Medium C&amp;I</v>
      </c>
      <c r="S3387" t="str">
        <f t="shared" si="7"/>
        <v>22EN</v>
      </c>
    </row>
    <row r="3388" spans="1:19" x14ac:dyDescent="0.35">
      <c r="A3388">
        <v>49</v>
      </c>
      <c r="B3388" t="s">
        <v>420</v>
      </c>
      <c r="C3388">
        <v>2021</v>
      </c>
      <c r="D3388">
        <v>2</v>
      </c>
      <c r="E3388" t="s">
        <v>698</v>
      </c>
      <c r="F3388">
        <v>5</v>
      </c>
      <c r="G3388" t="s">
        <v>636</v>
      </c>
      <c r="H3388">
        <v>408</v>
      </c>
      <c r="I3388" t="s">
        <v>665</v>
      </c>
      <c r="J3388">
        <v>2231</v>
      </c>
      <c r="K3388" t="s">
        <v>625</v>
      </c>
      <c r="L3388">
        <v>400</v>
      </c>
      <c r="M3388" t="s">
        <v>695</v>
      </c>
      <c r="N3388">
        <v>4</v>
      </c>
      <c r="O3388">
        <v>6142.51</v>
      </c>
      <c r="P3388">
        <v>5431.47</v>
      </c>
      <c r="Q3388" t="str">
        <f t="shared" si="6"/>
        <v>G4 - Medium C&amp;I</v>
      </c>
      <c r="S3388">
        <f t="shared" si="7"/>
        <v>2231</v>
      </c>
    </row>
    <row r="3389" spans="1:19" x14ac:dyDescent="0.35">
      <c r="A3389">
        <v>49</v>
      </c>
      <c r="B3389" t="s">
        <v>420</v>
      </c>
      <c r="C3389">
        <v>2021</v>
      </c>
      <c r="D3389">
        <v>2</v>
      </c>
      <c r="E3389" t="s">
        <v>698</v>
      </c>
      <c r="F3389">
        <v>5</v>
      </c>
      <c r="G3389" t="s">
        <v>636</v>
      </c>
      <c r="H3389">
        <v>409</v>
      </c>
      <c r="I3389" t="s">
        <v>666</v>
      </c>
      <c r="J3389">
        <v>3367</v>
      </c>
      <c r="K3389" t="s">
        <v>625</v>
      </c>
      <c r="L3389">
        <v>400</v>
      </c>
      <c r="M3389" t="s">
        <v>695</v>
      </c>
      <c r="N3389">
        <v>8</v>
      </c>
      <c r="O3389">
        <v>37584.15</v>
      </c>
      <c r="P3389">
        <v>30546.43</v>
      </c>
      <c r="Q3389" t="str">
        <f t="shared" si="6"/>
        <v>G5 - Large C&amp;I</v>
      </c>
      <c r="S3389">
        <f t="shared" si="7"/>
        <v>3367</v>
      </c>
    </row>
    <row r="3390" spans="1:19" x14ac:dyDescent="0.35">
      <c r="A3390">
        <v>49</v>
      </c>
      <c r="B3390" t="s">
        <v>420</v>
      </c>
      <c r="C3390">
        <v>2021</v>
      </c>
      <c r="D3390">
        <v>2</v>
      </c>
      <c r="E3390" t="s">
        <v>698</v>
      </c>
      <c r="F3390">
        <v>5</v>
      </c>
      <c r="G3390" t="s">
        <v>636</v>
      </c>
      <c r="H3390">
        <v>410</v>
      </c>
      <c r="I3390" t="s">
        <v>667</v>
      </c>
      <c r="J3390">
        <v>3321</v>
      </c>
      <c r="K3390" t="s">
        <v>625</v>
      </c>
      <c r="L3390">
        <v>1670</v>
      </c>
      <c r="M3390" t="s">
        <v>663</v>
      </c>
      <c r="N3390">
        <v>26</v>
      </c>
      <c r="O3390">
        <v>147437.12</v>
      </c>
      <c r="P3390">
        <v>321515.89</v>
      </c>
      <c r="Q3390" t="str">
        <f t="shared" si="6"/>
        <v>G5 - Large C&amp;I</v>
      </c>
      <c r="S3390">
        <f t="shared" si="7"/>
        <v>3321</v>
      </c>
    </row>
    <row r="3391" spans="1:19" x14ac:dyDescent="0.35">
      <c r="A3391">
        <v>49</v>
      </c>
      <c r="B3391" t="s">
        <v>420</v>
      </c>
      <c r="C3391">
        <v>2021</v>
      </c>
      <c r="D3391">
        <v>2</v>
      </c>
      <c r="E3391" t="s">
        <v>698</v>
      </c>
      <c r="F3391">
        <v>5</v>
      </c>
      <c r="G3391" t="s">
        <v>636</v>
      </c>
      <c r="H3391">
        <v>411</v>
      </c>
      <c r="I3391" t="s">
        <v>668</v>
      </c>
      <c r="J3391" t="s">
        <v>490</v>
      </c>
      <c r="K3391" t="s">
        <v>625</v>
      </c>
      <c r="L3391">
        <v>1670</v>
      </c>
      <c r="M3391" t="s">
        <v>663</v>
      </c>
      <c r="N3391">
        <v>15</v>
      </c>
      <c r="O3391">
        <v>73946.5</v>
      </c>
      <c r="P3391">
        <v>159355.01</v>
      </c>
      <c r="Q3391" t="str">
        <f t="shared" si="6"/>
        <v>G5 - Large C&amp;I</v>
      </c>
      <c r="S3391" t="str">
        <f t="shared" si="7"/>
        <v>33EN</v>
      </c>
    </row>
    <row r="3392" spans="1:19" x14ac:dyDescent="0.35">
      <c r="A3392">
        <v>49</v>
      </c>
      <c r="B3392" t="s">
        <v>420</v>
      </c>
      <c r="C3392">
        <v>2021</v>
      </c>
      <c r="D3392">
        <v>2</v>
      </c>
      <c r="E3392" t="s">
        <v>698</v>
      </c>
      <c r="F3392">
        <v>5</v>
      </c>
      <c r="G3392" t="s">
        <v>636</v>
      </c>
      <c r="H3392">
        <v>414</v>
      </c>
      <c r="I3392" t="s">
        <v>671</v>
      </c>
      <c r="J3392">
        <v>3421</v>
      </c>
      <c r="K3392" t="s">
        <v>625</v>
      </c>
      <c r="L3392">
        <v>1670</v>
      </c>
      <c r="M3392" t="s">
        <v>663</v>
      </c>
      <c r="N3392">
        <v>1</v>
      </c>
      <c r="O3392">
        <v>4730.46</v>
      </c>
      <c r="P3392">
        <v>20027.419999999998</v>
      </c>
      <c r="Q3392" t="str">
        <f t="shared" si="6"/>
        <v>G5 - Large C&amp;I</v>
      </c>
      <c r="S3392">
        <f t="shared" si="7"/>
        <v>3421</v>
      </c>
    </row>
    <row r="3393" spans="1:19" x14ac:dyDescent="0.35">
      <c r="A3393">
        <v>49</v>
      </c>
      <c r="B3393" t="s">
        <v>420</v>
      </c>
      <c r="C3393">
        <v>2021</v>
      </c>
      <c r="D3393">
        <v>2</v>
      </c>
      <c r="E3393" t="s">
        <v>698</v>
      </c>
      <c r="F3393">
        <v>5</v>
      </c>
      <c r="G3393" t="s">
        <v>636</v>
      </c>
      <c r="H3393">
        <v>415</v>
      </c>
      <c r="I3393" t="s">
        <v>672</v>
      </c>
      <c r="J3393" t="s">
        <v>502</v>
      </c>
      <c r="K3393" t="s">
        <v>625</v>
      </c>
      <c r="L3393">
        <v>1670</v>
      </c>
      <c r="M3393" t="s">
        <v>663</v>
      </c>
      <c r="N3393">
        <v>4</v>
      </c>
      <c r="O3393">
        <v>30965.35</v>
      </c>
      <c r="P3393">
        <v>143297.5</v>
      </c>
      <c r="Q3393" t="str">
        <f t="shared" si="6"/>
        <v>G5 - Large C&amp;I</v>
      </c>
      <c r="S3393" t="str">
        <f t="shared" si="7"/>
        <v>34EN</v>
      </c>
    </row>
    <row r="3394" spans="1:19" x14ac:dyDescent="0.35">
      <c r="A3394">
        <v>49</v>
      </c>
      <c r="B3394" t="s">
        <v>420</v>
      </c>
      <c r="C3394">
        <v>2021</v>
      </c>
      <c r="D3394">
        <v>2</v>
      </c>
      <c r="E3394" t="s">
        <v>698</v>
      </c>
      <c r="F3394">
        <v>5</v>
      </c>
      <c r="G3394" t="s">
        <v>636</v>
      </c>
      <c r="H3394">
        <v>417</v>
      </c>
      <c r="I3394" t="s">
        <v>673</v>
      </c>
      <c r="J3394">
        <v>2367</v>
      </c>
      <c r="K3394" t="s">
        <v>625</v>
      </c>
      <c r="L3394">
        <v>400</v>
      </c>
      <c r="M3394" t="s">
        <v>695</v>
      </c>
      <c r="N3394">
        <v>23</v>
      </c>
      <c r="O3394">
        <v>97862.78</v>
      </c>
      <c r="P3394">
        <v>108207.93</v>
      </c>
      <c r="Q3394" t="str">
        <f t="shared" si="6"/>
        <v>G5 - Large C&amp;I</v>
      </c>
      <c r="S3394">
        <f t="shared" si="7"/>
        <v>2367</v>
      </c>
    </row>
    <row r="3395" spans="1:19" x14ac:dyDescent="0.35">
      <c r="A3395">
        <v>49</v>
      </c>
      <c r="B3395" t="s">
        <v>420</v>
      </c>
      <c r="C3395">
        <v>2021</v>
      </c>
      <c r="D3395">
        <v>2</v>
      </c>
      <c r="E3395" t="s">
        <v>698</v>
      </c>
      <c r="F3395">
        <v>5</v>
      </c>
      <c r="G3395" t="s">
        <v>636</v>
      </c>
      <c r="H3395">
        <v>418</v>
      </c>
      <c r="I3395" t="s">
        <v>674</v>
      </c>
      <c r="J3395">
        <v>2321</v>
      </c>
      <c r="K3395" t="s">
        <v>625</v>
      </c>
      <c r="L3395">
        <v>1671</v>
      </c>
      <c r="M3395" t="s">
        <v>675</v>
      </c>
      <c r="N3395">
        <v>48</v>
      </c>
      <c r="O3395">
        <v>149093.91</v>
      </c>
      <c r="P3395">
        <v>379968.69</v>
      </c>
      <c r="Q3395" t="str">
        <f t="shared" si="6"/>
        <v>G5 - Large C&amp;I</v>
      </c>
      <c r="S3395">
        <f t="shared" si="7"/>
        <v>2321</v>
      </c>
    </row>
    <row r="3396" spans="1:19" x14ac:dyDescent="0.35">
      <c r="A3396">
        <v>49</v>
      </c>
      <c r="B3396" t="s">
        <v>420</v>
      </c>
      <c r="C3396">
        <v>2021</v>
      </c>
      <c r="D3396">
        <v>2</v>
      </c>
      <c r="E3396" t="s">
        <v>698</v>
      </c>
      <c r="F3396">
        <v>5</v>
      </c>
      <c r="G3396" t="s">
        <v>636</v>
      </c>
      <c r="H3396">
        <v>419</v>
      </c>
      <c r="I3396" t="s">
        <v>676</v>
      </c>
      <c r="J3396" t="s">
        <v>520</v>
      </c>
      <c r="K3396" t="s">
        <v>625</v>
      </c>
      <c r="L3396">
        <v>1671</v>
      </c>
      <c r="M3396" t="s">
        <v>675</v>
      </c>
      <c r="N3396">
        <v>39</v>
      </c>
      <c r="O3396">
        <v>137579.14000000001</v>
      </c>
      <c r="P3396">
        <v>352774.06</v>
      </c>
      <c r="Q3396" t="str">
        <f t="shared" si="6"/>
        <v>G5 - Large C&amp;I</v>
      </c>
      <c r="S3396" t="str">
        <f t="shared" si="7"/>
        <v>23EN</v>
      </c>
    </row>
    <row r="3397" spans="1:19" x14ac:dyDescent="0.35">
      <c r="A3397">
        <v>49</v>
      </c>
      <c r="B3397" t="s">
        <v>420</v>
      </c>
      <c r="C3397">
        <v>2021</v>
      </c>
      <c r="D3397">
        <v>2</v>
      </c>
      <c r="E3397" t="s">
        <v>698</v>
      </c>
      <c r="F3397">
        <v>5</v>
      </c>
      <c r="G3397" t="s">
        <v>636</v>
      </c>
      <c r="H3397">
        <v>420</v>
      </c>
      <c r="I3397" t="s">
        <v>696</v>
      </c>
      <c r="J3397">
        <v>2331</v>
      </c>
      <c r="K3397" t="s">
        <v>625</v>
      </c>
      <c r="L3397">
        <v>400</v>
      </c>
      <c r="M3397" t="s">
        <v>695</v>
      </c>
      <c r="N3397">
        <v>1</v>
      </c>
      <c r="O3397">
        <v>3670.61</v>
      </c>
      <c r="P3397">
        <v>3892.7</v>
      </c>
      <c r="Q3397" t="str">
        <f t="shared" si="6"/>
        <v>G5 - Large C&amp;I</v>
      </c>
      <c r="S3397">
        <f t="shared" si="7"/>
        <v>2331</v>
      </c>
    </row>
    <row r="3398" spans="1:19" x14ac:dyDescent="0.35">
      <c r="A3398">
        <v>49</v>
      </c>
      <c r="B3398" t="s">
        <v>420</v>
      </c>
      <c r="C3398">
        <v>2021</v>
      </c>
      <c r="D3398">
        <v>2</v>
      </c>
      <c r="E3398" t="s">
        <v>698</v>
      </c>
      <c r="F3398">
        <v>5</v>
      </c>
      <c r="G3398" t="s">
        <v>636</v>
      </c>
      <c r="H3398">
        <v>421</v>
      </c>
      <c r="I3398" t="s">
        <v>677</v>
      </c>
      <c r="J3398">
        <v>2496</v>
      </c>
      <c r="K3398" t="s">
        <v>625</v>
      </c>
      <c r="L3398">
        <v>400</v>
      </c>
      <c r="M3398" t="s">
        <v>695</v>
      </c>
      <c r="N3398">
        <v>2</v>
      </c>
      <c r="O3398">
        <v>18904.28</v>
      </c>
      <c r="P3398">
        <v>23285.24</v>
      </c>
      <c r="Q3398" t="str">
        <f t="shared" si="6"/>
        <v>G5 - Large C&amp;I</v>
      </c>
      <c r="S3398">
        <f t="shared" si="7"/>
        <v>2496</v>
      </c>
    </row>
    <row r="3399" spans="1:19" x14ac:dyDescent="0.35">
      <c r="A3399">
        <v>49</v>
      </c>
      <c r="B3399" t="s">
        <v>420</v>
      </c>
      <c r="C3399">
        <v>2021</v>
      </c>
      <c r="D3399">
        <v>2</v>
      </c>
      <c r="E3399" t="s">
        <v>698</v>
      </c>
      <c r="F3399">
        <v>5</v>
      </c>
      <c r="G3399" t="s">
        <v>636</v>
      </c>
      <c r="H3399">
        <v>422</v>
      </c>
      <c r="I3399" t="s">
        <v>678</v>
      </c>
      <c r="J3399">
        <v>2421</v>
      </c>
      <c r="K3399" t="s">
        <v>625</v>
      </c>
      <c r="L3399">
        <v>1671</v>
      </c>
      <c r="M3399" t="s">
        <v>675</v>
      </c>
      <c r="N3399">
        <v>11</v>
      </c>
      <c r="O3399">
        <v>95436.66</v>
      </c>
      <c r="P3399">
        <v>416408.56</v>
      </c>
      <c r="Q3399" t="str">
        <f t="shared" si="6"/>
        <v>G5 - Large C&amp;I</v>
      </c>
      <c r="S3399">
        <f t="shared" si="7"/>
        <v>2421</v>
      </c>
    </row>
    <row r="3400" spans="1:19" x14ac:dyDescent="0.35">
      <c r="A3400">
        <v>49</v>
      </c>
      <c r="B3400" t="s">
        <v>420</v>
      </c>
      <c r="C3400">
        <v>2021</v>
      </c>
      <c r="D3400">
        <v>2</v>
      </c>
      <c r="E3400" t="s">
        <v>698</v>
      </c>
      <c r="F3400">
        <v>5</v>
      </c>
      <c r="G3400" t="s">
        <v>636</v>
      </c>
      <c r="H3400">
        <v>423</v>
      </c>
      <c r="I3400" t="s">
        <v>679</v>
      </c>
      <c r="J3400" t="s">
        <v>483</v>
      </c>
      <c r="K3400" t="s">
        <v>625</v>
      </c>
      <c r="L3400">
        <v>1671</v>
      </c>
      <c r="M3400" t="s">
        <v>675</v>
      </c>
      <c r="N3400">
        <v>47</v>
      </c>
      <c r="O3400">
        <v>862194.97</v>
      </c>
      <c r="P3400">
        <v>4347793.5</v>
      </c>
      <c r="Q3400" t="str">
        <f t="shared" si="6"/>
        <v>G5 - Large C&amp;I</v>
      </c>
      <c r="S3400" t="str">
        <f t="shared" si="7"/>
        <v>24EN</v>
      </c>
    </row>
    <row r="3401" spans="1:19" x14ac:dyDescent="0.35">
      <c r="A3401">
        <v>49</v>
      </c>
      <c r="B3401" t="s">
        <v>420</v>
      </c>
      <c r="C3401">
        <v>2021</v>
      </c>
      <c r="D3401">
        <v>2</v>
      </c>
      <c r="E3401" t="s">
        <v>698</v>
      </c>
      <c r="F3401">
        <v>5</v>
      </c>
      <c r="G3401" t="s">
        <v>636</v>
      </c>
      <c r="H3401">
        <v>424</v>
      </c>
      <c r="I3401" t="s">
        <v>700</v>
      </c>
      <c r="J3401">
        <v>2431</v>
      </c>
      <c r="K3401" t="s">
        <v>625</v>
      </c>
      <c r="L3401">
        <v>400</v>
      </c>
      <c r="M3401" t="s">
        <v>695</v>
      </c>
      <c r="N3401">
        <v>1</v>
      </c>
      <c r="O3401">
        <v>27631.89</v>
      </c>
      <c r="P3401">
        <v>37370.19</v>
      </c>
      <c r="Q3401" t="str">
        <f t="shared" si="6"/>
        <v>G5 - Large C&amp;I</v>
      </c>
      <c r="S3401">
        <f t="shared" si="7"/>
        <v>2431</v>
      </c>
    </row>
    <row r="3402" spans="1:19" x14ac:dyDescent="0.35">
      <c r="A3402">
        <v>49</v>
      </c>
      <c r="B3402" t="s">
        <v>420</v>
      </c>
      <c r="C3402">
        <v>2021</v>
      </c>
      <c r="D3402">
        <v>2</v>
      </c>
      <c r="E3402" t="s">
        <v>698</v>
      </c>
      <c r="F3402">
        <v>5</v>
      </c>
      <c r="G3402" t="s">
        <v>636</v>
      </c>
      <c r="H3402">
        <v>443</v>
      </c>
      <c r="I3402" t="s">
        <v>692</v>
      </c>
      <c r="J3402">
        <v>2121</v>
      </c>
      <c r="K3402" t="s">
        <v>625</v>
      </c>
      <c r="L3402">
        <v>1670</v>
      </c>
      <c r="M3402" t="s">
        <v>663</v>
      </c>
      <c r="N3402">
        <v>2</v>
      </c>
      <c r="O3402">
        <v>755.47</v>
      </c>
      <c r="P3402">
        <v>1027.97</v>
      </c>
      <c r="Q3402" t="str">
        <f t="shared" si="6"/>
        <v>G3 - Small C&amp;I</v>
      </c>
      <c r="S3402">
        <f t="shared" si="7"/>
        <v>2121</v>
      </c>
    </row>
    <row r="3403" spans="1:19" x14ac:dyDescent="0.35">
      <c r="A3403">
        <v>49</v>
      </c>
      <c r="B3403" t="s">
        <v>420</v>
      </c>
      <c r="C3403">
        <v>2021</v>
      </c>
      <c r="D3403">
        <v>2</v>
      </c>
      <c r="E3403" t="s">
        <v>698</v>
      </c>
      <c r="F3403">
        <v>10</v>
      </c>
      <c r="G3403" t="s">
        <v>652</v>
      </c>
      <c r="H3403">
        <v>400</v>
      </c>
      <c r="I3403" t="s">
        <v>656</v>
      </c>
      <c r="J3403">
        <v>1247</v>
      </c>
      <c r="K3403" t="s">
        <v>625</v>
      </c>
      <c r="L3403">
        <v>207</v>
      </c>
      <c r="M3403" t="s">
        <v>653</v>
      </c>
      <c r="N3403">
        <v>213548</v>
      </c>
      <c r="O3403">
        <v>49414177.420000002</v>
      </c>
      <c r="P3403">
        <v>33998278.280000001</v>
      </c>
      <c r="Q3403" t="str">
        <f t="shared" si="6"/>
        <v>G1 - Residential</v>
      </c>
      <c r="S3403">
        <f t="shared" si="7"/>
        <v>1247</v>
      </c>
    </row>
    <row r="3404" spans="1:19" x14ac:dyDescent="0.35">
      <c r="A3404">
        <v>49</v>
      </c>
      <c r="B3404" t="s">
        <v>420</v>
      </c>
      <c r="C3404">
        <v>2021</v>
      </c>
      <c r="D3404">
        <v>2</v>
      </c>
      <c r="E3404" t="s">
        <v>698</v>
      </c>
      <c r="F3404">
        <v>10</v>
      </c>
      <c r="G3404" t="s">
        <v>652</v>
      </c>
      <c r="H3404">
        <v>401</v>
      </c>
      <c r="I3404" t="s">
        <v>657</v>
      </c>
      <c r="J3404">
        <v>1012</v>
      </c>
      <c r="K3404" t="s">
        <v>625</v>
      </c>
      <c r="L3404">
        <v>200</v>
      </c>
      <c r="M3404" t="s">
        <v>587</v>
      </c>
      <c r="N3404">
        <v>9</v>
      </c>
      <c r="O3404">
        <v>2056.2600000000002</v>
      </c>
      <c r="P3404">
        <v>1343.85</v>
      </c>
      <c r="Q3404" t="str">
        <f t="shared" si="6"/>
        <v>G1 - Residential</v>
      </c>
      <c r="S3404">
        <f t="shared" si="7"/>
        <v>1012</v>
      </c>
    </row>
    <row r="3405" spans="1:19" x14ac:dyDescent="0.35">
      <c r="A3405">
        <v>49</v>
      </c>
      <c r="B3405" t="s">
        <v>420</v>
      </c>
      <c r="C3405">
        <v>2021</v>
      </c>
      <c r="D3405">
        <v>2</v>
      </c>
      <c r="E3405" t="s">
        <v>698</v>
      </c>
      <c r="F3405">
        <v>10</v>
      </c>
      <c r="G3405" t="s">
        <v>652</v>
      </c>
      <c r="H3405">
        <v>402</v>
      </c>
      <c r="I3405" t="s">
        <v>697</v>
      </c>
      <c r="J3405">
        <v>1301</v>
      </c>
      <c r="K3405" t="s">
        <v>625</v>
      </c>
      <c r="L3405">
        <v>207</v>
      </c>
      <c r="M3405" t="s">
        <v>653</v>
      </c>
      <c r="N3405">
        <v>18821</v>
      </c>
      <c r="O3405">
        <v>3110636.97</v>
      </c>
      <c r="P3405">
        <v>2913779.08</v>
      </c>
      <c r="Q3405" t="str">
        <f t="shared" si="6"/>
        <v>G2 - Low Income Residential</v>
      </c>
      <c r="S3405">
        <f t="shared" si="7"/>
        <v>1301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56"/>
  <sheetViews>
    <sheetView topLeftCell="A21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59</v>
      </c>
      <c r="B1" t="s">
        <v>40</v>
      </c>
      <c r="C1" t="s">
        <v>41</v>
      </c>
      <c r="D1" t="s">
        <v>42</v>
      </c>
      <c r="E1" t="s">
        <v>57</v>
      </c>
      <c r="J1" t="s">
        <v>59</v>
      </c>
      <c r="K1" t="s">
        <v>40</v>
      </c>
      <c r="L1" t="s">
        <v>41</v>
      </c>
      <c r="M1" t="s">
        <v>42</v>
      </c>
      <c r="N1" t="s">
        <v>57</v>
      </c>
    </row>
    <row r="2" spans="1:14" x14ac:dyDescent="0.35">
      <c r="A2" t="s">
        <v>52</v>
      </c>
      <c r="B2" s="175">
        <v>43554</v>
      </c>
      <c r="C2">
        <v>49</v>
      </c>
      <c r="D2" t="s">
        <v>402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403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404</v>
      </c>
      <c r="E4">
        <v>50972</v>
      </c>
      <c r="G4" s="176" t="s">
        <v>58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405</v>
      </c>
      <c r="E5">
        <v>8072</v>
      </c>
      <c r="G5" s="176" t="s">
        <v>45</v>
      </c>
      <c r="H5" s="175">
        <v>44226</v>
      </c>
    </row>
    <row r="6" spans="1:14" x14ac:dyDescent="0.35">
      <c r="A6" t="s">
        <v>52</v>
      </c>
      <c r="B6" s="175">
        <v>43554</v>
      </c>
      <c r="C6">
        <v>49</v>
      </c>
      <c r="D6" t="s">
        <v>406</v>
      </c>
      <c r="E6">
        <v>1042</v>
      </c>
      <c r="G6" s="177" t="s">
        <v>54</v>
      </c>
      <c r="H6" s="178">
        <v>181238436.35999998</v>
      </c>
    </row>
    <row r="7" spans="1:14" x14ac:dyDescent="0.35">
      <c r="A7" t="s">
        <v>52</v>
      </c>
      <c r="B7" s="175">
        <v>43554</v>
      </c>
      <c r="C7">
        <v>49</v>
      </c>
      <c r="D7" t="s">
        <v>407</v>
      </c>
      <c r="E7">
        <v>305</v>
      </c>
      <c r="G7" s="179" t="s">
        <v>402</v>
      </c>
      <c r="H7" s="178">
        <v>62604921.009999998</v>
      </c>
    </row>
    <row r="8" spans="1:14" x14ac:dyDescent="0.35">
      <c r="A8" t="s">
        <v>52</v>
      </c>
      <c r="B8" s="175">
        <v>43554</v>
      </c>
      <c r="C8">
        <v>49</v>
      </c>
      <c r="D8" t="s">
        <v>408</v>
      </c>
      <c r="E8">
        <v>222692</v>
      </c>
      <c r="G8" s="179" t="s">
        <v>403</v>
      </c>
      <c r="H8" s="178">
        <v>3446846.19</v>
      </c>
    </row>
    <row r="9" spans="1:14" x14ac:dyDescent="0.35">
      <c r="A9" t="s">
        <v>52</v>
      </c>
      <c r="B9" s="175">
        <v>43554</v>
      </c>
      <c r="C9">
        <v>49</v>
      </c>
      <c r="D9" t="s">
        <v>409</v>
      </c>
      <c r="E9">
        <v>20348</v>
      </c>
      <c r="G9" s="179" t="s">
        <v>404</v>
      </c>
      <c r="H9" s="178">
        <v>11279550.880000001</v>
      </c>
    </row>
    <row r="10" spans="1:14" x14ac:dyDescent="0.35">
      <c r="A10" t="s">
        <v>52</v>
      </c>
      <c r="B10" s="175">
        <v>43554</v>
      </c>
      <c r="C10">
        <v>49</v>
      </c>
      <c r="D10" t="s">
        <v>410</v>
      </c>
      <c r="E10">
        <v>18657</v>
      </c>
      <c r="G10" s="179" t="s">
        <v>405</v>
      </c>
      <c r="H10" s="178">
        <v>17909541.66</v>
      </c>
    </row>
    <row r="11" spans="1:14" x14ac:dyDescent="0.35">
      <c r="A11" t="s">
        <v>52</v>
      </c>
      <c r="B11" s="175">
        <v>43554</v>
      </c>
      <c r="C11">
        <v>49</v>
      </c>
      <c r="D11" t="s">
        <v>411</v>
      </c>
      <c r="E11">
        <v>5102</v>
      </c>
      <c r="G11" s="179" t="s">
        <v>406</v>
      </c>
      <c r="H11" s="178">
        <v>21168944.649999999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412</v>
      </c>
      <c r="E12">
        <v>774</v>
      </c>
      <c r="G12" s="179" t="s">
        <v>407</v>
      </c>
      <c r="H12" s="178">
        <v>36360.699999999997</v>
      </c>
    </row>
    <row r="13" spans="1:14" x14ac:dyDescent="0.35">
      <c r="A13" t="s">
        <v>52</v>
      </c>
      <c r="B13" s="175">
        <v>43554</v>
      </c>
      <c r="C13">
        <v>49</v>
      </c>
      <c r="D13" t="s">
        <v>413</v>
      </c>
      <c r="E13">
        <v>27</v>
      </c>
      <c r="G13" s="179" t="s">
        <v>408</v>
      </c>
      <c r="H13" s="178">
        <v>43429289.68</v>
      </c>
    </row>
    <row r="14" spans="1:14" x14ac:dyDescent="0.35">
      <c r="A14" t="s">
        <v>52</v>
      </c>
      <c r="B14" s="175">
        <v>43582</v>
      </c>
      <c r="C14">
        <v>49</v>
      </c>
      <c r="D14" t="s">
        <v>402</v>
      </c>
      <c r="E14">
        <v>402660</v>
      </c>
      <c r="G14" s="179" t="s">
        <v>409</v>
      </c>
      <c r="H14" s="178">
        <v>2062098.12</v>
      </c>
    </row>
    <row r="15" spans="1:14" x14ac:dyDescent="0.35">
      <c r="A15" t="s">
        <v>52</v>
      </c>
      <c r="B15" s="175">
        <v>43582</v>
      </c>
      <c r="C15">
        <v>49</v>
      </c>
      <c r="D15" t="s">
        <v>403</v>
      </c>
      <c r="E15">
        <v>33723</v>
      </c>
      <c r="G15" s="179" t="s">
        <v>410</v>
      </c>
      <c r="H15" s="178">
        <v>6021968.3499999996</v>
      </c>
    </row>
    <row r="16" spans="1:14" x14ac:dyDescent="0.35">
      <c r="A16" t="s">
        <v>52</v>
      </c>
      <c r="B16" s="175">
        <v>43582</v>
      </c>
      <c r="C16">
        <v>49</v>
      </c>
      <c r="D16" t="s">
        <v>404</v>
      </c>
      <c r="E16">
        <v>51024</v>
      </c>
      <c r="G16" s="179" t="s">
        <v>411</v>
      </c>
      <c r="H16" s="178">
        <v>7393447.8099999996</v>
      </c>
    </row>
    <row r="17" spans="1:8" x14ac:dyDescent="0.35">
      <c r="A17" t="s">
        <v>52</v>
      </c>
      <c r="B17" s="175">
        <v>43582</v>
      </c>
      <c r="C17">
        <v>49</v>
      </c>
      <c r="D17" t="s">
        <v>405</v>
      </c>
      <c r="E17">
        <v>8078</v>
      </c>
      <c r="G17" s="179" t="s">
        <v>412</v>
      </c>
      <c r="H17" s="178">
        <v>5876571.9699999997</v>
      </c>
    </row>
    <row r="18" spans="1:8" x14ac:dyDescent="0.35">
      <c r="A18" t="s">
        <v>52</v>
      </c>
      <c r="B18" s="175">
        <v>43582</v>
      </c>
      <c r="C18">
        <v>49</v>
      </c>
      <c r="D18" t="s">
        <v>406</v>
      </c>
      <c r="E18">
        <v>1043</v>
      </c>
      <c r="G18" s="179" t="s">
        <v>413</v>
      </c>
      <c r="H18" s="178">
        <v>8895.34</v>
      </c>
    </row>
    <row r="19" spans="1:8" x14ac:dyDescent="0.35">
      <c r="A19" t="s">
        <v>52</v>
      </c>
      <c r="B19" s="175">
        <v>43582</v>
      </c>
      <c r="C19">
        <v>49</v>
      </c>
      <c r="D19" t="s">
        <v>407</v>
      </c>
      <c r="E19">
        <v>305</v>
      </c>
      <c r="G19" s="177" t="s">
        <v>55</v>
      </c>
      <c r="H19" s="178">
        <v>146637616.44000003</v>
      </c>
    </row>
    <row r="20" spans="1:8" x14ac:dyDescent="0.35">
      <c r="A20" t="s">
        <v>52</v>
      </c>
      <c r="B20" s="175">
        <v>43582</v>
      </c>
      <c r="C20">
        <v>49</v>
      </c>
      <c r="D20" t="s">
        <v>408</v>
      </c>
      <c r="E20">
        <v>222614</v>
      </c>
      <c r="G20" s="179" t="s">
        <v>402</v>
      </c>
      <c r="H20" s="178">
        <v>52650400.689999998</v>
      </c>
    </row>
    <row r="21" spans="1:8" x14ac:dyDescent="0.35">
      <c r="A21" t="s">
        <v>52</v>
      </c>
      <c r="B21" s="175">
        <v>43582</v>
      </c>
      <c r="C21">
        <v>49</v>
      </c>
      <c r="D21" t="s">
        <v>409</v>
      </c>
      <c r="E21">
        <v>20333</v>
      </c>
      <c r="G21" s="179" t="s">
        <v>403</v>
      </c>
      <c r="H21" s="178">
        <v>2709589.45</v>
      </c>
    </row>
    <row r="22" spans="1:8" x14ac:dyDescent="0.35">
      <c r="A22" t="s">
        <v>52</v>
      </c>
      <c r="B22" s="175">
        <v>43582</v>
      </c>
      <c r="C22">
        <v>49</v>
      </c>
      <c r="D22" t="s">
        <v>410</v>
      </c>
      <c r="E22">
        <v>18643</v>
      </c>
      <c r="G22" s="179" t="s">
        <v>404</v>
      </c>
      <c r="H22" s="178">
        <v>9452744.3399999999</v>
      </c>
    </row>
    <row r="23" spans="1:8" x14ac:dyDescent="0.35">
      <c r="A23" t="s">
        <v>52</v>
      </c>
      <c r="B23" s="175">
        <v>43582</v>
      </c>
      <c r="C23">
        <v>49</v>
      </c>
      <c r="D23" t="s">
        <v>411</v>
      </c>
      <c r="E23">
        <v>5104</v>
      </c>
      <c r="G23" s="179" t="s">
        <v>405</v>
      </c>
      <c r="H23" s="178">
        <v>15381237.210000001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412</v>
      </c>
      <c r="E24">
        <v>773</v>
      </c>
      <c r="G24" s="179" t="s">
        <v>406</v>
      </c>
      <c r="H24" s="178">
        <v>20043892.41</v>
      </c>
    </row>
    <row r="25" spans="1:8" x14ac:dyDescent="0.35">
      <c r="A25" t="s">
        <v>52</v>
      </c>
      <c r="B25" s="175">
        <v>43582</v>
      </c>
      <c r="C25">
        <v>49</v>
      </c>
      <c r="D25" t="s">
        <v>413</v>
      </c>
      <c r="E25">
        <v>27</v>
      </c>
      <c r="G25" s="179" t="s">
        <v>407</v>
      </c>
      <c r="H25" s="178">
        <v>32291.61</v>
      </c>
    </row>
    <row r="26" spans="1:8" x14ac:dyDescent="0.35">
      <c r="A26" t="s">
        <v>52</v>
      </c>
      <c r="B26" s="175">
        <v>43610</v>
      </c>
      <c r="C26">
        <v>49</v>
      </c>
      <c r="D26" t="s">
        <v>402</v>
      </c>
      <c r="E26">
        <v>402309</v>
      </c>
      <c r="G26" s="179" t="s">
        <v>408</v>
      </c>
      <c r="H26" s="178">
        <v>29513548.989999998</v>
      </c>
    </row>
    <row r="27" spans="1:8" x14ac:dyDescent="0.35">
      <c r="A27" t="s">
        <v>52</v>
      </c>
      <c r="B27" s="175">
        <v>43610</v>
      </c>
      <c r="C27">
        <v>49</v>
      </c>
      <c r="D27" t="s">
        <v>403</v>
      </c>
      <c r="E27">
        <v>33714</v>
      </c>
      <c r="G27" s="179" t="s">
        <v>409</v>
      </c>
      <c r="H27" s="178">
        <v>2145773.48</v>
      </c>
    </row>
    <row r="28" spans="1:8" x14ac:dyDescent="0.35">
      <c r="A28" t="s">
        <v>52</v>
      </c>
      <c r="B28" s="175">
        <v>43610</v>
      </c>
      <c r="C28">
        <v>49</v>
      </c>
      <c r="D28" t="s">
        <v>404</v>
      </c>
      <c r="E28">
        <v>51082</v>
      </c>
      <c r="G28" s="179" t="s">
        <v>410</v>
      </c>
      <c r="H28" s="178">
        <v>3768462.07</v>
      </c>
    </row>
    <row r="29" spans="1:8" x14ac:dyDescent="0.35">
      <c r="A29" t="s">
        <v>52</v>
      </c>
      <c r="B29" s="175">
        <v>43610</v>
      </c>
      <c r="C29">
        <v>49</v>
      </c>
      <c r="D29" t="s">
        <v>405</v>
      </c>
      <c r="E29">
        <v>8081</v>
      </c>
      <c r="G29" s="179" t="s">
        <v>411</v>
      </c>
      <c r="H29" s="178">
        <v>5259509.83</v>
      </c>
    </row>
    <row r="30" spans="1:8" x14ac:dyDescent="0.35">
      <c r="A30" t="s">
        <v>52</v>
      </c>
      <c r="B30" s="175">
        <v>43610</v>
      </c>
      <c r="C30">
        <v>49</v>
      </c>
      <c r="D30" t="s">
        <v>406</v>
      </c>
      <c r="E30">
        <v>1044</v>
      </c>
      <c r="G30" s="179" t="s">
        <v>412</v>
      </c>
      <c r="H30" s="178">
        <v>5291257.03</v>
      </c>
    </row>
    <row r="31" spans="1:8" x14ac:dyDescent="0.35">
      <c r="A31" t="s">
        <v>52</v>
      </c>
      <c r="B31" s="175">
        <v>43610</v>
      </c>
      <c r="C31">
        <v>49</v>
      </c>
      <c r="D31" t="s">
        <v>407</v>
      </c>
      <c r="E31">
        <v>305</v>
      </c>
      <c r="G31" s="179" t="s">
        <v>413</v>
      </c>
      <c r="H31" s="178">
        <v>388909.33</v>
      </c>
    </row>
    <row r="32" spans="1:8" x14ac:dyDescent="0.35">
      <c r="A32" t="s">
        <v>52</v>
      </c>
      <c r="B32" s="175">
        <v>43610</v>
      </c>
      <c r="C32">
        <v>49</v>
      </c>
      <c r="D32" t="s">
        <v>408</v>
      </c>
      <c r="E32">
        <v>222273</v>
      </c>
      <c r="G32" s="177" t="s">
        <v>56</v>
      </c>
      <c r="H32" s="178">
        <v>719286</v>
      </c>
    </row>
    <row r="33" spans="1:8" x14ac:dyDescent="0.35">
      <c r="A33" t="s">
        <v>52</v>
      </c>
      <c r="B33" s="175">
        <v>43610</v>
      </c>
      <c r="C33">
        <v>49</v>
      </c>
      <c r="D33" t="s">
        <v>409</v>
      </c>
      <c r="E33">
        <v>20344</v>
      </c>
      <c r="G33" s="179" t="s">
        <v>402</v>
      </c>
      <c r="H33" s="178">
        <v>364091</v>
      </c>
    </row>
    <row r="34" spans="1:8" x14ac:dyDescent="0.35">
      <c r="A34" t="s">
        <v>52</v>
      </c>
      <c r="B34" s="175">
        <v>43610</v>
      </c>
      <c r="C34">
        <v>49</v>
      </c>
      <c r="D34" t="s">
        <v>410</v>
      </c>
      <c r="E34">
        <v>18600</v>
      </c>
      <c r="G34" s="179" t="s">
        <v>403</v>
      </c>
      <c r="H34" s="178">
        <v>31086</v>
      </c>
    </row>
    <row r="35" spans="1:8" x14ac:dyDescent="0.35">
      <c r="A35" t="s">
        <v>52</v>
      </c>
      <c r="B35" s="175">
        <v>43610</v>
      </c>
      <c r="C35">
        <v>49</v>
      </c>
      <c r="D35" t="s">
        <v>411</v>
      </c>
      <c r="E35">
        <v>5100</v>
      </c>
      <c r="G35" s="179" t="s">
        <v>404</v>
      </c>
      <c r="H35" s="178">
        <v>60073</v>
      </c>
    </row>
    <row r="36" spans="1:8" x14ac:dyDescent="0.35">
      <c r="A36" t="s">
        <v>52</v>
      </c>
      <c r="B36" s="175">
        <v>43610</v>
      </c>
      <c r="C36">
        <v>49</v>
      </c>
      <c r="D36" t="s">
        <v>412</v>
      </c>
      <c r="E36">
        <v>771</v>
      </c>
      <c r="G36" s="179" t="s">
        <v>405</v>
      </c>
      <c r="H36" s="178">
        <v>11311</v>
      </c>
    </row>
    <row r="37" spans="1:8" x14ac:dyDescent="0.35">
      <c r="A37" t="s">
        <v>52</v>
      </c>
      <c r="B37" s="175">
        <v>43610</v>
      </c>
      <c r="C37">
        <v>49</v>
      </c>
      <c r="D37" t="s">
        <v>413</v>
      </c>
      <c r="E37">
        <v>27</v>
      </c>
      <c r="G37" s="179" t="s">
        <v>406</v>
      </c>
      <c r="H37" s="178">
        <v>1497</v>
      </c>
    </row>
    <row r="38" spans="1:8" x14ac:dyDescent="0.35">
      <c r="A38" t="s">
        <v>52</v>
      </c>
      <c r="B38" s="175">
        <v>43645</v>
      </c>
      <c r="C38">
        <v>49</v>
      </c>
      <c r="D38" t="s">
        <v>402</v>
      </c>
      <c r="E38">
        <v>402127</v>
      </c>
      <c r="G38" s="179" t="s">
        <v>407</v>
      </c>
      <c r="H38" s="178">
        <v>8</v>
      </c>
    </row>
    <row r="39" spans="1:8" x14ac:dyDescent="0.35">
      <c r="A39" t="s">
        <v>52</v>
      </c>
      <c r="B39" s="175">
        <v>43645</v>
      </c>
      <c r="C39">
        <v>49</v>
      </c>
      <c r="D39" t="s">
        <v>403</v>
      </c>
      <c r="E39">
        <v>33684</v>
      </c>
      <c r="G39" s="179" t="s">
        <v>408</v>
      </c>
      <c r="H39" s="178">
        <v>198771</v>
      </c>
    </row>
    <row r="40" spans="1:8" x14ac:dyDescent="0.35">
      <c r="A40" t="s">
        <v>52</v>
      </c>
      <c r="B40" s="175">
        <v>43645</v>
      </c>
      <c r="C40">
        <v>49</v>
      </c>
      <c r="D40" t="s">
        <v>404</v>
      </c>
      <c r="E40">
        <v>51217</v>
      </c>
      <c r="G40" s="179" t="s">
        <v>409</v>
      </c>
      <c r="H40" s="178">
        <v>23856</v>
      </c>
    </row>
    <row r="41" spans="1:8" x14ac:dyDescent="0.35">
      <c r="A41" t="s">
        <v>52</v>
      </c>
      <c r="B41" s="175">
        <v>43645</v>
      </c>
      <c r="C41">
        <v>49</v>
      </c>
      <c r="D41" t="s">
        <v>405</v>
      </c>
      <c r="E41">
        <v>8094</v>
      </c>
      <c r="G41" s="179" t="s">
        <v>410</v>
      </c>
      <c r="H41" s="178">
        <v>21321</v>
      </c>
    </row>
    <row r="42" spans="1:8" x14ac:dyDescent="0.35">
      <c r="A42" t="s">
        <v>52</v>
      </c>
      <c r="B42" s="175">
        <v>43645</v>
      </c>
      <c r="C42">
        <v>49</v>
      </c>
      <c r="D42" t="s">
        <v>406</v>
      </c>
      <c r="E42">
        <v>1045</v>
      </c>
      <c r="G42" s="179" t="s">
        <v>411</v>
      </c>
      <c r="H42" s="178">
        <v>6287</v>
      </c>
    </row>
    <row r="43" spans="1:8" x14ac:dyDescent="0.35">
      <c r="A43" t="s">
        <v>52</v>
      </c>
      <c r="B43" s="175">
        <v>43645</v>
      </c>
      <c r="C43">
        <v>49</v>
      </c>
      <c r="D43" t="s">
        <v>407</v>
      </c>
      <c r="E43">
        <v>304</v>
      </c>
      <c r="G43" s="179" t="s">
        <v>412</v>
      </c>
      <c r="H43" s="178">
        <v>953</v>
      </c>
    </row>
    <row r="44" spans="1:8" x14ac:dyDescent="0.35">
      <c r="A44" t="s">
        <v>52</v>
      </c>
      <c r="B44" s="175">
        <v>43645</v>
      </c>
      <c r="C44">
        <v>49</v>
      </c>
      <c r="D44" t="s">
        <v>408</v>
      </c>
      <c r="E44">
        <v>222068</v>
      </c>
      <c r="G44" s="179" t="s">
        <v>413</v>
      </c>
      <c r="H44" s="178">
        <v>32</v>
      </c>
    </row>
    <row r="45" spans="1:8" x14ac:dyDescent="0.35">
      <c r="A45" t="s">
        <v>52</v>
      </c>
      <c r="B45" s="175">
        <v>43645</v>
      </c>
      <c r="C45">
        <v>49</v>
      </c>
      <c r="D45" t="s">
        <v>409</v>
      </c>
      <c r="E45">
        <v>20299</v>
      </c>
      <c r="G45" s="177" t="s">
        <v>61</v>
      </c>
      <c r="H45" s="178">
        <v>8</v>
      </c>
    </row>
    <row r="46" spans="1:8" x14ac:dyDescent="0.35">
      <c r="A46" t="s">
        <v>52</v>
      </c>
      <c r="B46" s="175">
        <v>43645</v>
      </c>
      <c r="C46">
        <v>49</v>
      </c>
      <c r="D46" t="s">
        <v>410</v>
      </c>
      <c r="E46">
        <v>18536</v>
      </c>
      <c r="G46" s="179" t="s">
        <v>404</v>
      </c>
      <c r="H46" s="178">
        <v>2</v>
      </c>
    </row>
    <row r="47" spans="1:8" x14ac:dyDescent="0.35">
      <c r="A47" t="s">
        <v>52</v>
      </c>
      <c r="B47" s="175">
        <v>43645</v>
      </c>
      <c r="C47">
        <v>49</v>
      </c>
      <c r="D47" t="s">
        <v>411</v>
      </c>
      <c r="E47">
        <v>5101</v>
      </c>
      <c r="G47" s="179" t="s">
        <v>405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412</v>
      </c>
      <c r="E48">
        <v>769</v>
      </c>
      <c r="G48" s="179" t="s">
        <v>408</v>
      </c>
      <c r="H48" s="178">
        <v>2</v>
      </c>
    </row>
    <row r="49" spans="1:8" x14ac:dyDescent="0.35">
      <c r="A49" t="s">
        <v>52</v>
      </c>
      <c r="B49" s="175">
        <v>43645</v>
      </c>
      <c r="C49">
        <v>49</v>
      </c>
      <c r="D49" t="s">
        <v>413</v>
      </c>
      <c r="E49">
        <v>27</v>
      </c>
      <c r="G49" s="179" t="s">
        <v>410</v>
      </c>
      <c r="H49" s="178">
        <v>2</v>
      </c>
    </row>
    <row r="50" spans="1:8" x14ac:dyDescent="0.35">
      <c r="A50" t="s">
        <v>52</v>
      </c>
      <c r="B50" s="175">
        <v>43673</v>
      </c>
      <c r="C50">
        <v>49</v>
      </c>
      <c r="D50" t="s">
        <v>402</v>
      </c>
      <c r="E50">
        <v>402402</v>
      </c>
    </row>
    <row r="51" spans="1:8" x14ac:dyDescent="0.35">
      <c r="A51" t="s">
        <v>52</v>
      </c>
      <c r="B51" s="175">
        <v>43673</v>
      </c>
      <c r="C51">
        <v>49</v>
      </c>
      <c r="D51" t="s">
        <v>403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404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405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406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407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408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409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410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411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412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413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402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403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404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405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406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407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408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409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410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411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412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413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402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403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404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405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406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407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408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409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410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411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412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413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402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403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404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405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406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407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408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409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410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411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412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413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402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403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404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405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406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407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408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409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410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411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412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413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402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403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404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405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406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407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408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409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410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411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412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413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402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403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404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405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406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407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408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409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410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411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412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413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402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403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404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405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406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407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408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409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410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411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412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413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402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403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404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405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406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407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408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409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410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411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412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413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402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403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404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405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406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408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409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410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411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412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402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403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404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405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406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408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409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410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411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412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413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402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403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404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405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406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407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408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409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410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411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412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413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402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403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404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405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406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407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408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409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410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411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412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413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402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403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404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405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406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407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408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409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410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411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412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413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402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403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404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405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406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407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408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409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410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411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412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413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402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403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404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405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406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407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408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409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410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411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412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402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403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404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405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406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407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408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409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410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411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412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402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403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404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405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406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407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408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409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410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411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412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413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402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403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404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405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406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407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408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409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410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411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412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402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403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404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405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406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407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408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409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410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411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412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402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403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404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405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406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408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409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410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411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412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402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403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404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405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406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407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408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409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410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411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412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402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403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404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405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406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408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409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410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411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412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402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403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404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405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406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408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409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410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411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412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413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402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403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404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405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406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407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408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409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410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411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412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413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402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403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404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405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406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408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409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410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411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412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413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402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403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404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405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406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408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409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410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411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412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402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403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404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405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406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408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409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410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411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412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413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402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403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404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405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406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408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409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410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411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412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402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403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404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405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406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408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409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410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411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412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402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403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404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405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406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408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409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410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411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412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413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402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403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404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405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406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407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408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409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410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411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412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402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403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404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405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406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408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409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410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411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412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402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403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404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405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406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408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409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410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411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412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402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403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404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405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406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407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408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409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410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411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412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402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403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404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405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406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408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409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410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411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412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402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403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404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405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406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408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409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410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411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412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402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403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404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405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406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408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409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410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411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412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413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402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403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404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405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406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407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408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409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410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411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412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402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403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404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405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406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408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409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410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411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412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413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402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403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404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405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406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408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409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410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411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412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402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403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404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405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406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408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409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410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411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412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402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403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404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405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406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408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409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410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411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412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402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403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404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405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406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408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409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410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411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412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402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403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404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405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406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408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409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410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411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412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402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403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404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405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406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407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408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409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410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411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412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402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403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404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405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406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408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409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410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411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412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402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403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404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405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406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408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409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410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411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412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402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403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404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405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406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408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409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410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411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412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402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403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404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405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406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408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409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410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411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412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402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403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404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405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406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408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409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410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411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412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402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403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404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405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406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408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409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410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411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412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402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403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404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405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406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407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408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409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410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411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412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402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403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404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405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406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407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408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409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410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411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412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413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402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403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404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405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406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407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408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409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410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411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412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402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403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404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405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406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407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408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409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410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411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412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402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403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404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405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406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407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408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409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410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411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412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402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403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404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405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406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407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408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409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410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411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412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402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403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404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405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406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408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409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410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411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412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402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403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404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405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406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408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409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410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411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412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402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403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404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405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406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408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409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410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411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412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402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403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404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405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406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407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408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409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410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411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412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413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402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403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404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405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406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407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408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409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410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411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412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413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402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403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404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405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406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407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408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409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410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411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412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413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402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403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404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405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406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407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408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409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410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411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412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413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402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403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404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405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406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407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408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409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410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411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412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413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402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403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404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405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406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407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408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409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410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411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412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413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402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403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404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405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406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407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408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409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410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411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412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413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402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403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404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405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406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407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408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409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410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411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412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413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402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403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404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405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406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407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408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409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410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411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412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413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402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403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404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405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406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407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408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409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410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411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412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413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402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403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404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405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406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407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408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409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410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411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412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413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402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403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404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405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406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407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408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409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410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411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412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413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402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403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404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405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406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407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408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409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410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411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412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413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402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403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404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405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406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407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408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409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410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411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412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413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402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403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404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405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406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407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408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409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410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411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412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413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402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403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404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405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406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407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408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409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410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411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412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413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402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403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404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405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406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407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408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409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410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411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412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413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402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403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404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405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406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407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408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409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410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411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412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413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402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403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404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405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406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407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408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409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410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411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412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413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402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403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404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405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406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407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408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409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410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411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412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413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402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403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404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405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406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407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408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409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410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411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412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413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402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403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404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405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406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407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408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409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410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411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412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413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402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403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404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405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406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407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408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409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410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411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412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413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402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403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404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405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406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407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408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409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410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411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412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413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402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403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404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405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406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407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408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409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410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411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412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413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402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403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404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405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406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407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408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409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410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411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412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413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402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403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404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405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406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407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408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409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410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411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412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413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402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403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404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405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406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407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408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409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410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411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412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413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402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403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404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405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406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407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408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409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410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411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412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413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402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403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404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405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406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407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408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409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410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411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412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413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402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403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404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405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406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407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408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409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410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411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412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413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402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403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404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405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406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407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408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409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410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411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412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413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402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403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404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405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406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407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408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409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410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411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412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413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402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403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404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405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406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407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408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409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410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411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412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413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402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403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404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405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406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407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408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409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410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411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412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413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402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403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404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405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406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407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408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409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410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411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412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413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402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403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404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405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406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407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408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409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410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411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412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413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402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403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404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405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406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407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408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409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410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411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412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413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402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403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404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405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406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407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408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409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410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411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412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413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402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403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404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405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406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407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408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409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410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411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412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413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402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403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404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405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406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407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408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409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410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411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412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413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402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403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404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405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406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407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408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409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410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411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412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413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402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403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404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405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406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407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408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409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410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411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412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413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402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403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404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405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406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407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408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409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410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411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412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413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402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403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404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405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406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407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408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409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410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411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412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413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402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403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404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405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406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407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408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409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410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411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412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413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402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403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404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405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406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407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408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409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410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411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412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413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402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403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404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405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406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407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408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409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410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411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412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413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402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403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404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405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406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407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408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409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410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411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412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413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402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403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404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405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406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407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408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409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410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411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412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413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402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403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404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405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406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407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408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409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410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411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412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413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402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403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404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405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406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407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408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409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410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411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412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413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402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403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404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405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406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407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408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409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410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411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412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413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402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403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404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405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406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407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408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409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410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411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412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413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402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403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404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405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406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407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408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409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410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411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412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413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402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403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404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405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406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407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408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409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410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411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412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413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402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403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404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405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406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407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408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409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410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411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412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413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402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403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404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405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406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407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408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409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410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411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412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413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402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403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404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405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406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407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408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409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410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411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412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413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402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403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404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405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406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407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408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409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410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411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412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413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402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403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404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405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406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407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408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409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410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411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412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413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402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403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404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405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406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407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408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409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410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411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412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413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402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403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404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405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406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407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408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409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410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411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412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413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402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403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404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405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406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407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408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409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410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411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412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413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402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403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404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405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406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407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408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409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410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411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412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413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402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403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404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405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406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407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408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409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410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411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412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413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402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403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404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405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406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407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408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409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410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411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412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413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402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403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404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405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406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408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409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410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411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412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413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402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403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404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405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406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407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408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409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410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411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412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413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402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403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404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405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406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408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409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410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411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412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413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402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403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404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405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406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407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408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409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410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411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412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413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402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403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404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405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406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407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408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409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410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411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412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413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402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403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404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405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406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407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408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409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410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411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412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413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402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403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404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405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406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407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408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409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410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411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412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413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402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403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404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405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406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407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408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409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410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411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412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413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402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403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404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405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406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407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408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409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410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411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412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413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402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403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404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405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406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407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408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409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410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411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412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413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402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403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404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405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406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407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408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409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410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411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412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413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402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403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404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405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406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407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408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409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410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411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412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413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402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403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404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405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406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407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408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409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410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411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412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413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402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403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404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405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406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408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409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410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411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412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413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402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403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404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405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406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407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408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409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410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411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412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413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402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403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404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405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406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407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408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409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410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411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412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413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402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403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404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405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406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407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408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409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410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411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412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413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402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403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404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405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406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407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408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409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410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411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412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413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402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403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404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405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406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407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408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409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410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411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412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413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402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403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404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405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406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407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408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409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410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411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412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413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402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403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404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405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406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407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408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409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410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411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412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413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402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403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404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405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406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407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408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409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410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411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412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413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402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403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404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405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406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407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408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409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410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411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412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413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402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403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404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405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406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407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408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409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410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411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412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413</v>
      </c>
      <c r="E1801">
        <v>30</v>
      </c>
    </row>
    <row r="1802" spans="1:5" x14ac:dyDescent="0.35">
      <c r="A1802" t="s">
        <v>61</v>
      </c>
      <c r="B1802" s="175">
        <v>43554</v>
      </c>
      <c r="C1802">
        <v>49</v>
      </c>
      <c r="D1802" t="s">
        <v>404</v>
      </c>
      <c r="E1802">
        <v>20</v>
      </c>
    </row>
    <row r="1803" spans="1:5" x14ac:dyDescent="0.35">
      <c r="A1803" t="s">
        <v>61</v>
      </c>
      <c r="B1803" s="175">
        <v>43554</v>
      </c>
      <c r="C1803">
        <v>49</v>
      </c>
      <c r="D1803" t="s">
        <v>405</v>
      </c>
      <c r="E1803">
        <v>1</v>
      </c>
    </row>
    <row r="1804" spans="1:5" x14ac:dyDescent="0.35">
      <c r="A1804" t="s">
        <v>61</v>
      </c>
      <c r="B1804" s="175">
        <v>43554</v>
      </c>
      <c r="C1804">
        <v>49</v>
      </c>
      <c r="D1804" t="s">
        <v>408</v>
      </c>
      <c r="E1804">
        <v>1</v>
      </c>
    </row>
    <row r="1805" spans="1:5" x14ac:dyDescent="0.35">
      <c r="A1805" t="s">
        <v>61</v>
      </c>
      <c r="B1805" s="175">
        <v>43554</v>
      </c>
      <c r="C1805">
        <v>49</v>
      </c>
      <c r="D1805" t="s">
        <v>409</v>
      </c>
      <c r="E1805">
        <v>3</v>
      </c>
    </row>
    <row r="1806" spans="1:5" x14ac:dyDescent="0.35">
      <c r="A1806" t="s">
        <v>61</v>
      </c>
      <c r="B1806" s="175">
        <v>43554</v>
      </c>
      <c r="C1806">
        <v>49</v>
      </c>
      <c r="D1806" t="s">
        <v>410</v>
      </c>
      <c r="E1806">
        <v>19</v>
      </c>
    </row>
    <row r="1807" spans="1:5" x14ac:dyDescent="0.35">
      <c r="A1807" t="s">
        <v>61</v>
      </c>
      <c r="B1807" s="175">
        <v>43554</v>
      </c>
      <c r="C1807">
        <v>49</v>
      </c>
      <c r="D1807" t="s">
        <v>411</v>
      </c>
      <c r="E1807">
        <v>4</v>
      </c>
    </row>
    <row r="1808" spans="1:5" x14ac:dyDescent="0.35">
      <c r="A1808" t="s">
        <v>61</v>
      </c>
      <c r="B1808" s="175">
        <v>43582</v>
      </c>
      <c r="C1808">
        <v>49</v>
      </c>
      <c r="D1808" t="s">
        <v>402</v>
      </c>
      <c r="E1808">
        <v>184</v>
      </c>
    </row>
    <row r="1809" spans="1:5" x14ac:dyDescent="0.35">
      <c r="A1809" t="s">
        <v>61</v>
      </c>
      <c r="B1809" s="175">
        <v>43582</v>
      </c>
      <c r="C1809">
        <v>49</v>
      </c>
      <c r="D1809" t="s">
        <v>403</v>
      </c>
      <c r="E1809">
        <v>25</v>
      </c>
    </row>
    <row r="1810" spans="1:5" x14ac:dyDescent="0.35">
      <c r="A1810" t="s">
        <v>61</v>
      </c>
      <c r="B1810" s="175">
        <v>43582</v>
      </c>
      <c r="C1810">
        <v>49</v>
      </c>
      <c r="D1810" t="s">
        <v>404</v>
      </c>
      <c r="E1810">
        <v>47</v>
      </c>
    </row>
    <row r="1811" spans="1:5" x14ac:dyDescent="0.35">
      <c r="A1811" t="s">
        <v>61</v>
      </c>
      <c r="B1811" s="175">
        <v>43582</v>
      </c>
      <c r="C1811">
        <v>49</v>
      </c>
      <c r="D1811" t="s">
        <v>405</v>
      </c>
      <c r="E1811">
        <v>5</v>
      </c>
    </row>
    <row r="1812" spans="1:5" x14ac:dyDescent="0.35">
      <c r="A1812" t="s">
        <v>61</v>
      </c>
      <c r="B1812" s="175">
        <v>43582</v>
      </c>
      <c r="C1812">
        <v>49</v>
      </c>
      <c r="D1812" t="s">
        <v>408</v>
      </c>
      <c r="E1812">
        <v>50</v>
      </c>
    </row>
    <row r="1813" spans="1:5" x14ac:dyDescent="0.35">
      <c r="A1813" t="s">
        <v>61</v>
      </c>
      <c r="B1813" s="175">
        <v>43582</v>
      </c>
      <c r="C1813">
        <v>49</v>
      </c>
      <c r="D1813" t="s">
        <v>409</v>
      </c>
      <c r="E1813">
        <v>13</v>
      </c>
    </row>
    <row r="1814" spans="1:5" x14ac:dyDescent="0.35">
      <c r="A1814" t="s">
        <v>61</v>
      </c>
      <c r="B1814" s="175">
        <v>43582</v>
      </c>
      <c r="C1814">
        <v>49</v>
      </c>
      <c r="D1814" t="s">
        <v>410</v>
      </c>
      <c r="E1814">
        <v>10</v>
      </c>
    </row>
    <row r="1815" spans="1:5" x14ac:dyDescent="0.35">
      <c r="A1815" t="s">
        <v>61</v>
      </c>
      <c r="B1815" s="175">
        <v>43582</v>
      </c>
      <c r="C1815">
        <v>49</v>
      </c>
      <c r="D1815" t="s">
        <v>411</v>
      </c>
      <c r="E1815">
        <v>3</v>
      </c>
    </row>
    <row r="1816" spans="1:5" x14ac:dyDescent="0.35">
      <c r="A1816" t="s">
        <v>61</v>
      </c>
      <c r="B1816" s="175">
        <v>43610</v>
      </c>
      <c r="C1816">
        <v>49</v>
      </c>
      <c r="D1816" t="s">
        <v>402</v>
      </c>
      <c r="E1816">
        <v>838</v>
      </c>
    </row>
    <row r="1817" spans="1:5" x14ac:dyDescent="0.35">
      <c r="A1817" t="s">
        <v>61</v>
      </c>
      <c r="B1817" s="175">
        <v>43610</v>
      </c>
      <c r="C1817">
        <v>49</v>
      </c>
      <c r="D1817" t="s">
        <v>403</v>
      </c>
      <c r="E1817">
        <v>274</v>
      </c>
    </row>
    <row r="1818" spans="1:5" x14ac:dyDescent="0.35">
      <c r="A1818" t="s">
        <v>61</v>
      </c>
      <c r="B1818" s="175">
        <v>43610</v>
      </c>
      <c r="C1818">
        <v>49</v>
      </c>
      <c r="D1818" t="s">
        <v>404</v>
      </c>
      <c r="E1818">
        <v>25</v>
      </c>
    </row>
    <row r="1819" spans="1:5" x14ac:dyDescent="0.35">
      <c r="A1819" t="s">
        <v>61</v>
      </c>
      <c r="B1819" s="175">
        <v>43610</v>
      </c>
      <c r="C1819">
        <v>49</v>
      </c>
      <c r="D1819" t="s">
        <v>405</v>
      </c>
      <c r="E1819">
        <v>3</v>
      </c>
    </row>
    <row r="1820" spans="1:5" x14ac:dyDescent="0.35">
      <c r="A1820" t="s">
        <v>61</v>
      </c>
      <c r="B1820" s="175">
        <v>43610</v>
      </c>
      <c r="C1820">
        <v>49</v>
      </c>
      <c r="D1820" t="s">
        <v>408</v>
      </c>
      <c r="E1820">
        <v>36</v>
      </c>
    </row>
    <row r="1821" spans="1:5" x14ac:dyDescent="0.35">
      <c r="A1821" t="s">
        <v>61</v>
      </c>
      <c r="B1821" s="175">
        <v>43610</v>
      </c>
      <c r="C1821">
        <v>49</v>
      </c>
      <c r="D1821" t="s">
        <v>409</v>
      </c>
      <c r="E1821">
        <v>14</v>
      </c>
    </row>
    <row r="1822" spans="1:5" x14ac:dyDescent="0.35">
      <c r="A1822" t="s">
        <v>61</v>
      </c>
      <c r="B1822" s="175">
        <v>43610</v>
      </c>
      <c r="C1822">
        <v>49</v>
      </c>
      <c r="D1822" t="s">
        <v>410</v>
      </c>
      <c r="E1822">
        <v>1</v>
      </c>
    </row>
    <row r="1823" spans="1:5" x14ac:dyDescent="0.35">
      <c r="A1823" t="s">
        <v>61</v>
      </c>
      <c r="B1823" s="175">
        <v>43610</v>
      </c>
      <c r="C1823">
        <v>49</v>
      </c>
      <c r="D1823" t="s">
        <v>411</v>
      </c>
      <c r="E1823">
        <v>1</v>
      </c>
    </row>
    <row r="1824" spans="1:5" x14ac:dyDescent="0.35">
      <c r="A1824" t="s">
        <v>61</v>
      </c>
      <c r="B1824" s="175">
        <v>43645</v>
      </c>
      <c r="C1824">
        <v>49</v>
      </c>
      <c r="D1824" t="s">
        <v>402</v>
      </c>
      <c r="E1824">
        <v>1119</v>
      </c>
    </row>
    <row r="1825" spans="1:5" x14ac:dyDescent="0.35">
      <c r="A1825" t="s">
        <v>61</v>
      </c>
      <c r="B1825" s="175">
        <v>43645</v>
      </c>
      <c r="C1825">
        <v>49</v>
      </c>
      <c r="D1825" t="s">
        <v>403</v>
      </c>
      <c r="E1825">
        <v>349</v>
      </c>
    </row>
    <row r="1826" spans="1:5" x14ac:dyDescent="0.35">
      <c r="A1826" t="s">
        <v>61</v>
      </c>
      <c r="B1826" s="175">
        <v>43645</v>
      </c>
      <c r="C1826">
        <v>49</v>
      </c>
      <c r="D1826" t="s">
        <v>404</v>
      </c>
      <c r="E1826">
        <v>36</v>
      </c>
    </row>
    <row r="1827" spans="1:5" x14ac:dyDescent="0.35">
      <c r="A1827" t="s">
        <v>61</v>
      </c>
      <c r="B1827" s="175">
        <v>43645</v>
      </c>
      <c r="C1827">
        <v>49</v>
      </c>
      <c r="D1827" t="s">
        <v>405</v>
      </c>
      <c r="E1827">
        <v>4</v>
      </c>
    </row>
    <row r="1828" spans="1:5" x14ac:dyDescent="0.35">
      <c r="A1828" t="s">
        <v>61</v>
      </c>
      <c r="B1828" s="175">
        <v>43645</v>
      </c>
      <c r="C1828">
        <v>49</v>
      </c>
      <c r="D1828" t="s">
        <v>408</v>
      </c>
      <c r="E1828">
        <v>134</v>
      </c>
    </row>
    <row r="1829" spans="1:5" x14ac:dyDescent="0.35">
      <c r="A1829" t="s">
        <v>61</v>
      </c>
      <c r="B1829" s="175">
        <v>43645</v>
      </c>
      <c r="C1829">
        <v>49</v>
      </c>
      <c r="D1829" t="s">
        <v>409</v>
      </c>
      <c r="E1829">
        <v>32</v>
      </c>
    </row>
    <row r="1830" spans="1:5" x14ac:dyDescent="0.35">
      <c r="A1830" t="s">
        <v>61</v>
      </c>
      <c r="B1830" s="175">
        <v>43645</v>
      </c>
      <c r="C1830">
        <v>49</v>
      </c>
      <c r="D1830" t="s">
        <v>410</v>
      </c>
      <c r="E1830">
        <v>6</v>
      </c>
    </row>
    <row r="1831" spans="1:5" x14ac:dyDescent="0.35">
      <c r="A1831" t="s">
        <v>61</v>
      </c>
      <c r="B1831" s="175">
        <v>43673</v>
      </c>
      <c r="C1831">
        <v>49</v>
      </c>
      <c r="D1831" t="s">
        <v>402</v>
      </c>
      <c r="E1831">
        <v>714</v>
      </c>
    </row>
    <row r="1832" spans="1:5" x14ac:dyDescent="0.35">
      <c r="A1832" t="s">
        <v>61</v>
      </c>
      <c r="B1832" s="175">
        <v>43673</v>
      </c>
      <c r="C1832">
        <v>49</v>
      </c>
      <c r="D1832" t="s">
        <v>403</v>
      </c>
      <c r="E1832">
        <v>205</v>
      </c>
    </row>
    <row r="1833" spans="1:5" x14ac:dyDescent="0.35">
      <c r="A1833" t="s">
        <v>61</v>
      </c>
      <c r="B1833" s="175">
        <v>43673</v>
      </c>
      <c r="C1833">
        <v>49</v>
      </c>
      <c r="D1833" t="s">
        <v>404</v>
      </c>
      <c r="E1833">
        <v>23</v>
      </c>
    </row>
    <row r="1834" spans="1:5" x14ac:dyDescent="0.35">
      <c r="A1834" t="s">
        <v>61</v>
      </c>
      <c r="B1834" s="175">
        <v>43673</v>
      </c>
      <c r="C1834">
        <v>49</v>
      </c>
      <c r="D1834" t="s">
        <v>405</v>
      </c>
      <c r="E1834">
        <v>4</v>
      </c>
    </row>
    <row r="1835" spans="1:5" x14ac:dyDescent="0.35">
      <c r="A1835" t="s">
        <v>61</v>
      </c>
      <c r="B1835" s="175">
        <v>43673</v>
      </c>
      <c r="C1835">
        <v>49</v>
      </c>
      <c r="D1835" t="s">
        <v>408</v>
      </c>
      <c r="E1835">
        <v>62</v>
      </c>
    </row>
    <row r="1836" spans="1:5" x14ac:dyDescent="0.35">
      <c r="A1836" t="s">
        <v>61</v>
      </c>
      <c r="B1836" s="175">
        <v>43673</v>
      </c>
      <c r="C1836">
        <v>49</v>
      </c>
      <c r="D1836" t="s">
        <v>409</v>
      </c>
      <c r="E1836">
        <v>13</v>
      </c>
    </row>
    <row r="1837" spans="1:5" x14ac:dyDescent="0.35">
      <c r="A1837" t="s">
        <v>61</v>
      </c>
      <c r="B1837" s="175">
        <v>43673</v>
      </c>
      <c r="C1837">
        <v>49</v>
      </c>
      <c r="D1837" t="s">
        <v>410</v>
      </c>
      <c r="E1837">
        <v>3</v>
      </c>
    </row>
    <row r="1838" spans="1:5" x14ac:dyDescent="0.35">
      <c r="A1838" t="s">
        <v>61</v>
      </c>
      <c r="B1838" s="175">
        <v>43673</v>
      </c>
      <c r="C1838">
        <v>49</v>
      </c>
      <c r="D1838" t="s">
        <v>412</v>
      </c>
      <c r="E1838">
        <v>1</v>
      </c>
    </row>
    <row r="1839" spans="1:5" x14ac:dyDescent="0.35">
      <c r="A1839" t="s">
        <v>61</v>
      </c>
      <c r="B1839" s="175">
        <v>43708</v>
      </c>
      <c r="C1839">
        <v>49</v>
      </c>
      <c r="D1839" t="s">
        <v>402</v>
      </c>
      <c r="E1839">
        <v>1174</v>
      </c>
    </row>
    <row r="1840" spans="1:5" x14ac:dyDescent="0.35">
      <c r="A1840" t="s">
        <v>61</v>
      </c>
      <c r="B1840" s="175">
        <v>43708</v>
      </c>
      <c r="C1840">
        <v>49</v>
      </c>
      <c r="D1840" t="s">
        <v>403</v>
      </c>
      <c r="E1840">
        <v>344</v>
      </c>
    </row>
    <row r="1841" spans="1:5" x14ac:dyDescent="0.35">
      <c r="A1841" t="s">
        <v>61</v>
      </c>
      <c r="B1841" s="175">
        <v>43708</v>
      </c>
      <c r="C1841">
        <v>49</v>
      </c>
      <c r="D1841" t="s">
        <v>404</v>
      </c>
      <c r="E1841">
        <v>29</v>
      </c>
    </row>
    <row r="1842" spans="1:5" x14ac:dyDescent="0.35">
      <c r="A1842" t="s">
        <v>61</v>
      </c>
      <c r="B1842" s="175">
        <v>43708</v>
      </c>
      <c r="C1842">
        <v>49</v>
      </c>
      <c r="D1842" t="s">
        <v>405</v>
      </c>
      <c r="E1842">
        <v>4</v>
      </c>
    </row>
    <row r="1843" spans="1:5" x14ac:dyDescent="0.35">
      <c r="A1843" t="s">
        <v>61</v>
      </c>
      <c r="B1843" s="175">
        <v>43708</v>
      </c>
      <c r="C1843">
        <v>49</v>
      </c>
      <c r="D1843" t="s">
        <v>408</v>
      </c>
      <c r="E1843">
        <v>120</v>
      </c>
    </row>
    <row r="1844" spans="1:5" x14ac:dyDescent="0.35">
      <c r="A1844" t="s">
        <v>61</v>
      </c>
      <c r="B1844" s="175">
        <v>43708</v>
      </c>
      <c r="C1844">
        <v>49</v>
      </c>
      <c r="D1844" t="s">
        <v>409</v>
      </c>
      <c r="E1844">
        <v>37</v>
      </c>
    </row>
    <row r="1845" spans="1:5" x14ac:dyDescent="0.35">
      <c r="A1845" t="s">
        <v>61</v>
      </c>
      <c r="B1845" s="175">
        <v>43708</v>
      </c>
      <c r="C1845">
        <v>49</v>
      </c>
      <c r="D1845" t="s">
        <v>410</v>
      </c>
      <c r="E1845">
        <v>5</v>
      </c>
    </row>
    <row r="1846" spans="1:5" x14ac:dyDescent="0.35">
      <c r="A1846" t="s">
        <v>61</v>
      </c>
      <c r="B1846" s="175">
        <v>43708</v>
      </c>
      <c r="C1846">
        <v>49</v>
      </c>
      <c r="D1846" t="s">
        <v>411</v>
      </c>
      <c r="E1846">
        <v>1</v>
      </c>
    </row>
    <row r="1847" spans="1:5" x14ac:dyDescent="0.35">
      <c r="A1847" t="s">
        <v>61</v>
      </c>
      <c r="B1847" s="175">
        <v>43736</v>
      </c>
      <c r="C1847">
        <v>49</v>
      </c>
      <c r="D1847" t="s">
        <v>402</v>
      </c>
      <c r="E1847">
        <v>1230</v>
      </c>
    </row>
    <row r="1848" spans="1:5" x14ac:dyDescent="0.35">
      <c r="A1848" t="s">
        <v>61</v>
      </c>
      <c r="B1848" s="175">
        <v>43736</v>
      </c>
      <c r="C1848">
        <v>49</v>
      </c>
      <c r="D1848" t="s">
        <v>403</v>
      </c>
      <c r="E1848">
        <v>244</v>
      </c>
    </row>
    <row r="1849" spans="1:5" x14ac:dyDescent="0.35">
      <c r="A1849" t="s">
        <v>61</v>
      </c>
      <c r="B1849" s="175">
        <v>43736</v>
      </c>
      <c r="C1849">
        <v>49</v>
      </c>
      <c r="D1849" t="s">
        <v>404</v>
      </c>
      <c r="E1849">
        <v>29</v>
      </c>
    </row>
    <row r="1850" spans="1:5" x14ac:dyDescent="0.35">
      <c r="A1850" t="s">
        <v>61</v>
      </c>
      <c r="B1850" s="175">
        <v>43736</v>
      </c>
      <c r="C1850">
        <v>49</v>
      </c>
      <c r="D1850" t="s">
        <v>405</v>
      </c>
      <c r="E1850">
        <v>2</v>
      </c>
    </row>
    <row r="1851" spans="1:5" x14ac:dyDescent="0.35">
      <c r="A1851" t="s">
        <v>61</v>
      </c>
      <c r="B1851" s="175">
        <v>43736</v>
      </c>
      <c r="C1851">
        <v>49</v>
      </c>
      <c r="D1851" t="s">
        <v>408</v>
      </c>
      <c r="E1851">
        <v>153</v>
      </c>
    </row>
    <row r="1852" spans="1:5" x14ac:dyDescent="0.35">
      <c r="A1852" t="s">
        <v>61</v>
      </c>
      <c r="B1852" s="175">
        <v>43736</v>
      </c>
      <c r="C1852">
        <v>49</v>
      </c>
      <c r="D1852" t="s">
        <v>409</v>
      </c>
      <c r="E1852">
        <v>38</v>
      </c>
    </row>
    <row r="1853" spans="1:5" x14ac:dyDescent="0.35">
      <c r="A1853" t="s">
        <v>61</v>
      </c>
      <c r="B1853" s="175">
        <v>43736</v>
      </c>
      <c r="C1853">
        <v>49</v>
      </c>
      <c r="D1853" t="s">
        <v>410</v>
      </c>
      <c r="E1853">
        <v>2</v>
      </c>
    </row>
    <row r="1854" spans="1:5" x14ac:dyDescent="0.35">
      <c r="A1854" t="s">
        <v>61</v>
      </c>
      <c r="B1854" s="175">
        <v>43764</v>
      </c>
      <c r="C1854">
        <v>49</v>
      </c>
      <c r="D1854" t="s">
        <v>402</v>
      </c>
      <c r="E1854">
        <v>666</v>
      </c>
    </row>
    <row r="1855" spans="1:5" x14ac:dyDescent="0.35">
      <c r="A1855" t="s">
        <v>61</v>
      </c>
      <c r="B1855" s="175">
        <v>43764</v>
      </c>
      <c r="C1855">
        <v>49</v>
      </c>
      <c r="D1855" t="s">
        <v>403</v>
      </c>
      <c r="E1855">
        <v>196</v>
      </c>
    </row>
    <row r="1856" spans="1:5" x14ac:dyDescent="0.35">
      <c r="A1856" t="s">
        <v>61</v>
      </c>
      <c r="B1856" s="175">
        <v>43764</v>
      </c>
      <c r="C1856">
        <v>49</v>
      </c>
      <c r="D1856" t="s">
        <v>404</v>
      </c>
      <c r="E1856">
        <v>14</v>
      </c>
    </row>
    <row r="1857" spans="1:5" x14ac:dyDescent="0.35">
      <c r="A1857" t="s">
        <v>61</v>
      </c>
      <c r="B1857" s="175">
        <v>43764</v>
      </c>
      <c r="C1857">
        <v>49</v>
      </c>
      <c r="D1857" t="s">
        <v>405</v>
      </c>
      <c r="E1857">
        <v>5</v>
      </c>
    </row>
    <row r="1858" spans="1:5" x14ac:dyDescent="0.35">
      <c r="A1858" t="s">
        <v>61</v>
      </c>
      <c r="B1858" s="175">
        <v>43764</v>
      </c>
      <c r="C1858">
        <v>49</v>
      </c>
      <c r="D1858" t="s">
        <v>408</v>
      </c>
      <c r="E1858">
        <v>60</v>
      </c>
    </row>
    <row r="1859" spans="1:5" x14ac:dyDescent="0.35">
      <c r="A1859" t="s">
        <v>61</v>
      </c>
      <c r="B1859" s="175">
        <v>43764</v>
      </c>
      <c r="C1859">
        <v>49</v>
      </c>
      <c r="D1859" t="s">
        <v>409</v>
      </c>
      <c r="E1859">
        <v>35</v>
      </c>
    </row>
    <row r="1860" spans="1:5" x14ac:dyDescent="0.35">
      <c r="A1860" t="s">
        <v>61</v>
      </c>
      <c r="B1860" s="175">
        <v>43764</v>
      </c>
      <c r="C1860">
        <v>49</v>
      </c>
      <c r="D1860" t="s">
        <v>410</v>
      </c>
      <c r="E1860">
        <v>3</v>
      </c>
    </row>
    <row r="1861" spans="1:5" x14ac:dyDescent="0.35">
      <c r="A1861" t="s">
        <v>61</v>
      </c>
      <c r="B1861" s="175">
        <v>43799</v>
      </c>
      <c r="C1861">
        <v>49</v>
      </c>
      <c r="D1861" t="s">
        <v>402</v>
      </c>
      <c r="E1861">
        <v>1</v>
      </c>
    </row>
    <row r="1862" spans="1:5" x14ac:dyDescent="0.35">
      <c r="A1862" t="s">
        <v>61</v>
      </c>
      <c r="B1862" s="175">
        <v>43799</v>
      </c>
      <c r="C1862">
        <v>49</v>
      </c>
      <c r="D1862" t="s">
        <v>404</v>
      </c>
      <c r="E1862">
        <v>48</v>
      </c>
    </row>
    <row r="1863" spans="1:5" x14ac:dyDescent="0.35">
      <c r="A1863" t="s">
        <v>61</v>
      </c>
      <c r="B1863" s="175">
        <v>43799</v>
      </c>
      <c r="C1863">
        <v>49</v>
      </c>
      <c r="D1863" t="s">
        <v>405</v>
      </c>
      <c r="E1863">
        <v>2</v>
      </c>
    </row>
    <row r="1864" spans="1:5" x14ac:dyDescent="0.35">
      <c r="A1864" t="s">
        <v>61</v>
      </c>
      <c r="B1864" s="175">
        <v>43799</v>
      </c>
      <c r="C1864">
        <v>49</v>
      </c>
      <c r="D1864" t="s">
        <v>408</v>
      </c>
      <c r="E1864">
        <v>1</v>
      </c>
    </row>
    <row r="1865" spans="1:5" x14ac:dyDescent="0.35">
      <c r="A1865" t="s">
        <v>61</v>
      </c>
      <c r="B1865" s="175">
        <v>43799</v>
      </c>
      <c r="C1865">
        <v>49</v>
      </c>
      <c r="D1865" t="s">
        <v>410</v>
      </c>
      <c r="E1865">
        <v>10</v>
      </c>
    </row>
    <row r="1866" spans="1:5" x14ac:dyDescent="0.35">
      <c r="A1866" t="s">
        <v>61</v>
      </c>
      <c r="B1866" s="175">
        <v>43820</v>
      </c>
      <c r="C1866">
        <v>49</v>
      </c>
      <c r="D1866" t="s">
        <v>402</v>
      </c>
      <c r="E1866">
        <v>1</v>
      </c>
    </row>
    <row r="1867" spans="1:5" x14ac:dyDescent="0.35">
      <c r="A1867" t="s">
        <v>61</v>
      </c>
      <c r="B1867" s="175">
        <v>43820</v>
      </c>
      <c r="C1867">
        <v>49</v>
      </c>
      <c r="D1867" t="s">
        <v>404</v>
      </c>
      <c r="E1867">
        <v>28</v>
      </c>
    </row>
    <row r="1868" spans="1:5" x14ac:dyDescent="0.35">
      <c r="A1868" t="s">
        <v>61</v>
      </c>
      <c r="B1868" s="175">
        <v>43820</v>
      </c>
      <c r="C1868">
        <v>49</v>
      </c>
      <c r="D1868" t="s">
        <v>405</v>
      </c>
      <c r="E1868">
        <v>2</v>
      </c>
    </row>
    <row r="1869" spans="1:5" x14ac:dyDescent="0.35">
      <c r="A1869" t="s">
        <v>61</v>
      </c>
      <c r="B1869" s="175">
        <v>43820</v>
      </c>
      <c r="C1869">
        <v>49</v>
      </c>
      <c r="D1869" t="s">
        <v>410</v>
      </c>
      <c r="E1869">
        <v>4</v>
      </c>
    </row>
    <row r="1870" spans="1:5" x14ac:dyDescent="0.35">
      <c r="A1870" t="s">
        <v>61</v>
      </c>
      <c r="B1870" s="175">
        <v>43820</v>
      </c>
      <c r="C1870">
        <v>49</v>
      </c>
      <c r="D1870" t="s">
        <v>411</v>
      </c>
      <c r="E1870">
        <v>2</v>
      </c>
    </row>
    <row r="1871" spans="1:5" x14ac:dyDescent="0.35">
      <c r="A1871" t="s">
        <v>61</v>
      </c>
      <c r="B1871" s="175">
        <v>43855</v>
      </c>
      <c r="C1871">
        <v>49</v>
      </c>
      <c r="D1871" t="s">
        <v>404</v>
      </c>
      <c r="E1871">
        <v>18</v>
      </c>
    </row>
    <row r="1872" spans="1:5" x14ac:dyDescent="0.35">
      <c r="A1872" t="s">
        <v>61</v>
      </c>
      <c r="B1872" s="175">
        <v>43855</v>
      </c>
      <c r="C1872">
        <v>49</v>
      </c>
      <c r="D1872" t="s">
        <v>405</v>
      </c>
      <c r="E1872">
        <v>1</v>
      </c>
    </row>
    <row r="1873" spans="1:5" x14ac:dyDescent="0.35">
      <c r="A1873" t="s">
        <v>61</v>
      </c>
      <c r="B1873" s="175">
        <v>43855</v>
      </c>
      <c r="C1873">
        <v>49</v>
      </c>
      <c r="D1873" t="s">
        <v>410</v>
      </c>
      <c r="E1873">
        <v>6</v>
      </c>
    </row>
    <row r="1874" spans="1:5" x14ac:dyDescent="0.35">
      <c r="A1874" t="s">
        <v>61</v>
      </c>
      <c r="B1874" s="175">
        <v>43890</v>
      </c>
      <c r="C1874">
        <v>49</v>
      </c>
      <c r="D1874" t="s">
        <v>402</v>
      </c>
      <c r="E1874">
        <v>6</v>
      </c>
    </row>
    <row r="1875" spans="1:5" x14ac:dyDescent="0.35">
      <c r="A1875" t="s">
        <v>61</v>
      </c>
      <c r="B1875" s="175">
        <v>43890</v>
      </c>
      <c r="C1875">
        <v>49</v>
      </c>
      <c r="D1875" t="s">
        <v>403</v>
      </c>
      <c r="E1875">
        <v>2</v>
      </c>
    </row>
    <row r="1876" spans="1:5" x14ac:dyDescent="0.35">
      <c r="A1876" t="s">
        <v>61</v>
      </c>
      <c r="B1876" s="175">
        <v>43890</v>
      </c>
      <c r="C1876">
        <v>49</v>
      </c>
      <c r="D1876" t="s">
        <v>404</v>
      </c>
      <c r="E1876">
        <v>15</v>
      </c>
    </row>
    <row r="1877" spans="1:5" x14ac:dyDescent="0.35">
      <c r="A1877" t="s">
        <v>61</v>
      </c>
      <c r="B1877" s="175">
        <v>43890</v>
      </c>
      <c r="C1877">
        <v>49</v>
      </c>
      <c r="D1877" t="s">
        <v>405</v>
      </c>
      <c r="E1877">
        <v>2</v>
      </c>
    </row>
    <row r="1878" spans="1:5" x14ac:dyDescent="0.35">
      <c r="A1878" t="s">
        <v>61</v>
      </c>
      <c r="B1878" s="175">
        <v>43890</v>
      </c>
      <c r="C1878">
        <v>49</v>
      </c>
      <c r="D1878" t="s">
        <v>408</v>
      </c>
      <c r="E1878">
        <v>17</v>
      </c>
    </row>
    <row r="1879" spans="1:5" x14ac:dyDescent="0.35">
      <c r="A1879" t="s">
        <v>61</v>
      </c>
      <c r="B1879" s="175">
        <v>43890</v>
      </c>
      <c r="C1879">
        <v>49</v>
      </c>
      <c r="D1879" t="s">
        <v>409</v>
      </c>
      <c r="E1879">
        <v>3</v>
      </c>
    </row>
    <row r="1880" spans="1:5" x14ac:dyDescent="0.35">
      <c r="A1880" t="s">
        <v>61</v>
      </c>
      <c r="B1880" s="175">
        <v>43890</v>
      </c>
      <c r="C1880">
        <v>49</v>
      </c>
      <c r="D1880" t="s">
        <v>410</v>
      </c>
      <c r="E1880">
        <v>10</v>
      </c>
    </row>
    <row r="1881" spans="1:5" x14ac:dyDescent="0.35">
      <c r="A1881" t="s">
        <v>61</v>
      </c>
      <c r="B1881" s="175">
        <v>43890</v>
      </c>
      <c r="C1881">
        <v>49</v>
      </c>
      <c r="D1881" t="s">
        <v>411</v>
      </c>
      <c r="E1881">
        <v>3</v>
      </c>
    </row>
    <row r="1882" spans="1:5" x14ac:dyDescent="0.35">
      <c r="A1882" t="s">
        <v>61</v>
      </c>
      <c r="B1882" s="175">
        <v>43890</v>
      </c>
      <c r="C1882">
        <v>49</v>
      </c>
      <c r="D1882" t="s">
        <v>412</v>
      </c>
      <c r="E1882">
        <v>1</v>
      </c>
    </row>
    <row r="1883" spans="1:5" x14ac:dyDescent="0.35">
      <c r="A1883" t="s">
        <v>61</v>
      </c>
      <c r="B1883" s="175">
        <v>43918</v>
      </c>
      <c r="C1883">
        <v>49</v>
      </c>
      <c r="D1883" t="s">
        <v>402</v>
      </c>
      <c r="E1883">
        <v>6</v>
      </c>
    </row>
    <row r="1884" spans="1:5" x14ac:dyDescent="0.35">
      <c r="A1884" t="s">
        <v>61</v>
      </c>
      <c r="B1884" s="175">
        <v>43918</v>
      </c>
      <c r="C1884">
        <v>49</v>
      </c>
      <c r="D1884" t="s">
        <v>403</v>
      </c>
      <c r="E1884">
        <v>1</v>
      </c>
    </row>
    <row r="1885" spans="1:5" x14ac:dyDescent="0.35">
      <c r="A1885" t="s">
        <v>61</v>
      </c>
      <c r="B1885" s="175">
        <v>43918</v>
      </c>
      <c r="C1885">
        <v>49</v>
      </c>
      <c r="D1885" t="s">
        <v>404</v>
      </c>
      <c r="E1885">
        <v>4</v>
      </c>
    </row>
    <row r="1886" spans="1:5" x14ac:dyDescent="0.35">
      <c r="A1886" t="s">
        <v>61</v>
      </c>
      <c r="B1886" s="175">
        <v>43918</v>
      </c>
      <c r="C1886">
        <v>49</v>
      </c>
      <c r="D1886" t="s">
        <v>405</v>
      </c>
      <c r="E1886">
        <v>3</v>
      </c>
    </row>
    <row r="1887" spans="1:5" x14ac:dyDescent="0.35">
      <c r="A1887" t="s">
        <v>61</v>
      </c>
      <c r="B1887" s="175">
        <v>43918</v>
      </c>
      <c r="C1887">
        <v>49</v>
      </c>
      <c r="D1887" t="s">
        <v>408</v>
      </c>
      <c r="E1887">
        <v>15</v>
      </c>
    </row>
    <row r="1888" spans="1:5" x14ac:dyDescent="0.35">
      <c r="A1888" t="s">
        <v>61</v>
      </c>
      <c r="B1888" s="175">
        <v>43918</v>
      </c>
      <c r="C1888">
        <v>49</v>
      </c>
      <c r="D1888" t="s">
        <v>409</v>
      </c>
      <c r="E1888">
        <v>2</v>
      </c>
    </row>
    <row r="1889" spans="1:5" x14ac:dyDescent="0.35">
      <c r="A1889" t="s">
        <v>61</v>
      </c>
      <c r="B1889" s="175">
        <v>43918</v>
      </c>
      <c r="C1889">
        <v>49</v>
      </c>
      <c r="D1889" t="s">
        <v>410</v>
      </c>
      <c r="E1889">
        <v>4</v>
      </c>
    </row>
    <row r="1890" spans="1:5" x14ac:dyDescent="0.35">
      <c r="A1890" t="s">
        <v>60</v>
      </c>
      <c r="B1890" s="175">
        <v>43554</v>
      </c>
      <c r="C1890">
        <v>49</v>
      </c>
      <c r="D1890" t="s">
        <v>402</v>
      </c>
      <c r="E1890">
        <v>421</v>
      </c>
    </row>
    <row r="1891" spans="1:5" x14ac:dyDescent="0.35">
      <c r="A1891" t="s">
        <v>60</v>
      </c>
      <c r="B1891" s="175">
        <v>43554</v>
      </c>
      <c r="C1891">
        <v>49</v>
      </c>
      <c r="D1891" t="s">
        <v>403</v>
      </c>
      <c r="E1891">
        <v>1204</v>
      </c>
    </row>
    <row r="1892" spans="1:5" x14ac:dyDescent="0.35">
      <c r="A1892" t="s">
        <v>60</v>
      </c>
      <c r="B1892" s="175">
        <v>43554</v>
      </c>
      <c r="C1892">
        <v>49</v>
      </c>
      <c r="D1892" t="s">
        <v>408</v>
      </c>
      <c r="E1892">
        <v>261</v>
      </c>
    </row>
    <row r="1893" spans="1:5" x14ac:dyDescent="0.35">
      <c r="A1893" t="s">
        <v>60</v>
      </c>
      <c r="B1893" s="175">
        <v>43554</v>
      </c>
      <c r="C1893">
        <v>49</v>
      </c>
      <c r="D1893" t="s">
        <v>409</v>
      </c>
      <c r="E1893">
        <v>653</v>
      </c>
    </row>
    <row r="1894" spans="1:5" x14ac:dyDescent="0.35">
      <c r="A1894" t="s">
        <v>60</v>
      </c>
      <c r="B1894" s="175">
        <v>43582</v>
      </c>
      <c r="C1894">
        <v>49</v>
      </c>
      <c r="D1894" t="s">
        <v>402</v>
      </c>
      <c r="E1894">
        <v>429</v>
      </c>
    </row>
    <row r="1895" spans="1:5" x14ac:dyDescent="0.35">
      <c r="A1895" t="s">
        <v>60</v>
      </c>
      <c r="B1895" s="175">
        <v>43582</v>
      </c>
      <c r="C1895">
        <v>49</v>
      </c>
      <c r="D1895" t="s">
        <v>403</v>
      </c>
      <c r="E1895">
        <v>1316</v>
      </c>
    </row>
    <row r="1896" spans="1:5" x14ac:dyDescent="0.35">
      <c r="A1896" t="s">
        <v>60</v>
      </c>
      <c r="B1896" s="175">
        <v>43582</v>
      </c>
      <c r="C1896">
        <v>49</v>
      </c>
      <c r="D1896" t="s">
        <v>408</v>
      </c>
      <c r="E1896">
        <v>282</v>
      </c>
    </row>
    <row r="1897" spans="1:5" x14ac:dyDescent="0.35">
      <c r="A1897" t="s">
        <v>60</v>
      </c>
      <c r="B1897" s="175">
        <v>43582</v>
      </c>
      <c r="C1897">
        <v>49</v>
      </c>
      <c r="D1897" t="s">
        <v>409</v>
      </c>
      <c r="E1897">
        <v>758</v>
      </c>
    </row>
    <row r="1898" spans="1:5" x14ac:dyDescent="0.35">
      <c r="A1898" t="s">
        <v>60</v>
      </c>
      <c r="B1898" s="175">
        <v>43610</v>
      </c>
      <c r="C1898">
        <v>49</v>
      </c>
      <c r="D1898" t="s">
        <v>402</v>
      </c>
      <c r="E1898">
        <v>445</v>
      </c>
    </row>
    <row r="1899" spans="1:5" x14ac:dyDescent="0.35">
      <c r="A1899" t="s">
        <v>60</v>
      </c>
      <c r="B1899" s="175">
        <v>43610</v>
      </c>
      <c r="C1899">
        <v>49</v>
      </c>
      <c r="D1899" t="s">
        <v>403</v>
      </c>
      <c r="E1899">
        <v>1632</v>
      </c>
    </row>
    <row r="1900" spans="1:5" x14ac:dyDescent="0.35">
      <c r="A1900" t="s">
        <v>60</v>
      </c>
      <c r="B1900" s="175">
        <v>43610</v>
      </c>
      <c r="C1900">
        <v>49</v>
      </c>
      <c r="D1900" t="s">
        <v>408</v>
      </c>
      <c r="E1900">
        <v>321</v>
      </c>
    </row>
    <row r="1901" spans="1:5" x14ac:dyDescent="0.35">
      <c r="A1901" t="s">
        <v>60</v>
      </c>
      <c r="B1901" s="175">
        <v>43610</v>
      </c>
      <c r="C1901">
        <v>49</v>
      </c>
      <c r="D1901" t="s">
        <v>409</v>
      </c>
      <c r="E1901">
        <v>1013</v>
      </c>
    </row>
    <row r="1902" spans="1:5" x14ac:dyDescent="0.35">
      <c r="A1902" t="s">
        <v>60</v>
      </c>
      <c r="B1902" s="175">
        <v>43645</v>
      </c>
      <c r="C1902">
        <v>49</v>
      </c>
      <c r="D1902" t="s">
        <v>402</v>
      </c>
      <c r="E1902">
        <v>419</v>
      </c>
    </row>
    <row r="1903" spans="1:5" x14ac:dyDescent="0.35">
      <c r="A1903" t="s">
        <v>60</v>
      </c>
      <c r="B1903" s="175">
        <v>43645</v>
      </c>
      <c r="C1903">
        <v>49</v>
      </c>
      <c r="D1903" t="s">
        <v>403</v>
      </c>
      <c r="E1903">
        <v>1816</v>
      </c>
    </row>
    <row r="1904" spans="1:5" x14ac:dyDescent="0.35">
      <c r="A1904" t="s">
        <v>60</v>
      </c>
      <c r="B1904" s="175">
        <v>43645</v>
      </c>
      <c r="C1904">
        <v>49</v>
      </c>
      <c r="D1904" t="s">
        <v>408</v>
      </c>
      <c r="E1904">
        <v>312</v>
      </c>
    </row>
    <row r="1905" spans="1:5" x14ac:dyDescent="0.35">
      <c r="A1905" t="s">
        <v>60</v>
      </c>
      <c r="B1905" s="175">
        <v>43645</v>
      </c>
      <c r="C1905">
        <v>49</v>
      </c>
      <c r="D1905" t="s">
        <v>409</v>
      </c>
      <c r="E1905">
        <v>1149</v>
      </c>
    </row>
    <row r="1906" spans="1:5" x14ac:dyDescent="0.35">
      <c r="A1906" t="s">
        <v>60</v>
      </c>
      <c r="B1906" s="175">
        <v>43673</v>
      </c>
      <c r="C1906">
        <v>49</v>
      </c>
      <c r="D1906" t="s">
        <v>402</v>
      </c>
      <c r="E1906">
        <v>407</v>
      </c>
    </row>
    <row r="1907" spans="1:5" x14ac:dyDescent="0.35">
      <c r="A1907" t="s">
        <v>60</v>
      </c>
      <c r="B1907" s="175">
        <v>43673</v>
      </c>
      <c r="C1907">
        <v>49</v>
      </c>
      <c r="D1907" t="s">
        <v>403</v>
      </c>
      <c r="E1907">
        <v>1887</v>
      </c>
    </row>
    <row r="1908" spans="1:5" x14ac:dyDescent="0.35">
      <c r="A1908" t="s">
        <v>60</v>
      </c>
      <c r="B1908" s="175">
        <v>43673</v>
      </c>
      <c r="C1908">
        <v>49</v>
      </c>
      <c r="D1908" t="s">
        <v>408</v>
      </c>
      <c r="E1908">
        <v>304</v>
      </c>
    </row>
    <row r="1909" spans="1:5" x14ac:dyDescent="0.35">
      <c r="A1909" t="s">
        <v>60</v>
      </c>
      <c r="B1909" s="175">
        <v>43673</v>
      </c>
      <c r="C1909">
        <v>49</v>
      </c>
      <c r="D1909" t="s">
        <v>409</v>
      </c>
      <c r="E1909">
        <v>1159</v>
      </c>
    </row>
    <row r="1910" spans="1:5" x14ac:dyDescent="0.35">
      <c r="A1910" t="s">
        <v>60</v>
      </c>
      <c r="B1910" s="175">
        <v>43708</v>
      </c>
      <c r="C1910">
        <v>49</v>
      </c>
      <c r="D1910" t="s">
        <v>402</v>
      </c>
      <c r="E1910">
        <v>407</v>
      </c>
    </row>
    <row r="1911" spans="1:5" x14ac:dyDescent="0.35">
      <c r="A1911" t="s">
        <v>60</v>
      </c>
      <c r="B1911" s="175">
        <v>43708</v>
      </c>
      <c r="C1911">
        <v>49</v>
      </c>
      <c r="D1911" t="s">
        <v>403</v>
      </c>
      <c r="E1911">
        <v>1989</v>
      </c>
    </row>
    <row r="1912" spans="1:5" x14ac:dyDescent="0.35">
      <c r="A1912" t="s">
        <v>60</v>
      </c>
      <c r="B1912" s="175">
        <v>43708</v>
      </c>
      <c r="C1912">
        <v>49</v>
      </c>
      <c r="D1912" t="s">
        <v>408</v>
      </c>
      <c r="E1912">
        <v>313</v>
      </c>
    </row>
    <row r="1913" spans="1:5" x14ac:dyDescent="0.35">
      <c r="A1913" t="s">
        <v>60</v>
      </c>
      <c r="B1913" s="175">
        <v>43708</v>
      </c>
      <c r="C1913">
        <v>49</v>
      </c>
      <c r="D1913" t="s">
        <v>409</v>
      </c>
      <c r="E1913">
        <v>1172</v>
      </c>
    </row>
    <row r="1914" spans="1:5" x14ac:dyDescent="0.35">
      <c r="A1914" t="s">
        <v>60</v>
      </c>
      <c r="B1914" s="175">
        <v>43736</v>
      </c>
      <c r="C1914">
        <v>49</v>
      </c>
      <c r="D1914" t="s">
        <v>402</v>
      </c>
      <c r="E1914">
        <v>395</v>
      </c>
    </row>
    <row r="1915" spans="1:5" x14ac:dyDescent="0.35">
      <c r="A1915" t="s">
        <v>60</v>
      </c>
      <c r="B1915" s="175">
        <v>43736</v>
      </c>
      <c r="C1915">
        <v>49</v>
      </c>
      <c r="D1915" t="s">
        <v>403</v>
      </c>
      <c r="E1915">
        <v>2010</v>
      </c>
    </row>
    <row r="1916" spans="1:5" x14ac:dyDescent="0.35">
      <c r="A1916" t="s">
        <v>60</v>
      </c>
      <c r="B1916" s="175">
        <v>43736</v>
      </c>
      <c r="C1916">
        <v>49</v>
      </c>
      <c r="D1916" t="s">
        <v>408</v>
      </c>
      <c r="E1916">
        <v>292</v>
      </c>
    </row>
    <row r="1917" spans="1:5" x14ac:dyDescent="0.35">
      <c r="A1917" t="s">
        <v>60</v>
      </c>
      <c r="B1917" s="175">
        <v>43736</v>
      </c>
      <c r="C1917">
        <v>49</v>
      </c>
      <c r="D1917" t="s">
        <v>409</v>
      </c>
      <c r="E1917">
        <v>1108</v>
      </c>
    </row>
    <row r="1918" spans="1:5" x14ac:dyDescent="0.35">
      <c r="A1918" t="s">
        <v>60</v>
      </c>
      <c r="B1918" s="175">
        <v>43764</v>
      </c>
      <c r="C1918">
        <v>49</v>
      </c>
      <c r="D1918" t="s">
        <v>402</v>
      </c>
      <c r="E1918">
        <v>369</v>
      </c>
    </row>
    <row r="1919" spans="1:5" x14ac:dyDescent="0.35">
      <c r="A1919" t="s">
        <v>60</v>
      </c>
      <c r="B1919" s="175">
        <v>43764</v>
      </c>
      <c r="C1919">
        <v>49</v>
      </c>
      <c r="D1919" t="s">
        <v>403</v>
      </c>
      <c r="E1919">
        <v>2002</v>
      </c>
    </row>
    <row r="1920" spans="1:5" x14ac:dyDescent="0.35">
      <c r="A1920" t="s">
        <v>60</v>
      </c>
      <c r="B1920" s="175">
        <v>43764</v>
      </c>
      <c r="C1920">
        <v>49</v>
      </c>
      <c r="D1920" t="s">
        <v>408</v>
      </c>
      <c r="E1920">
        <v>284</v>
      </c>
    </row>
    <row r="1921" spans="1:5" x14ac:dyDescent="0.35">
      <c r="A1921" t="s">
        <v>60</v>
      </c>
      <c r="B1921" s="175">
        <v>43764</v>
      </c>
      <c r="C1921">
        <v>49</v>
      </c>
      <c r="D1921" t="s">
        <v>409</v>
      </c>
      <c r="E1921">
        <v>1054</v>
      </c>
    </row>
    <row r="1922" spans="1:5" x14ac:dyDescent="0.35">
      <c r="A1922" t="s">
        <v>60</v>
      </c>
      <c r="B1922" s="175">
        <v>43799</v>
      </c>
      <c r="C1922">
        <v>49</v>
      </c>
      <c r="D1922" t="s">
        <v>402</v>
      </c>
      <c r="E1922">
        <v>337</v>
      </c>
    </row>
    <row r="1923" spans="1:5" x14ac:dyDescent="0.35">
      <c r="A1923" t="s">
        <v>60</v>
      </c>
      <c r="B1923" s="175">
        <v>43799</v>
      </c>
      <c r="C1923">
        <v>49</v>
      </c>
      <c r="D1923" t="s">
        <v>403</v>
      </c>
      <c r="E1923">
        <v>1915</v>
      </c>
    </row>
    <row r="1924" spans="1:5" x14ac:dyDescent="0.35">
      <c r="A1924" t="s">
        <v>60</v>
      </c>
      <c r="B1924" s="175">
        <v>43799</v>
      </c>
      <c r="C1924">
        <v>49</v>
      </c>
      <c r="D1924" t="s">
        <v>408</v>
      </c>
      <c r="E1924">
        <v>259</v>
      </c>
    </row>
    <row r="1925" spans="1:5" x14ac:dyDescent="0.35">
      <c r="A1925" t="s">
        <v>60</v>
      </c>
      <c r="B1925" s="175">
        <v>43799</v>
      </c>
      <c r="C1925">
        <v>49</v>
      </c>
      <c r="D1925" t="s">
        <v>409</v>
      </c>
      <c r="E1925">
        <v>960</v>
      </c>
    </row>
    <row r="1926" spans="1:5" x14ac:dyDescent="0.35">
      <c r="A1926" t="s">
        <v>60</v>
      </c>
      <c r="B1926" s="175">
        <v>43820</v>
      </c>
      <c r="C1926">
        <v>49</v>
      </c>
      <c r="D1926" t="s">
        <v>402</v>
      </c>
      <c r="E1926">
        <v>304</v>
      </c>
    </row>
    <row r="1927" spans="1:5" x14ac:dyDescent="0.35">
      <c r="A1927" t="s">
        <v>60</v>
      </c>
      <c r="B1927" s="175">
        <v>43820</v>
      </c>
      <c r="C1927">
        <v>49</v>
      </c>
      <c r="D1927" t="s">
        <v>403</v>
      </c>
      <c r="E1927">
        <v>1779</v>
      </c>
    </row>
    <row r="1928" spans="1:5" x14ac:dyDescent="0.35">
      <c r="A1928" t="s">
        <v>60</v>
      </c>
      <c r="B1928" s="175">
        <v>43820</v>
      </c>
      <c r="C1928">
        <v>49</v>
      </c>
      <c r="D1928" t="s">
        <v>408</v>
      </c>
      <c r="E1928">
        <v>235</v>
      </c>
    </row>
    <row r="1929" spans="1:5" x14ac:dyDescent="0.35">
      <c r="A1929" t="s">
        <v>60</v>
      </c>
      <c r="B1929" s="175">
        <v>43820</v>
      </c>
      <c r="C1929">
        <v>49</v>
      </c>
      <c r="D1929" t="s">
        <v>409</v>
      </c>
      <c r="E1929">
        <v>878</v>
      </c>
    </row>
    <row r="1930" spans="1:5" x14ac:dyDescent="0.35">
      <c r="A1930" t="s">
        <v>60</v>
      </c>
      <c r="B1930" s="175">
        <v>43855</v>
      </c>
      <c r="C1930">
        <v>49</v>
      </c>
      <c r="D1930" t="s">
        <v>402</v>
      </c>
      <c r="E1930">
        <v>279</v>
      </c>
    </row>
    <row r="1931" spans="1:5" x14ac:dyDescent="0.35">
      <c r="A1931" t="s">
        <v>60</v>
      </c>
      <c r="B1931" s="175">
        <v>43855</v>
      </c>
      <c r="C1931">
        <v>49</v>
      </c>
      <c r="D1931" t="s">
        <v>403</v>
      </c>
      <c r="E1931">
        <v>1690</v>
      </c>
    </row>
    <row r="1932" spans="1:5" x14ac:dyDescent="0.35">
      <c r="A1932" t="s">
        <v>60</v>
      </c>
      <c r="B1932" s="175">
        <v>43855</v>
      </c>
      <c r="C1932">
        <v>49</v>
      </c>
      <c r="D1932" t="s">
        <v>408</v>
      </c>
      <c r="E1932">
        <v>223</v>
      </c>
    </row>
    <row r="1933" spans="1:5" x14ac:dyDescent="0.35">
      <c r="A1933" t="s">
        <v>60</v>
      </c>
      <c r="B1933" s="175">
        <v>43855</v>
      </c>
      <c r="C1933">
        <v>49</v>
      </c>
      <c r="D1933" t="s">
        <v>409</v>
      </c>
      <c r="E1933">
        <v>826</v>
      </c>
    </row>
    <row r="1934" spans="1:5" x14ac:dyDescent="0.35">
      <c r="A1934" t="s">
        <v>60</v>
      </c>
      <c r="B1934" s="175">
        <v>43890</v>
      </c>
      <c r="C1934">
        <v>49</v>
      </c>
      <c r="D1934" t="s">
        <v>402</v>
      </c>
      <c r="E1934">
        <v>247</v>
      </c>
    </row>
    <row r="1935" spans="1:5" x14ac:dyDescent="0.35">
      <c r="A1935" t="s">
        <v>60</v>
      </c>
      <c r="B1935" s="175">
        <v>43890</v>
      </c>
      <c r="C1935">
        <v>49</v>
      </c>
      <c r="D1935" t="s">
        <v>403</v>
      </c>
      <c r="E1935">
        <v>1617</v>
      </c>
    </row>
    <row r="1936" spans="1:5" x14ac:dyDescent="0.35">
      <c r="A1936" t="s">
        <v>60</v>
      </c>
      <c r="B1936" s="175">
        <v>43890</v>
      </c>
      <c r="C1936">
        <v>49</v>
      </c>
      <c r="D1936" t="s">
        <v>408</v>
      </c>
      <c r="E1936">
        <v>204</v>
      </c>
    </row>
    <row r="1937" spans="1:5" x14ac:dyDescent="0.35">
      <c r="A1937" t="s">
        <v>60</v>
      </c>
      <c r="B1937" s="175">
        <v>43890</v>
      </c>
      <c r="C1937">
        <v>49</v>
      </c>
      <c r="D1937" t="s">
        <v>409</v>
      </c>
      <c r="E1937">
        <v>788</v>
      </c>
    </row>
    <row r="1938" spans="1:5" x14ac:dyDescent="0.35">
      <c r="A1938" t="s">
        <v>60</v>
      </c>
      <c r="B1938" s="175">
        <v>43918</v>
      </c>
      <c r="C1938">
        <v>49</v>
      </c>
      <c r="D1938" t="s">
        <v>402</v>
      </c>
      <c r="E1938">
        <v>247</v>
      </c>
    </row>
    <row r="1939" spans="1:5" x14ac:dyDescent="0.35">
      <c r="A1939" t="s">
        <v>60</v>
      </c>
      <c r="B1939" s="175">
        <v>43918</v>
      </c>
      <c r="C1939">
        <v>49</v>
      </c>
      <c r="D1939" t="s">
        <v>403</v>
      </c>
      <c r="E1939">
        <v>1601</v>
      </c>
    </row>
    <row r="1940" spans="1:5" x14ac:dyDescent="0.35">
      <c r="A1940" t="s">
        <v>60</v>
      </c>
      <c r="B1940" s="175">
        <v>43918</v>
      </c>
      <c r="C1940">
        <v>49</v>
      </c>
      <c r="D1940" t="s">
        <v>408</v>
      </c>
      <c r="E1940">
        <v>195</v>
      </c>
    </row>
    <row r="1941" spans="1:5" x14ac:dyDescent="0.35">
      <c r="A1941" t="s">
        <v>60</v>
      </c>
      <c r="B1941" s="175">
        <v>43918</v>
      </c>
      <c r="C1941">
        <v>49</v>
      </c>
      <c r="D1941" t="s">
        <v>409</v>
      </c>
      <c r="E1941">
        <v>764</v>
      </c>
    </row>
    <row r="1942" spans="1:5" x14ac:dyDescent="0.35">
      <c r="A1942" t="s">
        <v>62</v>
      </c>
      <c r="B1942" s="175">
        <v>43554</v>
      </c>
      <c r="C1942">
        <v>49</v>
      </c>
      <c r="D1942" t="s">
        <v>402</v>
      </c>
      <c r="E1942">
        <v>8238</v>
      </c>
    </row>
    <row r="1943" spans="1:5" x14ac:dyDescent="0.35">
      <c r="A1943" t="s">
        <v>62</v>
      </c>
      <c r="B1943" s="175">
        <v>43554</v>
      </c>
      <c r="C1943">
        <v>49</v>
      </c>
      <c r="D1943" t="s">
        <v>403</v>
      </c>
      <c r="E1943">
        <v>2648</v>
      </c>
    </row>
    <row r="1944" spans="1:5" x14ac:dyDescent="0.35">
      <c r="A1944" t="s">
        <v>62</v>
      </c>
      <c r="B1944" s="175">
        <v>43554</v>
      </c>
      <c r="C1944">
        <v>49</v>
      </c>
      <c r="D1944" t="s">
        <v>404</v>
      </c>
      <c r="E1944">
        <v>136</v>
      </c>
    </row>
    <row r="1945" spans="1:5" x14ac:dyDescent="0.35">
      <c r="A1945" t="s">
        <v>62</v>
      </c>
      <c r="B1945" s="175">
        <v>43554</v>
      </c>
      <c r="C1945">
        <v>49</v>
      </c>
      <c r="D1945" t="s">
        <v>405</v>
      </c>
      <c r="E1945">
        <v>27</v>
      </c>
    </row>
    <row r="1946" spans="1:5" x14ac:dyDescent="0.35">
      <c r="A1946" t="s">
        <v>62</v>
      </c>
      <c r="B1946" s="175">
        <v>43554</v>
      </c>
      <c r="C1946">
        <v>49</v>
      </c>
      <c r="D1946" t="s">
        <v>406</v>
      </c>
      <c r="E1946">
        <v>3</v>
      </c>
    </row>
    <row r="1947" spans="1:5" x14ac:dyDescent="0.35">
      <c r="A1947" t="s">
        <v>62</v>
      </c>
      <c r="B1947" s="175">
        <v>43554</v>
      </c>
      <c r="C1947">
        <v>49</v>
      </c>
      <c r="D1947" t="s">
        <v>408</v>
      </c>
      <c r="E1947">
        <v>4871</v>
      </c>
    </row>
    <row r="1948" spans="1:5" x14ac:dyDescent="0.35">
      <c r="A1948" t="s">
        <v>62</v>
      </c>
      <c r="B1948" s="175">
        <v>43554</v>
      </c>
      <c r="C1948">
        <v>49</v>
      </c>
      <c r="D1948" t="s">
        <v>409</v>
      </c>
      <c r="E1948">
        <v>1334</v>
      </c>
    </row>
    <row r="1949" spans="1:5" x14ac:dyDescent="0.35">
      <c r="A1949" t="s">
        <v>62</v>
      </c>
      <c r="B1949" s="175">
        <v>43554</v>
      </c>
      <c r="C1949">
        <v>49</v>
      </c>
      <c r="D1949" t="s">
        <v>410</v>
      </c>
      <c r="E1949">
        <v>54</v>
      </c>
    </row>
    <row r="1950" spans="1:5" x14ac:dyDescent="0.35">
      <c r="A1950" t="s">
        <v>62</v>
      </c>
      <c r="B1950" s="175">
        <v>43554</v>
      </c>
      <c r="C1950">
        <v>49</v>
      </c>
      <c r="D1950" t="s">
        <v>411</v>
      </c>
      <c r="E1950">
        <v>10</v>
      </c>
    </row>
    <row r="1951" spans="1:5" x14ac:dyDescent="0.35">
      <c r="A1951" t="s">
        <v>62</v>
      </c>
      <c r="B1951" s="175">
        <v>43554</v>
      </c>
      <c r="C1951">
        <v>49</v>
      </c>
      <c r="D1951" t="s">
        <v>412</v>
      </c>
      <c r="E1951">
        <v>1</v>
      </c>
    </row>
    <row r="1952" spans="1:5" x14ac:dyDescent="0.35">
      <c r="A1952" t="s">
        <v>62</v>
      </c>
      <c r="B1952" s="175">
        <v>43582</v>
      </c>
      <c r="C1952">
        <v>49</v>
      </c>
      <c r="D1952" t="s">
        <v>402</v>
      </c>
      <c r="E1952">
        <v>8796</v>
      </c>
    </row>
    <row r="1953" spans="1:5" x14ac:dyDescent="0.35">
      <c r="A1953" t="s">
        <v>62</v>
      </c>
      <c r="B1953" s="175">
        <v>43582</v>
      </c>
      <c r="C1953">
        <v>49</v>
      </c>
      <c r="D1953" t="s">
        <v>403</v>
      </c>
      <c r="E1953">
        <v>2746</v>
      </c>
    </row>
    <row r="1954" spans="1:5" x14ac:dyDescent="0.35">
      <c r="A1954" t="s">
        <v>62</v>
      </c>
      <c r="B1954" s="175">
        <v>43582</v>
      </c>
      <c r="C1954">
        <v>49</v>
      </c>
      <c r="D1954" t="s">
        <v>404</v>
      </c>
      <c r="E1954">
        <v>162</v>
      </c>
    </row>
    <row r="1955" spans="1:5" x14ac:dyDescent="0.35">
      <c r="A1955" t="s">
        <v>62</v>
      </c>
      <c r="B1955" s="175">
        <v>43582</v>
      </c>
      <c r="C1955">
        <v>49</v>
      </c>
      <c r="D1955" t="s">
        <v>405</v>
      </c>
      <c r="E1955">
        <v>30</v>
      </c>
    </row>
    <row r="1956" spans="1:5" x14ac:dyDescent="0.35">
      <c r="A1956" t="s">
        <v>62</v>
      </c>
      <c r="B1956" s="175">
        <v>43582</v>
      </c>
      <c r="C1956">
        <v>49</v>
      </c>
      <c r="D1956" t="s">
        <v>406</v>
      </c>
      <c r="E1956">
        <v>3</v>
      </c>
    </row>
    <row r="1957" spans="1:5" x14ac:dyDescent="0.35">
      <c r="A1957" t="s">
        <v>62</v>
      </c>
      <c r="B1957" s="175">
        <v>43582</v>
      </c>
      <c r="C1957">
        <v>49</v>
      </c>
      <c r="D1957" t="s">
        <v>408</v>
      </c>
      <c r="E1957">
        <v>5617</v>
      </c>
    </row>
    <row r="1958" spans="1:5" x14ac:dyDescent="0.35">
      <c r="A1958" t="s">
        <v>62</v>
      </c>
      <c r="B1958" s="175">
        <v>43582</v>
      </c>
      <c r="C1958">
        <v>49</v>
      </c>
      <c r="D1958" t="s">
        <v>409</v>
      </c>
      <c r="E1958">
        <v>1474</v>
      </c>
    </row>
    <row r="1959" spans="1:5" x14ac:dyDescent="0.35">
      <c r="A1959" t="s">
        <v>62</v>
      </c>
      <c r="B1959" s="175">
        <v>43582</v>
      </c>
      <c r="C1959">
        <v>49</v>
      </c>
      <c r="D1959" t="s">
        <v>410</v>
      </c>
      <c r="E1959">
        <v>57</v>
      </c>
    </row>
    <row r="1960" spans="1:5" x14ac:dyDescent="0.35">
      <c r="A1960" t="s">
        <v>62</v>
      </c>
      <c r="B1960" s="175">
        <v>43582</v>
      </c>
      <c r="C1960">
        <v>49</v>
      </c>
      <c r="D1960" t="s">
        <v>411</v>
      </c>
      <c r="E1960">
        <v>11</v>
      </c>
    </row>
    <row r="1961" spans="1:5" x14ac:dyDescent="0.35">
      <c r="A1961" t="s">
        <v>62</v>
      </c>
      <c r="B1961" s="175">
        <v>43582</v>
      </c>
      <c r="C1961">
        <v>49</v>
      </c>
      <c r="D1961" t="s">
        <v>412</v>
      </c>
      <c r="E1961">
        <v>1</v>
      </c>
    </row>
    <row r="1962" spans="1:5" x14ac:dyDescent="0.35">
      <c r="A1962" t="s">
        <v>62</v>
      </c>
      <c r="B1962" s="175">
        <v>43610</v>
      </c>
      <c r="C1962">
        <v>49</v>
      </c>
      <c r="D1962" t="s">
        <v>402</v>
      </c>
      <c r="E1962">
        <v>9709</v>
      </c>
    </row>
    <row r="1963" spans="1:5" x14ac:dyDescent="0.35">
      <c r="A1963" t="s">
        <v>62</v>
      </c>
      <c r="B1963" s="175">
        <v>43610</v>
      </c>
      <c r="C1963">
        <v>49</v>
      </c>
      <c r="D1963" t="s">
        <v>403</v>
      </c>
      <c r="E1963">
        <v>3427</v>
      </c>
    </row>
    <row r="1964" spans="1:5" x14ac:dyDescent="0.35">
      <c r="A1964" t="s">
        <v>62</v>
      </c>
      <c r="B1964" s="175">
        <v>43610</v>
      </c>
      <c r="C1964">
        <v>49</v>
      </c>
      <c r="D1964" t="s">
        <v>404</v>
      </c>
      <c r="E1964">
        <v>182</v>
      </c>
    </row>
    <row r="1965" spans="1:5" x14ac:dyDescent="0.35">
      <c r="A1965" t="s">
        <v>62</v>
      </c>
      <c r="B1965" s="175">
        <v>43610</v>
      </c>
      <c r="C1965">
        <v>49</v>
      </c>
      <c r="D1965" t="s">
        <v>405</v>
      </c>
      <c r="E1965">
        <v>35</v>
      </c>
    </row>
    <row r="1966" spans="1:5" x14ac:dyDescent="0.35">
      <c r="A1966" t="s">
        <v>62</v>
      </c>
      <c r="B1966" s="175">
        <v>43610</v>
      </c>
      <c r="C1966">
        <v>49</v>
      </c>
      <c r="D1966" t="s">
        <v>406</v>
      </c>
      <c r="E1966">
        <v>3</v>
      </c>
    </row>
    <row r="1967" spans="1:5" x14ac:dyDescent="0.35">
      <c r="A1967" t="s">
        <v>62</v>
      </c>
      <c r="B1967" s="175">
        <v>43610</v>
      </c>
      <c r="C1967">
        <v>49</v>
      </c>
      <c r="D1967" t="s">
        <v>408</v>
      </c>
      <c r="E1967">
        <v>6513</v>
      </c>
    </row>
    <row r="1968" spans="1:5" x14ac:dyDescent="0.35">
      <c r="A1968" t="s">
        <v>62</v>
      </c>
      <c r="B1968" s="175">
        <v>43610</v>
      </c>
      <c r="C1968">
        <v>49</v>
      </c>
      <c r="D1968" t="s">
        <v>409</v>
      </c>
      <c r="E1968">
        <v>1843</v>
      </c>
    </row>
    <row r="1969" spans="1:5" x14ac:dyDescent="0.35">
      <c r="A1969" t="s">
        <v>62</v>
      </c>
      <c r="B1969" s="175">
        <v>43610</v>
      </c>
      <c r="C1969">
        <v>49</v>
      </c>
      <c r="D1969" t="s">
        <v>410</v>
      </c>
      <c r="E1969">
        <v>68</v>
      </c>
    </row>
    <row r="1970" spans="1:5" x14ac:dyDescent="0.35">
      <c r="A1970" t="s">
        <v>62</v>
      </c>
      <c r="B1970" s="175">
        <v>43610</v>
      </c>
      <c r="C1970">
        <v>49</v>
      </c>
      <c r="D1970" t="s">
        <v>411</v>
      </c>
      <c r="E1970">
        <v>11</v>
      </c>
    </row>
    <row r="1971" spans="1:5" x14ac:dyDescent="0.35">
      <c r="A1971" t="s">
        <v>62</v>
      </c>
      <c r="B1971" s="175">
        <v>43645</v>
      </c>
      <c r="C1971">
        <v>49</v>
      </c>
      <c r="D1971" t="s">
        <v>402</v>
      </c>
      <c r="E1971">
        <v>10119</v>
      </c>
    </row>
    <row r="1972" spans="1:5" x14ac:dyDescent="0.35">
      <c r="A1972" t="s">
        <v>62</v>
      </c>
      <c r="B1972" s="175">
        <v>43645</v>
      </c>
      <c r="C1972">
        <v>49</v>
      </c>
      <c r="D1972" t="s">
        <v>403</v>
      </c>
      <c r="E1972">
        <v>3747</v>
      </c>
    </row>
    <row r="1973" spans="1:5" x14ac:dyDescent="0.35">
      <c r="A1973" t="s">
        <v>62</v>
      </c>
      <c r="B1973" s="175">
        <v>43645</v>
      </c>
      <c r="C1973">
        <v>49</v>
      </c>
      <c r="D1973" t="s">
        <v>404</v>
      </c>
      <c r="E1973">
        <v>176</v>
      </c>
    </row>
    <row r="1974" spans="1:5" x14ac:dyDescent="0.35">
      <c r="A1974" t="s">
        <v>62</v>
      </c>
      <c r="B1974" s="175">
        <v>43645</v>
      </c>
      <c r="C1974">
        <v>49</v>
      </c>
      <c r="D1974" t="s">
        <v>405</v>
      </c>
      <c r="E1974">
        <v>41</v>
      </c>
    </row>
    <row r="1975" spans="1:5" x14ac:dyDescent="0.35">
      <c r="A1975" t="s">
        <v>62</v>
      </c>
      <c r="B1975" s="175">
        <v>43645</v>
      </c>
      <c r="C1975">
        <v>49</v>
      </c>
      <c r="D1975" t="s">
        <v>406</v>
      </c>
      <c r="E1975">
        <v>3</v>
      </c>
    </row>
    <row r="1976" spans="1:5" x14ac:dyDescent="0.35">
      <c r="A1976" t="s">
        <v>62</v>
      </c>
      <c r="B1976" s="175">
        <v>43645</v>
      </c>
      <c r="C1976">
        <v>49</v>
      </c>
      <c r="D1976" t="s">
        <v>408</v>
      </c>
      <c r="E1976">
        <v>6784</v>
      </c>
    </row>
    <row r="1977" spans="1:5" x14ac:dyDescent="0.35">
      <c r="A1977" t="s">
        <v>62</v>
      </c>
      <c r="B1977" s="175">
        <v>43645</v>
      </c>
      <c r="C1977">
        <v>49</v>
      </c>
      <c r="D1977" t="s">
        <v>409</v>
      </c>
      <c r="E1977">
        <v>1783</v>
      </c>
    </row>
    <row r="1978" spans="1:5" x14ac:dyDescent="0.35">
      <c r="A1978" t="s">
        <v>62</v>
      </c>
      <c r="B1978" s="175">
        <v>43645</v>
      </c>
      <c r="C1978">
        <v>49</v>
      </c>
      <c r="D1978" t="s">
        <v>410</v>
      </c>
      <c r="E1978">
        <v>65</v>
      </c>
    </row>
    <row r="1979" spans="1:5" x14ac:dyDescent="0.35">
      <c r="A1979" t="s">
        <v>62</v>
      </c>
      <c r="B1979" s="175">
        <v>43645</v>
      </c>
      <c r="C1979">
        <v>49</v>
      </c>
      <c r="D1979" t="s">
        <v>411</v>
      </c>
      <c r="E1979">
        <v>15</v>
      </c>
    </row>
    <row r="1980" spans="1:5" x14ac:dyDescent="0.35">
      <c r="A1980" t="s">
        <v>62</v>
      </c>
      <c r="B1980" s="175">
        <v>43645</v>
      </c>
      <c r="C1980">
        <v>49</v>
      </c>
      <c r="D1980" t="s">
        <v>412</v>
      </c>
      <c r="E1980">
        <v>1</v>
      </c>
    </row>
    <row r="1981" spans="1:5" x14ac:dyDescent="0.35">
      <c r="A1981" t="s">
        <v>62</v>
      </c>
      <c r="B1981" s="175">
        <v>43673</v>
      </c>
      <c r="C1981">
        <v>49</v>
      </c>
      <c r="D1981" t="s">
        <v>402</v>
      </c>
      <c r="E1981">
        <v>9713</v>
      </c>
    </row>
    <row r="1982" spans="1:5" x14ac:dyDescent="0.35">
      <c r="A1982" t="s">
        <v>62</v>
      </c>
      <c r="B1982" s="175">
        <v>43673</v>
      </c>
      <c r="C1982">
        <v>49</v>
      </c>
      <c r="D1982" t="s">
        <v>403</v>
      </c>
      <c r="E1982">
        <v>3538</v>
      </c>
    </row>
    <row r="1983" spans="1:5" x14ac:dyDescent="0.35">
      <c r="A1983" t="s">
        <v>62</v>
      </c>
      <c r="B1983" s="175">
        <v>43673</v>
      </c>
      <c r="C1983">
        <v>49</v>
      </c>
      <c r="D1983" t="s">
        <v>404</v>
      </c>
      <c r="E1983">
        <v>171</v>
      </c>
    </row>
    <row r="1984" spans="1:5" x14ac:dyDescent="0.35">
      <c r="A1984" t="s">
        <v>62</v>
      </c>
      <c r="B1984" s="175">
        <v>43673</v>
      </c>
      <c r="C1984">
        <v>49</v>
      </c>
      <c r="D1984" t="s">
        <v>405</v>
      </c>
      <c r="E1984">
        <v>37</v>
      </c>
    </row>
    <row r="1985" spans="1:5" x14ac:dyDescent="0.35">
      <c r="A1985" t="s">
        <v>62</v>
      </c>
      <c r="B1985" s="175">
        <v>43673</v>
      </c>
      <c r="C1985">
        <v>49</v>
      </c>
      <c r="D1985" t="s">
        <v>406</v>
      </c>
      <c r="E1985">
        <v>1</v>
      </c>
    </row>
    <row r="1986" spans="1:5" x14ac:dyDescent="0.35">
      <c r="A1986" t="s">
        <v>62</v>
      </c>
      <c r="B1986" s="175">
        <v>43673</v>
      </c>
      <c r="C1986">
        <v>49</v>
      </c>
      <c r="D1986" t="s">
        <v>408</v>
      </c>
      <c r="E1986">
        <v>6595</v>
      </c>
    </row>
    <row r="1987" spans="1:5" x14ac:dyDescent="0.35">
      <c r="A1987" t="s">
        <v>62</v>
      </c>
      <c r="B1987" s="175">
        <v>43673</v>
      </c>
      <c r="C1987">
        <v>49</v>
      </c>
      <c r="D1987" t="s">
        <v>409</v>
      </c>
      <c r="E1987">
        <v>1614</v>
      </c>
    </row>
    <row r="1988" spans="1:5" x14ac:dyDescent="0.35">
      <c r="A1988" t="s">
        <v>62</v>
      </c>
      <c r="B1988" s="175">
        <v>43673</v>
      </c>
      <c r="C1988">
        <v>49</v>
      </c>
      <c r="D1988" t="s">
        <v>410</v>
      </c>
      <c r="E1988">
        <v>56</v>
      </c>
    </row>
    <row r="1989" spans="1:5" x14ac:dyDescent="0.35">
      <c r="A1989" t="s">
        <v>62</v>
      </c>
      <c r="B1989" s="175">
        <v>43673</v>
      </c>
      <c r="C1989">
        <v>49</v>
      </c>
      <c r="D1989" t="s">
        <v>411</v>
      </c>
      <c r="E1989">
        <v>18</v>
      </c>
    </row>
    <row r="1990" spans="1:5" x14ac:dyDescent="0.35">
      <c r="A1990" t="s">
        <v>62</v>
      </c>
      <c r="B1990" s="175">
        <v>43673</v>
      </c>
      <c r="C1990">
        <v>49</v>
      </c>
      <c r="D1990" t="s">
        <v>412</v>
      </c>
      <c r="E1990">
        <v>1</v>
      </c>
    </row>
    <row r="1991" spans="1:5" x14ac:dyDescent="0.35">
      <c r="A1991" t="s">
        <v>62</v>
      </c>
      <c r="B1991" s="175">
        <v>43708</v>
      </c>
      <c r="C1991">
        <v>49</v>
      </c>
      <c r="D1991" t="s">
        <v>402</v>
      </c>
      <c r="E1991">
        <v>9547</v>
      </c>
    </row>
    <row r="1992" spans="1:5" x14ac:dyDescent="0.35">
      <c r="A1992" t="s">
        <v>62</v>
      </c>
      <c r="B1992" s="175">
        <v>43708</v>
      </c>
      <c r="C1992">
        <v>49</v>
      </c>
      <c r="D1992" t="s">
        <v>403</v>
      </c>
      <c r="E1992">
        <v>3555</v>
      </c>
    </row>
    <row r="1993" spans="1:5" x14ac:dyDescent="0.35">
      <c r="A1993" t="s">
        <v>62</v>
      </c>
      <c r="B1993" s="175">
        <v>43708</v>
      </c>
      <c r="C1993">
        <v>49</v>
      </c>
      <c r="D1993" t="s">
        <v>404</v>
      </c>
      <c r="E1993">
        <v>172</v>
      </c>
    </row>
    <row r="1994" spans="1:5" x14ac:dyDescent="0.35">
      <c r="A1994" t="s">
        <v>62</v>
      </c>
      <c r="B1994" s="175">
        <v>43708</v>
      </c>
      <c r="C1994">
        <v>49</v>
      </c>
      <c r="D1994" t="s">
        <v>405</v>
      </c>
      <c r="E1994">
        <v>34</v>
      </c>
    </row>
    <row r="1995" spans="1:5" x14ac:dyDescent="0.35">
      <c r="A1995" t="s">
        <v>62</v>
      </c>
      <c r="B1995" s="175">
        <v>43708</v>
      </c>
      <c r="C1995">
        <v>49</v>
      </c>
      <c r="D1995" t="s">
        <v>406</v>
      </c>
      <c r="E1995">
        <v>1</v>
      </c>
    </row>
    <row r="1996" spans="1:5" x14ac:dyDescent="0.35">
      <c r="A1996" t="s">
        <v>62</v>
      </c>
      <c r="B1996" s="175">
        <v>43708</v>
      </c>
      <c r="C1996">
        <v>49</v>
      </c>
      <c r="D1996" t="s">
        <v>408</v>
      </c>
      <c r="E1996">
        <v>6311</v>
      </c>
    </row>
    <row r="1997" spans="1:5" x14ac:dyDescent="0.35">
      <c r="A1997" t="s">
        <v>62</v>
      </c>
      <c r="B1997" s="175">
        <v>43708</v>
      </c>
      <c r="C1997">
        <v>49</v>
      </c>
      <c r="D1997" t="s">
        <v>409</v>
      </c>
      <c r="E1997">
        <v>1627</v>
      </c>
    </row>
    <row r="1998" spans="1:5" x14ac:dyDescent="0.35">
      <c r="A1998" t="s">
        <v>62</v>
      </c>
      <c r="B1998" s="175">
        <v>43708</v>
      </c>
      <c r="C1998">
        <v>49</v>
      </c>
      <c r="D1998" t="s">
        <v>410</v>
      </c>
      <c r="E1998">
        <v>46</v>
      </c>
    </row>
    <row r="1999" spans="1:5" x14ac:dyDescent="0.35">
      <c r="A1999" t="s">
        <v>62</v>
      </c>
      <c r="B1999" s="175">
        <v>43708</v>
      </c>
      <c r="C1999">
        <v>49</v>
      </c>
      <c r="D1999" t="s">
        <v>411</v>
      </c>
      <c r="E1999">
        <v>20</v>
      </c>
    </row>
    <row r="2000" spans="1:5" x14ac:dyDescent="0.35">
      <c r="A2000" t="s">
        <v>62</v>
      </c>
      <c r="B2000" s="175">
        <v>43708</v>
      </c>
      <c r="C2000">
        <v>49</v>
      </c>
      <c r="D2000" t="s">
        <v>412</v>
      </c>
      <c r="E2000">
        <v>1</v>
      </c>
    </row>
    <row r="2001" spans="1:5" x14ac:dyDescent="0.35">
      <c r="A2001" t="s">
        <v>62</v>
      </c>
      <c r="B2001" s="175">
        <v>43736</v>
      </c>
      <c r="C2001">
        <v>49</v>
      </c>
      <c r="D2001" t="s">
        <v>402</v>
      </c>
      <c r="E2001">
        <v>9925</v>
      </c>
    </row>
    <row r="2002" spans="1:5" x14ac:dyDescent="0.35">
      <c r="A2002" t="s">
        <v>62</v>
      </c>
      <c r="B2002" s="175">
        <v>43736</v>
      </c>
      <c r="C2002">
        <v>49</v>
      </c>
      <c r="D2002" t="s">
        <v>403</v>
      </c>
      <c r="E2002">
        <v>3614</v>
      </c>
    </row>
    <row r="2003" spans="1:5" x14ac:dyDescent="0.35">
      <c r="A2003" t="s">
        <v>62</v>
      </c>
      <c r="B2003" s="175">
        <v>43736</v>
      </c>
      <c r="C2003">
        <v>49</v>
      </c>
      <c r="D2003" t="s">
        <v>404</v>
      </c>
      <c r="E2003">
        <v>145</v>
      </c>
    </row>
    <row r="2004" spans="1:5" x14ac:dyDescent="0.35">
      <c r="A2004" t="s">
        <v>62</v>
      </c>
      <c r="B2004" s="175">
        <v>43736</v>
      </c>
      <c r="C2004">
        <v>49</v>
      </c>
      <c r="D2004" t="s">
        <v>405</v>
      </c>
      <c r="E2004">
        <v>22</v>
      </c>
    </row>
    <row r="2005" spans="1:5" x14ac:dyDescent="0.35">
      <c r="A2005" t="s">
        <v>62</v>
      </c>
      <c r="B2005" s="175">
        <v>43736</v>
      </c>
      <c r="C2005">
        <v>49</v>
      </c>
      <c r="D2005" t="s">
        <v>406</v>
      </c>
      <c r="E2005">
        <v>1</v>
      </c>
    </row>
    <row r="2006" spans="1:5" x14ac:dyDescent="0.35">
      <c r="A2006" t="s">
        <v>62</v>
      </c>
      <c r="B2006" s="175">
        <v>43736</v>
      </c>
      <c r="C2006">
        <v>49</v>
      </c>
      <c r="D2006" t="s">
        <v>408</v>
      </c>
      <c r="E2006">
        <v>5977</v>
      </c>
    </row>
    <row r="2007" spans="1:5" x14ac:dyDescent="0.35">
      <c r="A2007" t="s">
        <v>62</v>
      </c>
      <c r="B2007" s="175">
        <v>43736</v>
      </c>
      <c r="C2007">
        <v>49</v>
      </c>
      <c r="D2007" t="s">
        <v>409</v>
      </c>
      <c r="E2007">
        <v>1643</v>
      </c>
    </row>
    <row r="2008" spans="1:5" x14ac:dyDescent="0.35">
      <c r="A2008" t="s">
        <v>62</v>
      </c>
      <c r="B2008" s="175">
        <v>43736</v>
      </c>
      <c r="C2008">
        <v>49</v>
      </c>
      <c r="D2008" t="s">
        <v>410</v>
      </c>
      <c r="E2008">
        <v>29</v>
      </c>
    </row>
    <row r="2009" spans="1:5" x14ac:dyDescent="0.35">
      <c r="A2009" t="s">
        <v>62</v>
      </c>
      <c r="B2009" s="175">
        <v>43736</v>
      </c>
      <c r="C2009">
        <v>49</v>
      </c>
      <c r="D2009" t="s">
        <v>411</v>
      </c>
      <c r="E2009">
        <v>20</v>
      </c>
    </row>
    <row r="2010" spans="1:5" x14ac:dyDescent="0.35">
      <c r="A2010" t="s">
        <v>62</v>
      </c>
      <c r="B2010" s="175">
        <v>43764</v>
      </c>
      <c r="C2010">
        <v>49</v>
      </c>
      <c r="D2010" t="s">
        <v>402</v>
      </c>
      <c r="E2010">
        <v>10231</v>
      </c>
    </row>
    <row r="2011" spans="1:5" x14ac:dyDescent="0.35">
      <c r="A2011" t="s">
        <v>62</v>
      </c>
      <c r="B2011" s="175">
        <v>43764</v>
      </c>
      <c r="C2011">
        <v>49</v>
      </c>
      <c r="D2011" t="s">
        <v>403</v>
      </c>
      <c r="E2011">
        <v>3693</v>
      </c>
    </row>
    <row r="2012" spans="1:5" x14ac:dyDescent="0.35">
      <c r="A2012" t="s">
        <v>62</v>
      </c>
      <c r="B2012" s="175">
        <v>43764</v>
      </c>
      <c r="C2012">
        <v>49</v>
      </c>
      <c r="D2012" t="s">
        <v>404</v>
      </c>
      <c r="E2012">
        <v>158</v>
      </c>
    </row>
    <row r="2013" spans="1:5" x14ac:dyDescent="0.35">
      <c r="A2013" t="s">
        <v>62</v>
      </c>
      <c r="B2013" s="175">
        <v>43764</v>
      </c>
      <c r="C2013">
        <v>49</v>
      </c>
      <c r="D2013" t="s">
        <v>405</v>
      </c>
      <c r="E2013">
        <v>24</v>
      </c>
    </row>
    <row r="2014" spans="1:5" x14ac:dyDescent="0.35">
      <c r="A2014" t="s">
        <v>62</v>
      </c>
      <c r="B2014" s="175">
        <v>43764</v>
      </c>
      <c r="C2014">
        <v>49</v>
      </c>
      <c r="D2014" t="s">
        <v>406</v>
      </c>
      <c r="E2014">
        <v>1</v>
      </c>
    </row>
    <row r="2015" spans="1:5" x14ac:dyDescent="0.35">
      <c r="A2015" t="s">
        <v>62</v>
      </c>
      <c r="B2015" s="175">
        <v>43764</v>
      </c>
      <c r="C2015">
        <v>49</v>
      </c>
      <c r="D2015" t="s">
        <v>408</v>
      </c>
      <c r="E2015">
        <v>5519</v>
      </c>
    </row>
    <row r="2016" spans="1:5" x14ac:dyDescent="0.35">
      <c r="A2016" t="s">
        <v>62</v>
      </c>
      <c r="B2016" s="175">
        <v>43764</v>
      </c>
      <c r="C2016">
        <v>49</v>
      </c>
      <c r="D2016" t="s">
        <v>409</v>
      </c>
      <c r="E2016">
        <v>1705</v>
      </c>
    </row>
    <row r="2017" spans="1:5" x14ac:dyDescent="0.35">
      <c r="A2017" t="s">
        <v>62</v>
      </c>
      <c r="B2017" s="175">
        <v>43764</v>
      </c>
      <c r="C2017">
        <v>49</v>
      </c>
      <c r="D2017" t="s">
        <v>410</v>
      </c>
      <c r="E2017">
        <v>29</v>
      </c>
    </row>
    <row r="2018" spans="1:5" x14ac:dyDescent="0.35">
      <c r="A2018" t="s">
        <v>62</v>
      </c>
      <c r="B2018" s="175">
        <v>43764</v>
      </c>
      <c r="C2018">
        <v>49</v>
      </c>
      <c r="D2018" t="s">
        <v>411</v>
      </c>
      <c r="E2018">
        <v>15</v>
      </c>
    </row>
    <row r="2019" spans="1:5" x14ac:dyDescent="0.35">
      <c r="A2019" t="s">
        <v>62</v>
      </c>
      <c r="B2019" s="175">
        <v>43799</v>
      </c>
      <c r="C2019">
        <v>49</v>
      </c>
      <c r="D2019" t="s">
        <v>402</v>
      </c>
      <c r="E2019">
        <v>9675</v>
      </c>
    </row>
    <row r="2020" spans="1:5" x14ac:dyDescent="0.35">
      <c r="A2020" t="s">
        <v>62</v>
      </c>
      <c r="B2020" s="175">
        <v>43799</v>
      </c>
      <c r="C2020">
        <v>49</v>
      </c>
      <c r="D2020" t="s">
        <v>403</v>
      </c>
      <c r="E2020">
        <v>3385</v>
      </c>
    </row>
    <row r="2021" spans="1:5" x14ac:dyDescent="0.35">
      <c r="A2021" t="s">
        <v>62</v>
      </c>
      <c r="B2021" s="175">
        <v>43799</v>
      </c>
      <c r="C2021">
        <v>49</v>
      </c>
      <c r="D2021" t="s">
        <v>404</v>
      </c>
      <c r="E2021">
        <v>188</v>
      </c>
    </row>
    <row r="2022" spans="1:5" x14ac:dyDescent="0.35">
      <c r="A2022" t="s">
        <v>62</v>
      </c>
      <c r="B2022" s="175">
        <v>43799</v>
      </c>
      <c r="C2022">
        <v>49</v>
      </c>
      <c r="D2022" t="s">
        <v>405</v>
      </c>
      <c r="E2022">
        <v>26</v>
      </c>
    </row>
    <row r="2023" spans="1:5" x14ac:dyDescent="0.35">
      <c r="A2023" t="s">
        <v>62</v>
      </c>
      <c r="B2023" s="175">
        <v>43799</v>
      </c>
      <c r="C2023">
        <v>49</v>
      </c>
      <c r="D2023" t="s">
        <v>408</v>
      </c>
      <c r="E2023">
        <v>4639</v>
      </c>
    </row>
    <row r="2024" spans="1:5" x14ac:dyDescent="0.35">
      <c r="A2024" t="s">
        <v>62</v>
      </c>
      <c r="B2024" s="175">
        <v>43799</v>
      </c>
      <c r="C2024">
        <v>49</v>
      </c>
      <c r="D2024" t="s">
        <v>409</v>
      </c>
      <c r="E2024">
        <v>1554</v>
      </c>
    </row>
    <row r="2025" spans="1:5" x14ac:dyDescent="0.35">
      <c r="A2025" t="s">
        <v>62</v>
      </c>
      <c r="B2025" s="175">
        <v>43799</v>
      </c>
      <c r="C2025">
        <v>49</v>
      </c>
      <c r="D2025" t="s">
        <v>410</v>
      </c>
      <c r="E2025">
        <v>40</v>
      </c>
    </row>
    <row r="2026" spans="1:5" x14ac:dyDescent="0.35">
      <c r="A2026" t="s">
        <v>62</v>
      </c>
      <c r="B2026" s="175">
        <v>43799</v>
      </c>
      <c r="C2026">
        <v>49</v>
      </c>
      <c r="D2026" t="s">
        <v>411</v>
      </c>
      <c r="E2026">
        <v>14</v>
      </c>
    </row>
    <row r="2027" spans="1:5" x14ac:dyDescent="0.35">
      <c r="A2027" t="s">
        <v>62</v>
      </c>
      <c r="B2027" s="175">
        <v>43820</v>
      </c>
      <c r="C2027">
        <v>49</v>
      </c>
      <c r="D2027" t="s">
        <v>402</v>
      </c>
      <c r="E2027">
        <v>9309</v>
      </c>
    </row>
    <row r="2028" spans="1:5" x14ac:dyDescent="0.35">
      <c r="A2028" t="s">
        <v>62</v>
      </c>
      <c r="B2028" s="175">
        <v>43820</v>
      </c>
      <c r="C2028">
        <v>49</v>
      </c>
      <c r="D2028" t="s">
        <v>403</v>
      </c>
      <c r="E2028">
        <v>3100</v>
      </c>
    </row>
    <row r="2029" spans="1:5" x14ac:dyDescent="0.35">
      <c r="A2029" t="s">
        <v>62</v>
      </c>
      <c r="B2029" s="175">
        <v>43820</v>
      </c>
      <c r="C2029">
        <v>49</v>
      </c>
      <c r="D2029" t="s">
        <v>404</v>
      </c>
      <c r="E2029">
        <v>187</v>
      </c>
    </row>
    <row r="2030" spans="1:5" x14ac:dyDescent="0.35">
      <c r="A2030" t="s">
        <v>62</v>
      </c>
      <c r="B2030" s="175">
        <v>43820</v>
      </c>
      <c r="C2030">
        <v>49</v>
      </c>
      <c r="D2030" t="s">
        <v>405</v>
      </c>
      <c r="E2030">
        <v>29</v>
      </c>
    </row>
    <row r="2031" spans="1:5" x14ac:dyDescent="0.35">
      <c r="A2031" t="s">
        <v>62</v>
      </c>
      <c r="B2031" s="175">
        <v>43820</v>
      </c>
      <c r="C2031">
        <v>49</v>
      </c>
      <c r="D2031" t="s">
        <v>408</v>
      </c>
      <c r="E2031">
        <v>4496</v>
      </c>
    </row>
    <row r="2032" spans="1:5" x14ac:dyDescent="0.35">
      <c r="A2032" t="s">
        <v>62</v>
      </c>
      <c r="B2032" s="175">
        <v>43820</v>
      </c>
      <c r="C2032">
        <v>49</v>
      </c>
      <c r="D2032" t="s">
        <v>409</v>
      </c>
      <c r="E2032">
        <v>1454</v>
      </c>
    </row>
    <row r="2033" spans="1:5" x14ac:dyDescent="0.35">
      <c r="A2033" t="s">
        <v>62</v>
      </c>
      <c r="B2033" s="175">
        <v>43820</v>
      </c>
      <c r="C2033">
        <v>49</v>
      </c>
      <c r="D2033" t="s">
        <v>410</v>
      </c>
      <c r="E2033">
        <v>43</v>
      </c>
    </row>
    <row r="2034" spans="1:5" x14ac:dyDescent="0.35">
      <c r="A2034" t="s">
        <v>62</v>
      </c>
      <c r="B2034" s="175">
        <v>43820</v>
      </c>
      <c r="C2034">
        <v>49</v>
      </c>
      <c r="D2034" t="s">
        <v>411</v>
      </c>
      <c r="E2034">
        <v>16</v>
      </c>
    </row>
    <row r="2035" spans="1:5" x14ac:dyDescent="0.35">
      <c r="A2035" t="s">
        <v>62</v>
      </c>
      <c r="B2035" s="175">
        <v>43820</v>
      </c>
      <c r="C2035">
        <v>49</v>
      </c>
      <c r="D2035" t="s">
        <v>412</v>
      </c>
      <c r="E2035">
        <v>1</v>
      </c>
    </row>
    <row r="2036" spans="1:5" x14ac:dyDescent="0.35">
      <c r="A2036" t="s">
        <v>62</v>
      </c>
      <c r="B2036" s="175">
        <v>43855</v>
      </c>
      <c r="C2036">
        <v>49</v>
      </c>
      <c r="D2036" t="s">
        <v>402</v>
      </c>
      <c r="E2036">
        <v>8841</v>
      </c>
    </row>
    <row r="2037" spans="1:5" x14ac:dyDescent="0.35">
      <c r="A2037" t="s">
        <v>62</v>
      </c>
      <c r="B2037" s="175">
        <v>43855</v>
      </c>
      <c r="C2037">
        <v>49</v>
      </c>
      <c r="D2037" t="s">
        <v>403</v>
      </c>
      <c r="E2037">
        <v>2663</v>
      </c>
    </row>
    <row r="2038" spans="1:5" x14ac:dyDescent="0.35">
      <c r="A2038" t="s">
        <v>62</v>
      </c>
      <c r="B2038" s="175">
        <v>43855</v>
      </c>
      <c r="C2038">
        <v>49</v>
      </c>
      <c r="D2038" t="s">
        <v>404</v>
      </c>
      <c r="E2038">
        <v>201</v>
      </c>
    </row>
    <row r="2039" spans="1:5" x14ac:dyDescent="0.35">
      <c r="A2039" t="s">
        <v>62</v>
      </c>
      <c r="B2039" s="175">
        <v>43855</v>
      </c>
      <c r="C2039">
        <v>49</v>
      </c>
      <c r="D2039" t="s">
        <v>405</v>
      </c>
      <c r="E2039">
        <v>33</v>
      </c>
    </row>
    <row r="2040" spans="1:5" x14ac:dyDescent="0.35">
      <c r="A2040" t="s">
        <v>62</v>
      </c>
      <c r="B2040" s="175">
        <v>43855</v>
      </c>
      <c r="C2040">
        <v>49</v>
      </c>
      <c r="D2040" t="s">
        <v>408</v>
      </c>
      <c r="E2040">
        <v>4299</v>
      </c>
    </row>
    <row r="2041" spans="1:5" x14ac:dyDescent="0.35">
      <c r="A2041" t="s">
        <v>62</v>
      </c>
      <c r="B2041" s="175">
        <v>43855</v>
      </c>
      <c r="C2041">
        <v>49</v>
      </c>
      <c r="D2041" t="s">
        <v>409</v>
      </c>
      <c r="E2041">
        <v>1267</v>
      </c>
    </row>
    <row r="2042" spans="1:5" x14ac:dyDescent="0.35">
      <c r="A2042" t="s">
        <v>62</v>
      </c>
      <c r="B2042" s="175">
        <v>43855</v>
      </c>
      <c r="C2042">
        <v>49</v>
      </c>
      <c r="D2042" t="s">
        <v>410</v>
      </c>
      <c r="E2042">
        <v>48</v>
      </c>
    </row>
    <row r="2043" spans="1:5" x14ac:dyDescent="0.35">
      <c r="A2043" t="s">
        <v>62</v>
      </c>
      <c r="B2043" s="175">
        <v>43855</v>
      </c>
      <c r="C2043">
        <v>49</v>
      </c>
      <c r="D2043" t="s">
        <v>411</v>
      </c>
      <c r="E2043">
        <v>19</v>
      </c>
    </row>
    <row r="2044" spans="1:5" x14ac:dyDescent="0.35">
      <c r="A2044" t="s">
        <v>62</v>
      </c>
      <c r="B2044" s="175">
        <v>43855</v>
      </c>
      <c r="C2044">
        <v>49</v>
      </c>
      <c r="D2044" t="s">
        <v>412</v>
      </c>
      <c r="E2044">
        <v>1</v>
      </c>
    </row>
    <row r="2045" spans="1:5" x14ac:dyDescent="0.35">
      <c r="A2045" t="s">
        <v>62</v>
      </c>
      <c r="B2045" s="175">
        <v>43890</v>
      </c>
      <c r="C2045">
        <v>49</v>
      </c>
      <c r="D2045" t="s">
        <v>402</v>
      </c>
      <c r="E2045">
        <v>9042</v>
      </c>
    </row>
    <row r="2046" spans="1:5" x14ac:dyDescent="0.35">
      <c r="A2046" t="s">
        <v>62</v>
      </c>
      <c r="B2046" s="175">
        <v>43890</v>
      </c>
      <c r="C2046">
        <v>49</v>
      </c>
      <c r="D2046" t="s">
        <v>403</v>
      </c>
      <c r="E2046">
        <v>2386</v>
      </c>
    </row>
    <row r="2047" spans="1:5" x14ac:dyDescent="0.35">
      <c r="A2047" t="s">
        <v>62</v>
      </c>
      <c r="B2047" s="175">
        <v>43890</v>
      </c>
      <c r="C2047">
        <v>49</v>
      </c>
      <c r="D2047" t="s">
        <v>404</v>
      </c>
      <c r="E2047">
        <v>179</v>
      </c>
    </row>
    <row r="2048" spans="1:5" x14ac:dyDescent="0.35">
      <c r="A2048" t="s">
        <v>62</v>
      </c>
      <c r="B2048" s="175">
        <v>43890</v>
      </c>
      <c r="C2048">
        <v>49</v>
      </c>
      <c r="D2048" t="s">
        <v>405</v>
      </c>
      <c r="E2048">
        <v>28</v>
      </c>
    </row>
    <row r="2049" spans="1:5" x14ac:dyDescent="0.35">
      <c r="A2049" t="s">
        <v>62</v>
      </c>
      <c r="B2049" s="175">
        <v>43890</v>
      </c>
      <c r="C2049">
        <v>49</v>
      </c>
      <c r="D2049" t="s">
        <v>408</v>
      </c>
      <c r="E2049">
        <v>4878</v>
      </c>
    </row>
    <row r="2050" spans="1:5" x14ac:dyDescent="0.35">
      <c r="A2050" t="s">
        <v>62</v>
      </c>
      <c r="B2050" s="175">
        <v>43890</v>
      </c>
      <c r="C2050">
        <v>49</v>
      </c>
      <c r="D2050" t="s">
        <v>409</v>
      </c>
      <c r="E2050">
        <v>858</v>
      </c>
    </row>
    <row r="2051" spans="1:5" x14ac:dyDescent="0.35">
      <c r="A2051" t="s">
        <v>62</v>
      </c>
      <c r="B2051" s="175">
        <v>43890</v>
      </c>
      <c r="C2051">
        <v>49</v>
      </c>
      <c r="D2051" t="s">
        <v>410</v>
      </c>
      <c r="E2051">
        <v>46</v>
      </c>
    </row>
    <row r="2052" spans="1:5" x14ac:dyDescent="0.35">
      <c r="A2052" t="s">
        <v>62</v>
      </c>
      <c r="B2052" s="175">
        <v>43890</v>
      </c>
      <c r="C2052">
        <v>49</v>
      </c>
      <c r="D2052" t="s">
        <v>411</v>
      </c>
      <c r="E2052">
        <v>14</v>
      </c>
    </row>
    <row r="2053" spans="1:5" x14ac:dyDescent="0.35">
      <c r="A2053" t="s">
        <v>62</v>
      </c>
      <c r="B2053" s="175">
        <v>43890</v>
      </c>
      <c r="C2053">
        <v>49</v>
      </c>
      <c r="D2053" t="s">
        <v>412</v>
      </c>
      <c r="E2053">
        <v>1</v>
      </c>
    </row>
    <row r="2054" spans="1:5" x14ac:dyDescent="0.35">
      <c r="A2054" t="s">
        <v>62</v>
      </c>
      <c r="B2054" s="175">
        <v>43918</v>
      </c>
      <c r="C2054">
        <v>49</v>
      </c>
      <c r="D2054" t="s">
        <v>402</v>
      </c>
      <c r="E2054">
        <v>8200</v>
      </c>
    </row>
    <row r="2055" spans="1:5" x14ac:dyDescent="0.35">
      <c r="A2055" t="s">
        <v>62</v>
      </c>
      <c r="B2055" s="175">
        <v>43918</v>
      </c>
      <c r="C2055">
        <v>49</v>
      </c>
      <c r="D2055" t="s">
        <v>403</v>
      </c>
      <c r="E2055">
        <v>2134</v>
      </c>
    </row>
    <row r="2056" spans="1:5" x14ac:dyDescent="0.35">
      <c r="A2056" t="s">
        <v>62</v>
      </c>
      <c r="B2056" s="175">
        <v>43918</v>
      </c>
      <c r="C2056">
        <v>49</v>
      </c>
      <c r="D2056" t="s">
        <v>404</v>
      </c>
      <c r="E2056">
        <v>148</v>
      </c>
    </row>
    <row r="2057" spans="1:5" x14ac:dyDescent="0.35">
      <c r="A2057" t="s">
        <v>62</v>
      </c>
      <c r="B2057" s="175">
        <v>43918</v>
      </c>
      <c r="C2057">
        <v>49</v>
      </c>
      <c r="D2057" t="s">
        <v>405</v>
      </c>
      <c r="E2057">
        <v>18</v>
      </c>
    </row>
    <row r="2058" spans="1:5" x14ac:dyDescent="0.35">
      <c r="A2058" t="s">
        <v>62</v>
      </c>
      <c r="B2058" s="175">
        <v>43918</v>
      </c>
      <c r="C2058">
        <v>49</v>
      </c>
      <c r="D2058" t="s">
        <v>408</v>
      </c>
      <c r="E2058">
        <v>4677</v>
      </c>
    </row>
    <row r="2059" spans="1:5" x14ac:dyDescent="0.35">
      <c r="A2059" t="s">
        <v>62</v>
      </c>
      <c r="B2059" s="175">
        <v>43918</v>
      </c>
      <c r="C2059">
        <v>49</v>
      </c>
      <c r="D2059" t="s">
        <v>409</v>
      </c>
      <c r="E2059">
        <v>767</v>
      </c>
    </row>
    <row r="2060" spans="1:5" x14ac:dyDescent="0.35">
      <c r="A2060" t="s">
        <v>62</v>
      </c>
      <c r="B2060" s="175">
        <v>43918</v>
      </c>
      <c r="C2060">
        <v>49</v>
      </c>
      <c r="D2060" t="s">
        <v>410</v>
      </c>
      <c r="E2060">
        <v>34</v>
      </c>
    </row>
    <row r="2061" spans="1:5" x14ac:dyDescent="0.35">
      <c r="A2061" t="s">
        <v>62</v>
      </c>
      <c r="B2061" s="175">
        <v>43918</v>
      </c>
      <c r="C2061">
        <v>49</v>
      </c>
      <c r="D2061" t="s">
        <v>411</v>
      </c>
      <c r="E2061">
        <v>13</v>
      </c>
    </row>
    <row r="2062" spans="1:5" x14ac:dyDescent="0.35">
      <c r="A2062" t="s">
        <v>62</v>
      </c>
      <c r="B2062" s="175">
        <v>43918</v>
      </c>
      <c r="C2062">
        <v>49</v>
      </c>
      <c r="D2062" t="s">
        <v>412</v>
      </c>
      <c r="E2062">
        <v>2</v>
      </c>
    </row>
    <row r="2063" spans="1:5" x14ac:dyDescent="0.35">
      <c r="A2063" t="s">
        <v>419</v>
      </c>
      <c r="B2063" s="175">
        <v>43554</v>
      </c>
      <c r="C2063">
        <v>49</v>
      </c>
      <c r="D2063" t="s">
        <v>402</v>
      </c>
      <c r="E2063">
        <v>30955905.370000001</v>
      </c>
    </row>
    <row r="2064" spans="1:5" x14ac:dyDescent="0.35">
      <c r="A2064" t="s">
        <v>419</v>
      </c>
      <c r="B2064" s="175">
        <v>43554</v>
      </c>
      <c r="C2064">
        <v>49</v>
      </c>
      <c r="D2064" t="s">
        <v>403</v>
      </c>
      <c r="E2064">
        <v>2576328.0299999998</v>
      </c>
    </row>
    <row r="2065" spans="1:5" x14ac:dyDescent="0.35">
      <c r="A2065" t="s">
        <v>419</v>
      </c>
      <c r="B2065" s="175">
        <v>43554</v>
      </c>
      <c r="C2065">
        <v>49</v>
      </c>
      <c r="D2065" t="s">
        <v>404</v>
      </c>
      <c r="E2065">
        <v>7431596.1399999997</v>
      </c>
    </row>
    <row r="2066" spans="1:5" x14ac:dyDescent="0.35">
      <c r="A2066" t="s">
        <v>419</v>
      </c>
      <c r="B2066" s="175">
        <v>43554</v>
      </c>
      <c r="C2066">
        <v>49</v>
      </c>
      <c r="D2066" t="s">
        <v>405</v>
      </c>
      <c r="E2066">
        <v>12767529.970000001</v>
      </c>
    </row>
    <row r="2067" spans="1:5" x14ac:dyDescent="0.35">
      <c r="A2067" t="s">
        <v>419</v>
      </c>
      <c r="B2067" s="175">
        <v>43554</v>
      </c>
      <c r="C2067">
        <v>49</v>
      </c>
      <c r="D2067" t="s">
        <v>406</v>
      </c>
      <c r="E2067">
        <v>15252895.32</v>
      </c>
    </row>
    <row r="2068" spans="1:5" x14ac:dyDescent="0.35">
      <c r="A2068" t="s">
        <v>419</v>
      </c>
      <c r="B2068" s="175">
        <v>43554</v>
      </c>
      <c r="C2068">
        <v>49</v>
      </c>
      <c r="D2068" t="s">
        <v>407</v>
      </c>
      <c r="E2068">
        <v>8898.5300000000007</v>
      </c>
    </row>
    <row r="2069" spans="1:5" x14ac:dyDescent="0.35">
      <c r="A2069" t="s">
        <v>419</v>
      </c>
      <c r="B2069" s="175">
        <v>43554</v>
      </c>
      <c r="C2069">
        <v>49</v>
      </c>
      <c r="D2069" t="s">
        <v>408</v>
      </c>
      <c r="E2069">
        <v>24536141.59</v>
      </c>
    </row>
    <row r="2070" spans="1:5" x14ac:dyDescent="0.35">
      <c r="A2070" t="s">
        <v>419</v>
      </c>
      <c r="B2070" s="175">
        <v>43554</v>
      </c>
      <c r="C2070">
        <v>49</v>
      </c>
      <c r="D2070" t="s">
        <v>409</v>
      </c>
      <c r="E2070">
        <v>3493716.82</v>
      </c>
    </row>
    <row r="2071" spans="1:5" x14ac:dyDescent="0.35">
      <c r="A2071" t="s">
        <v>419</v>
      </c>
      <c r="B2071" s="175">
        <v>43554</v>
      </c>
      <c r="C2071">
        <v>49</v>
      </c>
      <c r="D2071" t="s">
        <v>410</v>
      </c>
      <c r="E2071">
        <v>3663163.08</v>
      </c>
    </row>
    <row r="2072" spans="1:5" x14ac:dyDescent="0.35">
      <c r="A2072" t="s">
        <v>419</v>
      </c>
      <c r="B2072" s="175">
        <v>43554</v>
      </c>
      <c r="C2072">
        <v>49</v>
      </c>
      <c r="D2072" t="s">
        <v>411</v>
      </c>
      <c r="E2072">
        <v>4907926.0199999996</v>
      </c>
    </row>
    <row r="2073" spans="1:5" x14ac:dyDescent="0.35">
      <c r="A2073" t="s">
        <v>419</v>
      </c>
      <c r="B2073" s="175">
        <v>43554</v>
      </c>
      <c r="C2073">
        <v>49</v>
      </c>
      <c r="D2073" t="s">
        <v>412</v>
      </c>
      <c r="E2073">
        <v>2636702.39</v>
      </c>
    </row>
    <row r="2074" spans="1:5" x14ac:dyDescent="0.35">
      <c r="A2074" t="s">
        <v>419</v>
      </c>
      <c r="B2074" s="175">
        <v>43554</v>
      </c>
      <c r="C2074">
        <v>49</v>
      </c>
      <c r="D2074" t="s">
        <v>413</v>
      </c>
      <c r="E2074">
        <v>486044.57</v>
      </c>
    </row>
    <row r="2075" spans="1:5" x14ac:dyDescent="0.35">
      <c r="A2075" t="s">
        <v>419</v>
      </c>
      <c r="B2075" s="175">
        <v>43582</v>
      </c>
      <c r="C2075">
        <v>49</v>
      </c>
      <c r="D2075" t="s">
        <v>402</v>
      </c>
      <c r="E2075">
        <v>25608881.640000001</v>
      </c>
    </row>
    <row r="2076" spans="1:5" x14ac:dyDescent="0.35">
      <c r="A2076" t="s">
        <v>419</v>
      </c>
      <c r="B2076" s="175">
        <v>43582</v>
      </c>
      <c r="C2076">
        <v>49</v>
      </c>
      <c r="D2076" t="s">
        <v>403</v>
      </c>
      <c r="E2076">
        <v>2146607.7000000002</v>
      </c>
    </row>
    <row r="2077" spans="1:5" x14ac:dyDescent="0.35">
      <c r="A2077" t="s">
        <v>419</v>
      </c>
      <c r="B2077" s="175">
        <v>43582</v>
      </c>
      <c r="C2077">
        <v>49</v>
      </c>
      <c r="D2077" t="s">
        <v>404</v>
      </c>
      <c r="E2077">
        <v>6556674.79</v>
      </c>
    </row>
    <row r="2078" spans="1:5" x14ac:dyDescent="0.35">
      <c r="A2078" t="s">
        <v>419</v>
      </c>
      <c r="B2078" s="175">
        <v>43582</v>
      </c>
      <c r="C2078">
        <v>49</v>
      </c>
      <c r="D2078" t="s">
        <v>405</v>
      </c>
      <c r="E2078">
        <v>11641174.460000001</v>
      </c>
    </row>
    <row r="2079" spans="1:5" x14ac:dyDescent="0.35">
      <c r="A2079" t="s">
        <v>419</v>
      </c>
      <c r="B2079" s="175">
        <v>43582</v>
      </c>
      <c r="C2079">
        <v>49</v>
      </c>
      <c r="D2079" t="s">
        <v>406</v>
      </c>
      <c r="E2079">
        <v>14598452.75</v>
      </c>
    </row>
    <row r="2080" spans="1:5" x14ac:dyDescent="0.35">
      <c r="A2080" t="s">
        <v>419</v>
      </c>
      <c r="B2080" s="175">
        <v>43582</v>
      </c>
      <c r="C2080">
        <v>49</v>
      </c>
      <c r="D2080" t="s">
        <v>407</v>
      </c>
      <c r="E2080">
        <v>16048.79</v>
      </c>
    </row>
    <row r="2081" spans="1:5" x14ac:dyDescent="0.35">
      <c r="A2081" t="s">
        <v>419</v>
      </c>
      <c r="B2081" s="175">
        <v>43582</v>
      </c>
      <c r="C2081">
        <v>49</v>
      </c>
      <c r="D2081" t="s">
        <v>408</v>
      </c>
      <c r="E2081">
        <v>16363974.01</v>
      </c>
    </row>
    <row r="2082" spans="1:5" x14ac:dyDescent="0.35">
      <c r="A2082" t="s">
        <v>419</v>
      </c>
      <c r="B2082" s="175">
        <v>43582</v>
      </c>
      <c r="C2082">
        <v>49</v>
      </c>
      <c r="D2082" t="s">
        <v>409</v>
      </c>
      <c r="E2082">
        <v>1573700.52</v>
      </c>
    </row>
    <row r="2083" spans="1:5" x14ac:dyDescent="0.35">
      <c r="A2083" t="s">
        <v>419</v>
      </c>
      <c r="B2083" s="175">
        <v>43582</v>
      </c>
      <c r="C2083">
        <v>49</v>
      </c>
      <c r="D2083" t="s">
        <v>410</v>
      </c>
      <c r="E2083">
        <v>2244718.67</v>
      </c>
    </row>
    <row r="2084" spans="1:5" x14ac:dyDescent="0.35">
      <c r="A2084" t="s">
        <v>419</v>
      </c>
      <c r="B2084" s="175">
        <v>43582</v>
      </c>
      <c r="C2084">
        <v>49</v>
      </c>
      <c r="D2084" t="s">
        <v>411</v>
      </c>
      <c r="E2084">
        <v>3551606.29</v>
      </c>
    </row>
    <row r="2085" spans="1:5" x14ac:dyDescent="0.35">
      <c r="A2085" t="s">
        <v>419</v>
      </c>
      <c r="B2085" s="175">
        <v>43582</v>
      </c>
      <c r="C2085">
        <v>49</v>
      </c>
      <c r="D2085" t="s">
        <v>412</v>
      </c>
      <c r="E2085">
        <v>2236176.0099999998</v>
      </c>
    </row>
    <row r="2086" spans="1:5" x14ac:dyDescent="0.35">
      <c r="A2086" t="s">
        <v>419</v>
      </c>
      <c r="B2086" s="175">
        <v>43582</v>
      </c>
      <c r="C2086">
        <v>49</v>
      </c>
      <c r="D2086" t="s">
        <v>413</v>
      </c>
      <c r="E2086">
        <v>628130.79</v>
      </c>
    </row>
    <row r="2087" spans="1:5" x14ac:dyDescent="0.35">
      <c r="A2087" t="s">
        <v>419</v>
      </c>
      <c r="B2087" s="175">
        <v>43610</v>
      </c>
      <c r="C2087">
        <v>49</v>
      </c>
      <c r="D2087" t="s">
        <v>402</v>
      </c>
      <c r="E2087">
        <v>24214210.129999999</v>
      </c>
    </row>
    <row r="2088" spans="1:5" x14ac:dyDescent="0.35">
      <c r="A2088" t="s">
        <v>419</v>
      </c>
      <c r="B2088" s="175">
        <v>43610</v>
      </c>
      <c r="C2088">
        <v>49</v>
      </c>
      <c r="D2088" t="s">
        <v>403</v>
      </c>
      <c r="E2088">
        <v>1973846.67</v>
      </c>
    </row>
    <row r="2089" spans="1:5" x14ac:dyDescent="0.35">
      <c r="A2089" t="s">
        <v>419</v>
      </c>
      <c r="B2089" s="175">
        <v>43610</v>
      </c>
      <c r="C2089">
        <v>49</v>
      </c>
      <c r="D2089" t="s">
        <v>404</v>
      </c>
      <c r="E2089">
        <v>5872706.4800000004</v>
      </c>
    </row>
    <row r="2090" spans="1:5" x14ac:dyDescent="0.35">
      <c r="A2090" t="s">
        <v>419</v>
      </c>
      <c r="B2090" s="175">
        <v>43610</v>
      </c>
      <c r="C2090">
        <v>49</v>
      </c>
      <c r="D2090" t="s">
        <v>405</v>
      </c>
      <c r="E2090">
        <v>10810663.779999999</v>
      </c>
    </row>
    <row r="2091" spans="1:5" x14ac:dyDescent="0.35">
      <c r="A2091" t="s">
        <v>419</v>
      </c>
      <c r="B2091" s="175">
        <v>43610</v>
      </c>
      <c r="C2091">
        <v>49</v>
      </c>
      <c r="D2091" t="s">
        <v>406</v>
      </c>
      <c r="E2091">
        <v>12564331.07</v>
      </c>
    </row>
    <row r="2092" spans="1:5" x14ac:dyDescent="0.35">
      <c r="A2092" t="s">
        <v>419</v>
      </c>
      <c r="B2092" s="175">
        <v>43610</v>
      </c>
      <c r="C2092">
        <v>49</v>
      </c>
      <c r="D2092" t="s">
        <v>407</v>
      </c>
      <c r="E2092">
        <v>14891.38</v>
      </c>
    </row>
    <row r="2093" spans="1:5" x14ac:dyDescent="0.35">
      <c r="A2093" t="s">
        <v>419</v>
      </c>
      <c r="B2093" s="175">
        <v>43610</v>
      </c>
      <c r="C2093">
        <v>49</v>
      </c>
      <c r="D2093" t="s">
        <v>408</v>
      </c>
      <c r="E2093">
        <v>11393203.48</v>
      </c>
    </row>
    <row r="2094" spans="1:5" x14ac:dyDescent="0.35">
      <c r="A2094" t="s">
        <v>419</v>
      </c>
      <c r="B2094" s="175">
        <v>43610</v>
      </c>
      <c r="C2094">
        <v>49</v>
      </c>
      <c r="D2094" t="s">
        <v>409</v>
      </c>
      <c r="E2094">
        <v>967014.45</v>
      </c>
    </row>
    <row r="2095" spans="1:5" x14ac:dyDescent="0.35">
      <c r="A2095" t="s">
        <v>419</v>
      </c>
      <c r="B2095" s="175">
        <v>43610</v>
      </c>
      <c r="C2095">
        <v>49</v>
      </c>
      <c r="D2095" t="s">
        <v>410</v>
      </c>
      <c r="E2095">
        <v>1325300.6000000001</v>
      </c>
    </row>
    <row r="2096" spans="1:5" x14ac:dyDescent="0.35">
      <c r="A2096" t="s">
        <v>419</v>
      </c>
      <c r="B2096" s="175">
        <v>43610</v>
      </c>
      <c r="C2096">
        <v>49</v>
      </c>
      <c r="D2096" t="s">
        <v>411</v>
      </c>
      <c r="E2096">
        <v>2446532.9300000002</v>
      </c>
    </row>
    <row r="2097" spans="1:5" x14ac:dyDescent="0.35">
      <c r="A2097" t="s">
        <v>419</v>
      </c>
      <c r="B2097" s="175">
        <v>43610</v>
      </c>
      <c r="C2097">
        <v>49</v>
      </c>
      <c r="D2097" t="s">
        <v>412</v>
      </c>
      <c r="E2097">
        <v>1531388.25</v>
      </c>
    </row>
    <row r="2098" spans="1:5" x14ac:dyDescent="0.35">
      <c r="A2098" t="s">
        <v>419</v>
      </c>
      <c r="B2098" s="175">
        <v>43610</v>
      </c>
      <c r="C2098">
        <v>49</v>
      </c>
      <c r="D2098" t="s">
        <v>413</v>
      </c>
      <c r="E2098">
        <v>273955.11</v>
      </c>
    </row>
    <row r="2099" spans="1:5" x14ac:dyDescent="0.35">
      <c r="A2099" t="s">
        <v>419</v>
      </c>
      <c r="B2099" s="175">
        <v>43645</v>
      </c>
      <c r="C2099">
        <v>49</v>
      </c>
      <c r="D2099" t="s">
        <v>402</v>
      </c>
      <c r="E2099">
        <v>28050500.579999998</v>
      </c>
    </row>
    <row r="2100" spans="1:5" x14ac:dyDescent="0.35">
      <c r="A2100" t="s">
        <v>419</v>
      </c>
      <c r="B2100" s="175">
        <v>43645</v>
      </c>
      <c r="C2100">
        <v>49</v>
      </c>
      <c r="D2100" t="s">
        <v>403</v>
      </c>
      <c r="E2100">
        <v>2095655.5</v>
      </c>
    </row>
    <row r="2101" spans="1:5" x14ac:dyDescent="0.35">
      <c r="A2101" t="s">
        <v>419</v>
      </c>
      <c r="B2101" s="175">
        <v>43645</v>
      </c>
      <c r="C2101">
        <v>49</v>
      </c>
      <c r="D2101" t="s">
        <v>404</v>
      </c>
      <c r="E2101">
        <v>6449980.5700000003</v>
      </c>
    </row>
    <row r="2102" spans="1:5" x14ac:dyDescent="0.35">
      <c r="A2102" t="s">
        <v>419</v>
      </c>
      <c r="B2102" s="175">
        <v>43645</v>
      </c>
      <c r="C2102">
        <v>49</v>
      </c>
      <c r="D2102" t="s">
        <v>405</v>
      </c>
      <c r="E2102">
        <v>11347866.26</v>
      </c>
    </row>
    <row r="2103" spans="1:5" x14ac:dyDescent="0.35">
      <c r="A2103" t="s">
        <v>419</v>
      </c>
      <c r="B2103" s="175">
        <v>43645</v>
      </c>
      <c r="C2103">
        <v>49</v>
      </c>
      <c r="D2103" t="s">
        <v>406</v>
      </c>
      <c r="E2103">
        <v>14148290.74</v>
      </c>
    </row>
    <row r="2104" spans="1:5" x14ac:dyDescent="0.35">
      <c r="A2104" t="s">
        <v>419</v>
      </c>
      <c r="B2104" s="175">
        <v>43645</v>
      </c>
      <c r="C2104">
        <v>49</v>
      </c>
      <c r="D2104" t="s">
        <v>407</v>
      </c>
      <c r="E2104">
        <v>16.45</v>
      </c>
    </row>
    <row r="2105" spans="1:5" x14ac:dyDescent="0.35">
      <c r="A2105" t="s">
        <v>419</v>
      </c>
      <c r="B2105" s="175">
        <v>43645</v>
      </c>
      <c r="C2105">
        <v>49</v>
      </c>
      <c r="D2105" t="s">
        <v>408</v>
      </c>
      <c r="E2105">
        <v>8401746.6799999997</v>
      </c>
    </row>
    <row r="2106" spans="1:5" x14ac:dyDescent="0.35">
      <c r="A2106" t="s">
        <v>419</v>
      </c>
      <c r="B2106" s="175">
        <v>43645</v>
      </c>
      <c r="C2106">
        <v>49</v>
      </c>
      <c r="D2106" t="s">
        <v>409</v>
      </c>
      <c r="E2106">
        <v>575531.75</v>
      </c>
    </row>
    <row r="2107" spans="1:5" x14ac:dyDescent="0.35">
      <c r="A2107" t="s">
        <v>419</v>
      </c>
      <c r="B2107" s="175">
        <v>43645</v>
      </c>
      <c r="C2107">
        <v>49</v>
      </c>
      <c r="D2107" t="s">
        <v>410</v>
      </c>
      <c r="E2107">
        <v>857289.55</v>
      </c>
    </row>
    <row r="2108" spans="1:5" x14ac:dyDescent="0.35">
      <c r="A2108" t="s">
        <v>419</v>
      </c>
      <c r="B2108" s="175">
        <v>43645</v>
      </c>
      <c r="C2108">
        <v>49</v>
      </c>
      <c r="D2108" t="s">
        <v>411</v>
      </c>
      <c r="E2108">
        <v>1789006.25</v>
      </c>
    </row>
    <row r="2109" spans="1:5" x14ac:dyDescent="0.35">
      <c r="A2109" t="s">
        <v>419</v>
      </c>
      <c r="B2109" s="175">
        <v>43645</v>
      </c>
      <c r="C2109">
        <v>49</v>
      </c>
      <c r="D2109" t="s">
        <v>412</v>
      </c>
      <c r="E2109">
        <v>1366617.99</v>
      </c>
    </row>
    <row r="2110" spans="1:5" x14ac:dyDescent="0.35">
      <c r="A2110" t="s">
        <v>419</v>
      </c>
      <c r="B2110" s="175">
        <v>43645</v>
      </c>
      <c r="C2110">
        <v>49</v>
      </c>
      <c r="D2110" t="s">
        <v>413</v>
      </c>
      <c r="E2110">
        <v>302159.01</v>
      </c>
    </row>
    <row r="2111" spans="1:5" x14ac:dyDescent="0.35">
      <c r="A2111" t="s">
        <v>419</v>
      </c>
      <c r="B2111" s="175">
        <v>43673</v>
      </c>
      <c r="C2111">
        <v>49</v>
      </c>
      <c r="D2111" t="s">
        <v>402</v>
      </c>
      <c r="E2111">
        <v>35332062.869999997</v>
      </c>
    </row>
    <row r="2112" spans="1:5" x14ac:dyDescent="0.35">
      <c r="A2112" t="s">
        <v>419</v>
      </c>
      <c r="B2112" s="175">
        <v>43673</v>
      </c>
      <c r="C2112">
        <v>49</v>
      </c>
      <c r="D2112" t="s">
        <v>403</v>
      </c>
      <c r="E2112">
        <v>2344416.08</v>
      </c>
    </row>
    <row r="2113" spans="1:5" x14ac:dyDescent="0.35">
      <c r="A2113" t="s">
        <v>419</v>
      </c>
      <c r="B2113" s="175">
        <v>43673</v>
      </c>
      <c r="C2113">
        <v>49</v>
      </c>
      <c r="D2113" t="s">
        <v>404</v>
      </c>
      <c r="E2113">
        <v>7156248.5700000003</v>
      </c>
    </row>
    <row r="2114" spans="1:5" x14ac:dyDescent="0.35">
      <c r="A2114" t="s">
        <v>419</v>
      </c>
      <c r="B2114" s="175">
        <v>43673</v>
      </c>
      <c r="C2114">
        <v>49</v>
      </c>
      <c r="D2114" t="s">
        <v>405</v>
      </c>
      <c r="E2114">
        <v>12030757.539999999</v>
      </c>
    </row>
    <row r="2115" spans="1:5" x14ac:dyDescent="0.35">
      <c r="A2115" t="s">
        <v>419</v>
      </c>
      <c r="B2115" s="175">
        <v>43673</v>
      </c>
      <c r="C2115">
        <v>49</v>
      </c>
      <c r="D2115" t="s">
        <v>406</v>
      </c>
      <c r="E2115">
        <v>13826718.949999999</v>
      </c>
    </row>
    <row r="2116" spans="1:5" x14ac:dyDescent="0.35">
      <c r="A2116" t="s">
        <v>419</v>
      </c>
      <c r="B2116" s="175">
        <v>43673</v>
      </c>
      <c r="C2116">
        <v>49</v>
      </c>
      <c r="D2116" t="s">
        <v>407</v>
      </c>
      <c r="E2116">
        <v>16470.43</v>
      </c>
    </row>
    <row r="2117" spans="1:5" x14ac:dyDescent="0.35">
      <c r="A2117" t="s">
        <v>419</v>
      </c>
      <c r="B2117" s="175">
        <v>43673</v>
      </c>
      <c r="C2117">
        <v>49</v>
      </c>
      <c r="D2117" t="s">
        <v>408</v>
      </c>
      <c r="E2117">
        <v>5978196.9699999997</v>
      </c>
    </row>
    <row r="2118" spans="1:5" x14ac:dyDescent="0.35">
      <c r="A2118" t="s">
        <v>419</v>
      </c>
      <c r="B2118" s="175">
        <v>43673</v>
      </c>
      <c r="C2118">
        <v>49</v>
      </c>
      <c r="D2118" t="s">
        <v>409</v>
      </c>
      <c r="E2118">
        <v>373305.35</v>
      </c>
    </row>
    <row r="2119" spans="1:5" x14ac:dyDescent="0.35">
      <c r="A2119" t="s">
        <v>419</v>
      </c>
      <c r="B2119" s="175">
        <v>43673</v>
      </c>
      <c r="C2119">
        <v>49</v>
      </c>
      <c r="D2119" t="s">
        <v>410</v>
      </c>
      <c r="E2119">
        <v>648862.73</v>
      </c>
    </row>
    <row r="2120" spans="1:5" x14ac:dyDescent="0.35">
      <c r="A2120" t="s">
        <v>419</v>
      </c>
      <c r="B2120" s="175">
        <v>43673</v>
      </c>
      <c r="C2120">
        <v>49</v>
      </c>
      <c r="D2120" t="s">
        <v>411</v>
      </c>
      <c r="E2120">
        <v>1441077.66</v>
      </c>
    </row>
    <row r="2121" spans="1:5" x14ac:dyDescent="0.35">
      <c r="A2121" t="s">
        <v>419</v>
      </c>
      <c r="B2121" s="175">
        <v>43673</v>
      </c>
      <c r="C2121">
        <v>49</v>
      </c>
      <c r="D2121" t="s">
        <v>412</v>
      </c>
      <c r="E2121">
        <v>1516663.9</v>
      </c>
    </row>
    <row r="2122" spans="1:5" x14ac:dyDescent="0.35">
      <c r="A2122" t="s">
        <v>419</v>
      </c>
      <c r="B2122" s="175">
        <v>43673</v>
      </c>
      <c r="C2122">
        <v>49</v>
      </c>
      <c r="D2122" t="s">
        <v>413</v>
      </c>
      <c r="E2122">
        <v>198119.78</v>
      </c>
    </row>
    <row r="2123" spans="1:5" x14ac:dyDescent="0.35">
      <c r="A2123" t="s">
        <v>419</v>
      </c>
      <c r="B2123" s="175">
        <v>43708</v>
      </c>
      <c r="C2123">
        <v>49</v>
      </c>
      <c r="D2123" t="s">
        <v>402</v>
      </c>
      <c r="E2123">
        <v>43437884.590000004</v>
      </c>
    </row>
    <row r="2124" spans="1:5" x14ac:dyDescent="0.35">
      <c r="A2124" t="s">
        <v>419</v>
      </c>
      <c r="B2124" s="175">
        <v>43708</v>
      </c>
      <c r="C2124">
        <v>49</v>
      </c>
      <c r="D2124" t="s">
        <v>403</v>
      </c>
      <c r="E2124">
        <v>3020792.25</v>
      </c>
    </row>
    <row r="2125" spans="1:5" x14ac:dyDescent="0.35">
      <c r="A2125" t="s">
        <v>419</v>
      </c>
      <c r="B2125" s="175">
        <v>43708</v>
      </c>
      <c r="C2125">
        <v>49</v>
      </c>
      <c r="D2125" t="s">
        <v>404</v>
      </c>
      <c r="E2125">
        <v>7897689.1100000003</v>
      </c>
    </row>
    <row r="2126" spans="1:5" x14ac:dyDescent="0.35">
      <c r="A2126" t="s">
        <v>419</v>
      </c>
      <c r="B2126" s="175">
        <v>43708</v>
      </c>
      <c r="C2126">
        <v>49</v>
      </c>
      <c r="D2126" t="s">
        <v>405</v>
      </c>
      <c r="E2126">
        <v>12527809.9</v>
      </c>
    </row>
    <row r="2127" spans="1:5" x14ac:dyDescent="0.35">
      <c r="A2127" t="s">
        <v>419</v>
      </c>
      <c r="B2127" s="175">
        <v>43708</v>
      </c>
      <c r="C2127">
        <v>49</v>
      </c>
      <c r="D2127" t="s">
        <v>406</v>
      </c>
      <c r="E2127">
        <v>14646131.130000001</v>
      </c>
    </row>
    <row r="2128" spans="1:5" x14ac:dyDescent="0.35">
      <c r="A2128" t="s">
        <v>419</v>
      </c>
      <c r="B2128" s="175">
        <v>43708</v>
      </c>
      <c r="C2128">
        <v>49</v>
      </c>
      <c r="D2128" t="s">
        <v>407</v>
      </c>
      <c r="E2128">
        <v>83805.86</v>
      </c>
    </row>
    <row r="2129" spans="1:5" x14ac:dyDescent="0.35">
      <c r="A2129" t="s">
        <v>419</v>
      </c>
      <c r="B2129" s="175">
        <v>43708</v>
      </c>
      <c r="C2129">
        <v>49</v>
      </c>
      <c r="D2129" t="s">
        <v>408</v>
      </c>
      <c r="E2129">
        <v>6514759.4900000002</v>
      </c>
    </row>
    <row r="2130" spans="1:5" x14ac:dyDescent="0.35">
      <c r="A2130" t="s">
        <v>419</v>
      </c>
      <c r="B2130" s="175">
        <v>43708</v>
      </c>
      <c r="C2130">
        <v>49</v>
      </c>
      <c r="D2130" t="s">
        <v>409</v>
      </c>
      <c r="E2130">
        <v>399484.15999999997</v>
      </c>
    </row>
    <row r="2131" spans="1:5" x14ac:dyDescent="0.35">
      <c r="A2131" t="s">
        <v>419</v>
      </c>
      <c r="B2131" s="175">
        <v>43708</v>
      </c>
      <c r="C2131">
        <v>49</v>
      </c>
      <c r="D2131" t="s">
        <v>410</v>
      </c>
      <c r="E2131">
        <v>685487.03</v>
      </c>
    </row>
    <row r="2132" spans="1:5" x14ac:dyDescent="0.35">
      <c r="A2132" t="s">
        <v>419</v>
      </c>
      <c r="B2132" s="175">
        <v>43708</v>
      </c>
      <c r="C2132">
        <v>49</v>
      </c>
      <c r="D2132" t="s">
        <v>411</v>
      </c>
      <c r="E2132">
        <v>1324569.8500000001</v>
      </c>
    </row>
    <row r="2133" spans="1:5" x14ac:dyDescent="0.35">
      <c r="A2133" t="s">
        <v>419</v>
      </c>
      <c r="B2133" s="175">
        <v>43708</v>
      </c>
      <c r="C2133">
        <v>49</v>
      </c>
      <c r="D2133" t="s">
        <v>412</v>
      </c>
      <c r="E2133">
        <v>844733.75</v>
      </c>
    </row>
    <row r="2134" spans="1:5" x14ac:dyDescent="0.35">
      <c r="A2134" t="s">
        <v>419</v>
      </c>
      <c r="B2134" s="175">
        <v>43708</v>
      </c>
      <c r="C2134">
        <v>49</v>
      </c>
      <c r="D2134" t="s">
        <v>413</v>
      </c>
      <c r="E2134">
        <v>313117.99</v>
      </c>
    </row>
    <row r="2135" spans="1:5" x14ac:dyDescent="0.35">
      <c r="A2135" t="s">
        <v>419</v>
      </c>
      <c r="B2135" s="175">
        <v>43736</v>
      </c>
      <c r="C2135">
        <v>49</v>
      </c>
      <c r="D2135" t="s">
        <v>402</v>
      </c>
      <c r="E2135">
        <v>36535956.539999999</v>
      </c>
    </row>
    <row r="2136" spans="1:5" x14ac:dyDescent="0.35">
      <c r="A2136" t="s">
        <v>419</v>
      </c>
      <c r="B2136" s="175">
        <v>43736</v>
      </c>
      <c r="C2136">
        <v>49</v>
      </c>
      <c r="D2136" t="s">
        <v>403</v>
      </c>
      <c r="E2136">
        <v>2653929.88</v>
      </c>
    </row>
    <row r="2137" spans="1:5" x14ac:dyDescent="0.35">
      <c r="A2137" t="s">
        <v>419</v>
      </c>
      <c r="B2137" s="175">
        <v>43736</v>
      </c>
      <c r="C2137">
        <v>49</v>
      </c>
      <c r="D2137" t="s">
        <v>404</v>
      </c>
      <c r="E2137">
        <v>7528842.9100000001</v>
      </c>
    </row>
    <row r="2138" spans="1:5" x14ac:dyDescent="0.35">
      <c r="A2138" t="s">
        <v>419</v>
      </c>
      <c r="B2138" s="175">
        <v>43736</v>
      </c>
      <c r="C2138">
        <v>49</v>
      </c>
      <c r="D2138" t="s">
        <v>405</v>
      </c>
      <c r="E2138">
        <v>12330253.73</v>
      </c>
    </row>
    <row r="2139" spans="1:5" x14ac:dyDescent="0.35">
      <c r="A2139" t="s">
        <v>419</v>
      </c>
      <c r="B2139" s="175">
        <v>43736</v>
      </c>
      <c r="C2139">
        <v>49</v>
      </c>
      <c r="D2139" t="s">
        <v>406</v>
      </c>
      <c r="E2139">
        <v>15663748.83</v>
      </c>
    </row>
    <row r="2140" spans="1:5" x14ac:dyDescent="0.35">
      <c r="A2140" t="s">
        <v>419</v>
      </c>
      <c r="B2140" s="175">
        <v>43736</v>
      </c>
      <c r="C2140">
        <v>49</v>
      </c>
      <c r="D2140" t="s">
        <v>407</v>
      </c>
      <c r="E2140">
        <v>14045.61</v>
      </c>
    </row>
    <row r="2141" spans="1:5" x14ac:dyDescent="0.35">
      <c r="A2141" t="s">
        <v>419</v>
      </c>
      <c r="B2141" s="175">
        <v>43736</v>
      </c>
      <c r="C2141">
        <v>49</v>
      </c>
      <c r="D2141" t="s">
        <v>408</v>
      </c>
      <c r="E2141">
        <v>7000644.3099999996</v>
      </c>
    </row>
    <row r="2142" spans="1:5" x14ac:dyDescent="0.35">
      <c r="A2142" t="s">
        <v>419</v>
      </c>
      <c r="B2142" s="175">
        <v>43736</v>
      </c>
      <c r="C2142">
        <v>49</v>
      </c>
      <c r="D2142" t="s">
        <v>409</v>
      </c>
      <c r="E2142">
        <v>443889.47</v>
      </c>
    </row>
    <row r="2143" spans="1:5" x14ac:dyDescent="0.35">
      <c r="A2143" t="s">
        <v>419</v>
      </c>
      <c r="B2143" s="175">
        <v>43736</v>
      </c>
      <c r="C2143">
        <v>49</v>
      </c>
      <c r="D2143" t="s">
        <v>410</v>
      </c>
      <c r="E2143">
        <v>697800.57</v>
      </c>
    </row>
    <row r="2144" spans="1:5" x14ac:dyDescent="0.35">
      <c r="A2144" t="s">
        <v>419</v>
      </c>
      <c r="B2144" s="175">
        <v>43736</v>
      </c>
      <c r="C2144">
        <v>49</v>
      </c>
      <c r="D2144" t="s">
        <v>411</v>
      </c>
      <c r="E2144">
        <v>1569761.29</v>
      </c>
    </row>
    <row r="2145" spans="1:5" x14ac:dyDescent="0.35">
      <c r="A2145" t="s">
        <v>419</v>
      </c>
      <c r="B2145" s="175">
        <v>43736</v>
      </c>
      <c r="C2145">
        <v>49</v>
      </c>
      <c r="D2145" t="s">
        <v>412</v>
      </c>
      <c r="E2145">
        <v>1203356.6399999999</v>
      </c>
    </row>
    <row r="2146" spans="1:5" x14ac:dyDescent="0.35">
      <c r="A2146" t="s">
        <v>419</v>
      </c>
      <c r="B2146" s="175">
        <v>43736</v>
      </c>
      <c r="C2146">
        <v>49</v>
      </c>
      <c r="D2146" t="s">
        <v>413</v>
      </c>
      <c r="E2146">
        <v>277507.89</v>
      </c>
    </row>
    <row r="2147" spans="1:5" x14ac:dyDescent="0.35">
      <c r="A2147" t="s">
        <v>419</v>
      </c>
      <c r="B2147" s="175">
        <v>43764</v>
      </c>
      <c r="C2147">
        <v>49</v>
      </c>
      <c r="D2147" t="s">
        <v>402</v>
      </c>
      <c r="E2147">
        <v>28964607.890000001</v>
      </c>
    </row>
    <row r="2148" spans="1:5" x14ac:dyDescent="0.35">
      <c r="A2148" t="s">
        <v>419</v>
      </c>
      <c r="B2148" s="175">
        <v>43764</v>
      </c>
      <c r="C2148">
        <v>49</v>
      </c>
      <c r="D2148" t="s">
        <v>403</v>
      </c>
      <c r="E2148">
        <v>2248410.94</v>
      </c>
    </row>
    <row r="2149" spans="1:5" x14ac:dyDescent="0.35">
      <c r="A2149" t="s">
        <v>419</v>
      </c>
      <c r="B2149" s="175">
        <v>43764</v>
      </c>
      <c r="C2149">
        <v>49</v>
      </c>
      <c r="D2149" t="s">
        <v>404</v>
      </c>
      <c r="E2149">
        <v>6451058.9500000002</v>
      </c>
    </row>
    <row r="2150" spans="1:5" x14ac:dyDescent="0.35">
      <c r="A2150" t="s">
        <v>419</v>
      </c>
      <c r="B2150" s="175">
        <v>43764</v>
      </c>
      <c r="C2150">
        <v>49</v>
      </c>
      <c r="D2150" t="s">
        <v>405</v>
      </c>
      <c r="E2150">
        <v>11208640.119999999</v>
      </c>
    </row>
    <row r="2151" spans="1:5" x14ac:dyDescent="0.35">
      <c r="A2151" t="s">
        <v>419</v>
      </c>
      <c r="B2151" s="175">
        <v>43764</v>
      </c>
      <c r="C2151">
        <v>49</v>
      </c>
      <c r="D2151" t="s">
        <v>406</v>
      </c>
      <c r="E2151">
        <v>14326614</v>
      </c>
    </row>
    <row r="2152" spans="1:5" x14ac:dyDescent="0.35">
      <c r="A2152" t="s">
        <v>419</v>
      </c>
      <c r="B2152" s="175">
        <v>43764</v>
      </c>
      <c r="C2152">
        <v>49</v>
      </c>
      <c r="D2152" t="s">
        <v>407</v>
      </c>
      <c r="E2152">
        <v>24594.09</v>
      </c>
    </row>
    <row r="2153" spans="1:5" x14ac:dyDescent="0.35">
      <c r="A2153" t="s">
        <v>419</v>
      </c>
      <c r="B2153" s="175">
        <v>43764</v>
      </c>
      <c r="C2153">
        <v>49</v>
      </c>
      <c r="D2153" t="s">
        <v>408</v>
      </c>
      <c r="E2153">
        <v>7896145.6100000003</v>
      </c>
    </row>
    <row r="2154" spans="1:5" x14ac:dyDescent="0.35">
      <c r="A2154" t="s">
        <v>419</v>
      </c>
      <c r="B2154" s="175">
        <v>43764</v>
      </c>
      <c r="C2154">
        <v>49</v>
      </c>
      <c r="D2154" t="s">
        <v>409</v>
      </c>
      <c r="E2154">
        <v>565130.84</v>
      </c>
    </row>
    <row r="2155" spans="1:5" x14ac:dyDescent="0.35">
      <c r="A2155" t="s">
        <v>419</v>
      </c>
      <c r="B2155" s="175">
        <v>43764</v>
      </c>
      <c r="C2155">
        <v>49</v>
      </c>
      <c r="D2155" t="s">
        <v>410</v>
      </c>
      <c r="E2155">
        <v>806551.03</v>
      </c>
    </row>
    <row r="2156" spans="1:5" x14ac:dyDescent="0.35">
      <c r="A2156" t="s">
        <v>419</v>
      </c>
      <c r="B2156" s="175">
        <v>43764</v>
      </c>
      <c r="C2156">
        <v>49</v>
      </c>
      <c r="D2156" t="s">
        <v>411</v>
      </c>
      <c r="E2156">
        <v>1757928.39</v>
      </c>
    </row>
    <row r="2157" spans="1:5" x14ac:dyDescent="0.35">
      <c r="A2157" t="s">
        <v>419</v>
      </c>
      <c r="B2157" s="175">
        <v>43764</v>
      </c>
      <c r="C2157">
        <v>49</v>
      </c>
      <c r="D2157" t="s">
        <v>412</v>
      </c>
      <c r="E2157">
        <v>1237119.3</v>
      </c>
    </row>
    <row r="2158" spans="1:5" x14ac:dyDescent="0.35">
      <c r="A2158" t="s">
        <v>419</v>
      </c>
      <c r="B2158" s="175">
        <v>43764</v>
      </c>
      <c r="C2158">
        <v>49</v>
      </c>
      <c r="D2158" t="s">
        <v>413</v>
      </c>
      <c r="E2158">
        <v>255743.03</v>
      </c>
    </row>
    <row r="2159" spans="1:5" x14ac:dyDescent="0.35">
      <c r="A2159" t="s">
        <v>419</v>
      </c>
      <c r="B2159" s="175">
        <v>43799</v>
      </c>
      <c r="C2159">
        <v>49</v>
      </c>
      <c r="D2159" t="s">
        <v>402</v>
      </c>
      <c r="E2159">
        <v>28844285.550000001</v>
      </c>
    </row>
    <row r="2160" spans="1:5" x14ac:dyDescent="0.35">
      <c r="A2160" t="s">
        <v>419</v>
      </c>
      <c r="B2160" s="175">
        <v>43799</v>
      </c>
      <c r="C2160">
        <v>49</v>
      </c>
      <c r="D2160" t="s">
        <v>403</v>
      </c>
      <c r="E2160">
        <v>2269251.4300000002</v>
      </c>
    </row>
    <row r="2161" spans="1:5" x14ac:dyDescent="0.35">
      <c r="A2161" t="s">
        <v>419</v>
      </c>
      <c r="B2161" s="175">
        <v>43799</v>
      </c>
      <c r="C2161">
        <v>49</v>
      </c>
      <c r="D2161" t="s">
        <v>404</v>
      </c>
      <c r="E2161">
        <v>6342638.6500000004</v>
      </c>
    </row>
    <row r="2162" spans="1:5" x14ac:dyDescent="0.35">
      <c r="A2162" t="s">
        <v>419</v>
      </c>
      <c r="B2162" s="175">
        <v>43799</v>
      </c>
      <c r="C2162">
        <v>49</v>
      </c>
      <c r="D2162" t="s">
        <v>405</v>
      </c>
      <c r="E2162">
        <v>10567197.029999999</v>
      </c>
    </row>
    <row r="2163" spans="1:5" x14ac:dyDescent="0.35">
      <c r="A2163" t="s">
        <v>419</v>
      </c>
      <c r="B2163" s="175">
        <v>43799</v>
      </c>
      <c r="C2163">
        <v>49</v>
      </c>
      <c r="D2163" t="s">
        <v>406</v>
      </c>
      <c r="E2163">
        <v>13951052.810000001</v>
      </c>
    </row>
    <row r="2164" spans="1:5" x14ac:dyDescent="0.35">
      <c r="A2164" t="s">
        <v>419</v>
      </c>
      <c r="B2164" s="175">
        <v>43799</v>
      </c>
      <c r="C2164">
        <v>49</v>
      </c>
      <c r="D2164" t="s">
        <v>407</v>
      </c>
      <c r="E2164">
        <v>44161.46</v>
      </c>
    </row>
    <row r="2165" spans="1:5" x14ac:dyDescent="0.35">
      <c r="A2165" t="s">
        <v>419</v>
      </c>
      <c r="B2165" s="175">
        <v>43799</v>
      </c>
      <c r="C2165">
        <v>49</v>
      </c>
      <c r="D2165" t="s">
        <v>408</v>
      </c>
      <c r="E2165">
        <v>14472877.5</v>
      </c>
    </row>
    <row r="2166" spans="1:5" x14ac:dyDescent="0.35">
      <c r="A2166" t="s">
        <v>419</v>
      </c>
      <c r="B2166" s="175">
        <v>43799</v>
      </c>
      <c r="C2166">
        <v>49</v>
      </c>
      <c r="D2166" t="s">
        <v>409</v>
      </c>
      <c r="E2166">
        <v>927007.21</v>
      </c>
    </row>
    <row r="2167" spans="1:5" x14ac:dyDescent="0.35">
      <c r="A2167" t="s">
        <v>419</v>
      </c>
      <c r="B2167" s="175">
        <v>43799</v>
      </c>
      <c r="C2167">
        <v>49</v>
      </c>
      <c r="D2167" t="s">
        <v>410</v>
      </c>
      <c r="E2167">
        <v>1814798.72</v>
      </c>
    </row>
    <row r="2168" spans="1:5" x14ac:dyDescent="0.35">
      <c r="A2168" t="s">
        <v>419</v>
      </c>
      <c r="B2168" s="175">
        <v>43799</v>
      </c>
      <c r="C2168">
        <v>49</v>
      </c>
      <c r="D2168" t="s">
        <v>411</v>
      </c>
      <c r="E2168">
        <v>2735595.53</v>
      </c>
    </row>
    <row r="2169" spans="1:5" x14ac:dyDescent="0.35">
      <c r="A2169" t="s">
        <v>419</v>
      </c>
      <c r="B2169" s="175">
        <v>43799</v>
      </c>
      <c r="C2169">
        <v>49</v>
      </c>
      <c r="D2169" t="s">
        <v>412</v>
      </c>
      <c r="E2169">
        <v>1965836.69</v>
      </c>
    </row>
    <row r="2170" spans="1:5" x14ac:dyDescent="0.35">
      <c r="A2170" t="s">
        <v>419</v>
      </c>
      <c r="B2170" s="175">
        <v>43799</v>
      </c>
      <c r="C2170">
        <v>49</v>
      </c>
      <c r="D2170" t="s">
        <v>413</v>
      </c>
      <c r="E2170">
        <v>302800.62</v>
      </c>
    </row>
    <row r="2171" spans="1:5" x14ac:dyDescent="0.35">
      <c r="A2171" t="s">
        <v>419</v>
      </c>
      <c r="B2171" s="175">
        <v>43820</v>
      </c>
      <c r="C2171">
        <v>49</v>
      </c>
      <c r="D2171" t="s">
        <v>402</v>
      </c>
      <c r="E2171">
        <v>35487362.270000003</v>
      </c>
    </row>
    <row r="2172" spans="1:5" x14ac:dyDescent="0.35">
      <c r="A2172" t="s">
        <v>419</v>
      </c>
      <c r="B2172" s="175">
        <v>43820</v>
      </c>
      <c r="C2172">
        <v>49</v>
      </c>
      <c r="D2172" t="s">
        <v>403</v>
      </c>
      <c r="E2172">
        <v>2737026.97</v>
      </c>
    </row>
    <row r="2173" spans="1:5" x14ac:dyDescent="0.35">
      <c r="A2173" t="s">
        <v>419</v>
      </c>
      <c r="B2173" s="175">
        <v>43820</v>
      </c>
      <c r="C2173">
        <v>49</v>
      </c>
      <c r="D2173" t="s">
        <v>404</v>
      </c>
      <c r="E2173">
        <v>7671335.7800000003</v>
      </c>
    </row>
    <row r="2174" spans="1:5" x14ac:dyDescent="0.35">
      <c r="A2174" t="s">
        <v>419</v>
      </c>
      <c r="B2174" s="175">
        <v>43820</v>
      </c>
      <c r="C2174">
        <v>49</v>
      </c>
      <c r="D2174" t="s">
        <v>405</v>
      </c>
      <c r="E2174">
        <v>12431401.4</v>
      </c>
    </row>
    <row r="2175" spans="1:5" x14ac:dyDescent="0.35">
      <c r="A2175" t="s">
        <v>419</v>
      </c>
      <c r="B2175" s="175">
        <v>43820</v>
      </c>
      <c r="C2175">
        <v>49</v>
      </c>
      <c r="D2175" t="s">
        <v>406</v>
      </c>
      <c r="E2175">
        <v>14233765.199999999</v>
      </c>
    </row>
    <row r="2176" spans="1:5" x14ac:dyDescent="0.35">
      <c r="A2176" t="s">
        <v>419</v>
      </c>
      <c r="B2176" s="175">
        <v>43820</v>
      </c>
      <c r="C2176">
        <v>49</v>
      </c>
      <c r="D2176" t="s">
        <v>407</v>
      </c>
      <c r="E2176">
        <v>38284.400000000001</v>
      </c>
    </row>
    <row r="2177" spans="1:5" x14ac:dyDescent="0.35">
      <c r="A2177" t="s">
        <v>419</v>
      </c>
      <c r="B2177" s="175">
        <v>43820</v>
      </c>
      <c r="C2177">
        <v>49</v>
      </c>
      <c r="D2177" t="s">
        <v>408</v>
      </c>
      <c r="E2177">
        <v>21135052.800000001</v>
      </c>
    </row>
    <row r="2178" spans="1:5" x14ac:dyDescent="0.35">
      <c r="A2178" t="s">
        <v>419</v>
      </c>
      <c r="B2178" s="175">
        <v>43820</v>
      </c>
      <c r="C2178">
        <v>49</v>
      </c>
      <c r="D2178" t="s">
        <v>409</v>
      </c>
      <c r="E2178">
        <v>1486557.13</v>
      </c>
    </row>
    <row r="2179" spans="1:5" x14ac:dyDescent="0.35">
      <c r="A2179" t="s">
        <v>419</v>
      </c>
      <c r="B2179" s="175">
        <v>43820</v>
      </c>
      <c r="C2179">
        <v>49</v>
      </c>
      <c r="D2179" t="s">
        <v>410</v>
      </c>
      <c r="E2179">
        <v>3097114.48</v>
      </c>
    </row>
    <row r="2180" spans="1:5" x14ac:dyDescent="0.35">
      <c r="A2180" t="s">
        <v>419</v>
      </c>
      <c r="B2180" s="175">
        <v>43820</v>
      </c>
      <c r="C2180">
        <v>49</v>
      </c>
      <c r="D2180" t="s">
        <v>411</v>
      </c>
      <c r="E2180">
        <v>4142712.93</v>
      </c>
    </row>
    <row r="2181" spans="1:5" x14ac:dyDescent="0.35">
      <c r="A2181" t="s">
        <v>419</v>
      </c>
      <c r="B2181" s="175">
        <v>43820</v>
      </c>
      <c r="C2181">
        <v>49</v>
      </c>
      <c r="D2181" t="s">
        <v>412</v>
      </c>
      <c r="E2181">
        <v>3192934.09</v>
      </c>
    </row>
    <row r="2182" spans="1:5" x14ac:dyDescent="0.35">
      <c r="A2182" t="s">
        <v>419</v>
      </c>
      <c r="B2182" s="175">
        <v>43820</v>
      </c>
      <c r="C2182">
        <v>49</v>
      </c>
      <c r="D2182" t="s">
        <v>413</v>
      </c>
      <c r="E2182">
        <v>5430.87</v>
      </c>
    </row>
    <row r="2183" spans="1:5" x14ac:dyDescent="0.35">
      <c r="A2183" t="s">
        <v>419</v>
      </c>
      <c r="B2183" s="175">
        <v>43855</v>
      </c>
      <c r="C2183">
        <v>49</v>
      </c>
      <c r="D2183" t="s">
        <v>402</v>
      </c>
      <c r="E2183">
        <v>40109691.350000001</v>
      </c>
    </row>
    <row r="2184" spans="1:5" x14ac:dyDescent="0.35">
      <c r="A2184" t="s">
        <v>419</v>
      </c>
      <c r="B2184" s="175">
        <v>43855</v>
      </c>
      <c r="C2184">
        <v>49</v>
      </c>
      <c r="D2184" t="s">
        <v>403</v>
      </c>
      <c r="E2184">
        <v>3088910.87</v>
      </c>
    </row>
    <row r="2185" spans="1:5" x14ac:dyDescent="0.35">
      <c r="A2185" t="s">
        <v>419</v>
      </c>
      <c r="B2185" s="175">
        <v>43855</v>
      </c>
      <c r="C2185">
        <v>49</v>
      </c>
      <c r="D2185" t="s">
        <v>404</v>
      </c>
      <c r="E2185">
        <v>8364727.5499999998</v>
      </c>
    </row>
    <row r="2186" spans="1:5" x14ac:dyDescent="0.35">
      <c r="A2186" t="s">
        <v>419</v>
      </c>
      <c r="B2186" s="175">
        <v>43855</v>
      </c>
      <c r="C2186">
        <v>49</v>
      </c>
      <c r="D2186" t="s">
        <v>405</v>
      </c>
      <c r="E2186">
        <v>13672163.85</v>
      </c>
    </row>
    <row r="2187" spans="1:5" x14ac:dyDescent="0.35">
      <c r="A2187" t="s">
        <v>419</v>
      </c>
      <c r="B2187" s="175">
        <v>43855</v>
      </c>
      <c r="C2187">
        <v>49</v>
      </c>
      <c r="D2187" t="s">
        <v>406</v>
      </c>
      <c r="E2187">
        <v>14617621.4</v>
      </c>
    </row>
    <row r="2188" spans="1:5" x14ac:dyDescent="0.35">
      <c r="A2188" t="s">
        <v>419</v>
      </c>
      <c r="B2188" s="175">
        <v>43855</v>
      </c>
      <c r="C2188">
        <v>49</v>
      </c>
      <c r="D2188" t="s">
        <v>407</v>
      </c>
      <c r="E2188">
        <v>39165.589999999997</v>
      </c>
    </row>
    <row r="2189" spans="1:5" x14ac:dyDescent="0.35">
      <c r="A2189" t="s">
        <v>419</v>
      </c>
      <c r="B2189" s="175">
        <v>43855</v>
      </c>
      <c r="C2189">
        <v>49</v>
      </c>
      <c r="D2189" t="s">
        <v>408</v>
      </c>
      <c r="E2189">
        <v>26094909.09</v>
      </c>
    </row>
    <row r="2190" spans="1:5" x14ac:dyDescent="0.35">
      <c r="A2190" t="s">
        <v>419</v>
      </c>
      <c r="B2190" s="175">
        <v>43855</v>
      </c>
      <c r="C2190">
        <v>49</v>
      </c>
      <c r="D2190" t="s">
        <v>409</v>
      </c>
      <c r="E2190">
        <v>1961163.76</v>
      </c>
    </row>
    <row r="2191" spans="1:5" x14ac:dyDescent="0.35">
      <c r="A2191" t="s">
        <v>419</v>
      </c>
      <c r="B2191" s="175">
        <v>43855</v>
      </c>
      <c r="C2191">
        <v>49</v>
      </c>
      <c r="D2191" t="s">
        <v>410</v>
      </c>
      <c r="E2191">
        <v>3727655.67</v>
      </c>
    </row>
    <row r="2192" spans="1:5" x14ac:dyDescent="0.35">
      <c r="A2192" t="s">
        <v>419</v>
      </c>
      <c r="B2192" s="175">
        <v>43855</v>
      </c>
      <c r="C2192">
        <v>49</v>
      </c>
      <c r="D2192" t="s">
        <v>411</v>
      </c>
      <c r="E2192">
        <v>4618655.92</v>
      </c>
    </row>
    <row r="2193" spans="1:5" x14ac:dyDescent="0.35">
      <c r="A2193" t="s">
        <v>419</v>
      </c>
      <c r="B2193" s="175">
        <v>43855</v>
      </c>
      <c r="C2193">
        <v>49</v>
      </c>
      <c r="D2193" t="s">
        <v>412</v>
      </c>
      <c r="E2193">
        <v>3251477.82</v>
      </c>
    </row>
    <row r="2194" spans="1:5" x14ac:dyDescent="0.35">
      <c r="A2194" t="s">
        <v>419</v>
      </c>
      <c r="B2194" s="175">
        <v>43855</v>
      </c>
      <c r="C2194">
        <v>49</v>
      </c>
      <c r="D2194" t="s">
        <v>413</v>
      </c>
      <c r="E2194">
        <v>11717.01</v>
      </c>
    </row>
    <row r="2195" spans="1:5" x14ac:dyDescent="0.35">
      <c r="A2195" t="s">
        <v>419</v>
      </c>
      <c r="B2195" s="175">
        <v>43890</v>
      </c>
      <c r="C2195">
        <v>49</v>
      </c>
      <c r="D2195" t="s">
        <v>402</v>
      </c>
      <c r="E2195">
        <v>35265330.689999998</v>
      </c>
    </row>
    <row r="2196" spans="1:5" x14ac:dyDescent="0.35">
      <c r="A2196" t="s">
        <v>419</v>
      </c>
      <c r="B2196" s="175">
        <v>43890</v>
      </c>
      <c r="C2196">
        <v>49</v>
      </c>
      <c r="D2196" t="s">
        <v>403</v>
      </c>
      <c r="E2196">
        <v>2479572.21</v>
      </c>
    </row>
    <row r="2197" spans="1:5" x14ac:dyDescent="0.35">
      <c r="A2197" t="s">
        <v>419</v>
      </c>
      <c r="B2197" s="175">
        <v>43890</v>
      </c>
      <c r="C2197">
        <v>49</v>
      </c>
      <c r="D2197" t="s">
        <v>404</v>
      </c>
      <c r="E2197">
        <v>7831699.0800000001</v>
      </c>
    </row>
    <row r="2198" spans="1:5" x14ac:dyDescent="0.35">
      <c r="A2198" t="s">
        <v>419</v>
      </c>
      <c r="B2198" s="175">
        <v>43890</v>
      </c>
      <c r="C2198">
        <v>49</v>
      </c>
      <c r="D2198" t="s">
        <v>405</v>
      </c>
      <c r="E2198">
        <v>12927090.75</v>
      </c>
    </row>
    <row r="2199" spans="1:5" x14ac:dyDescent="0.35">
      <c r="A2199" t="s">
        <v>419</v>
      </c>
      <c r="B2199" s="175">
        <v>43890</v>
      </c>
      <c r="C2199">
        <v>49</v>
      </c>
      <c r="D2199" t="s">
        <v>406</v>
      </c>
      <c r="E2199">
        <v>15238560.1</v>
      </c>
    </row>
    <row r="2200" spans="1:5" x14ac:dyDescent="0.35">
      <c r="A2200" t="s">
        <v>419</v>
      </c>
      <c r="B2200" s="175">
        <v>43890</v>
      </c>
      <c r="C2200">
        <v>49</v>
      </c>
      <c r="D2200" t="s">
        <v>407</v>
      </c>
      <c r="E2200">
        <v>40089.47</v>
      </c>
    </row>
    <row r="2201" spans="1:5" x14ac:dyDescent="0.35">
      <c r="A2201" t="s">
        <v>419</v>
      </c>
      <c r="B2201" s="175">
        <v>43890</v>
      </c>
      <c r="C2201">
        <v>49</v>
      </c>
      <c r="D2201" t="s">
        <v>408</v>
      </c>
      <c r="E2201">
        <v>25886538.399999999</v>
      </c>
    </row>
    <row r="2202" spans="1:5" x14ac:dyDescent="0.35">
      <c r="A2202" t="s">
        <v>419</v>
      </c>
      <c r="B2202" s="175">
        <v>43890</v>
      </c>
      <c r="C2202">
        <v>49</v>
      </c>
      <c r="D2202" t="s">
        <v>409</v>
      </c>
      <c r="E2202">
        <v>1312359.46</v>
      </c>
    </row>
    <row r="2203" spans="1:5" x14ac:dyDescent="0.35">
      <c r="A2203" t="s">
        <v>419</v>
      </c>
      <c r="B2203" s="175">
        <v>43890</v>
      </c>
      <c r="C2203">
        <v>49</v>
      </c>
      <c r="D2203" t="s">
        <v>410</v>
      </c>
      <c r="E2203">
        <v>3747473.3</v>
      </c>
    </row>
    <row r="2204" spans="1:5" x14ac:dyDescent="0.35">
      <c r="A2204" t="s">
        <v>419</v>
      </c>
      <c r="B2204" s="175">
        <v>43890</v>
      </c>
      <c r="C2204">
        <v>49</v>
      </c>
      <c r="D2204" t="s">
        <v>411</v>
      </c>
      <c r="E2204">
        <v>4489685.99</v>
      </c>
    </row>
    <row r="2205" spans="1:5" x14ac:dyDescent="0.35">
      <c r="A2205" t="s">
        <v>419</v>
      </c>
      <c r="B2205" s="175">
        <v>43890</v>
      </c>
      <c r="C2205">
        <v>49</v>
      </c>
      <c r="D2205" t="s">
        <v>412</v>
      </c>
      <c r="E2205">
        <v>2631929.46</v>
      </c>
    </row>
    <row r="2206" spans="1:5" x14ac:dyDescent="0.35">
      <c r="A2206" t="s">
        <v>419</v>
      </c>
      <c r="B2206" s="175">
        <v>43890</v>
      </c>
      <c r="C2206">
        <v>49</v>
      </c>
      <c r="D2206" t="s">
        <v>413</v>
      </c>
      <c r="E2206">
        <v>29024.79</v>
      </c>
    </row>
    <row r="2207" spans="1:5" x14ac:dyDescent="0.35">
      <c r="A2207" t="s">
        <v>419</v>
      </c>
      <c r="B2207" s="175">
        <v>43918</v>
      </c>
      <c r="C2207">
        <v>49</v>
      </c>
      <c r="D2207" t="s">
        <v>402</v>
      </c>
      <c r="E2207">
        <v>31722304.539999999</v>
      </c>
    </row>
    <row r="2208" spans="1:5" x14ac:dyDescent="0.35">
      <c r="A2208" t="s">
        <v>419</v>
      </c>
      <c r="B2208" s="175">
        <v>43918</v>
      </c>
      <c r="C2208">
        <v>49</v>
      </c>
      <c r="D2208" t="s">
        <v>403</v>
      </c>
      <c r="E2208">
        <v>2232924.37</v>
      </c>
    </row>
    <row r="2209" spans="1:5" x14ac:dyDescent="0.35">
      <c r="A2209" t="s">
        <v>419</v>
      </c>
      <c r="B2209" s="175">
        <v>43918</v>
      </c>
      <c r="C2209">
        <v>49</v>
      </c>
      <c r="D2209" t="s">
        <v>404</v>
      </c>
      <c r="E2209">
        <v>7211183.5999999996</v>
      </c>
    </row>
    <row r="2210" spans="1:5" x14ac:dyDescent="0.35">
      <c r="A2210" t="s">
        <v>419</v>
      </c>
      <c r="B2210" s="175">
        <v>43918</v>
      </c>
      <c r="C2210">
        <v>49</v>
      </c>
      <c r="D2210" t="s">
        <v>405</v>
      </c>
      <c r="E2210">
        <v>11710033.289999999</v>
      </c>
    </row>
    <row r="2211" spans="1:5" x14ac:dyDescent="0.35">
      <c r="A2211" t="s">
        <v>419</v>
      </c>
      <c r="B2211" s="175">
        <v>43918</v>
      </c>
      <c r="C2211">
        <v>49</v>
      </c>
      <c r="D2211" t="s">
        <v>406</v>
      </c>
      <c r="E2211">
        <v>12527458.449999999</v>
      </c>
    </row>
    <row r="2212" spans="1:5" x14ac:dyDescent="0.35">
      <c r="A2212" t="s">
        <v>419</v>
      </c>
      <c r="B2212" s="175">
        <v>43918</v>
      </c>
      <c r="C2212">
        <v>49</v>
      </c>
      <c r="D2212" t="s">
        <v>407</v>
      </c>
      <c r="E2212">
        <v>36931.86</v>
      </c>
    </row>
    <row r="2213" spans="1:5" x14ac:dyDescent="0.35">
      <c r="A2213" t="s">
        <v>419</v>
      </c>
      <c r="B2213" s="175">
        <v>43918</v>
      </c>
      <c r="C2213">
        <v>49</v>
      </c>
      <c r="D2213" t="s">
        <v>408</v>
      </c>
      <c r="E2213">
        <v>20420361.309999999</v>
      </c>
    </row>
    <row r="2214" spans="1:5" x14ac:dyDescent="0.35">
      <c r="A2214" t="s">
        <v>419</v>
      </c>
      <c r="B2214" s="175">
        <v>43918</v>
      </c>
      <c r="C2214">
        <v>49</v>
      </c>
      <c r="D2214" t="s">
        <v>409</v>
      </c>
      <c r="E2214">
        <v>1109048.48</v>
      </c>
    </row>
    <row r="2215" spans="1:5" x14ac:dyDescent="0.35">
      <c r="A2215" t="s">
        <v>419</v>
      </c>
      <c r="B2215" s="175">
        <v>43918</v>
      </c>
      <c r="C2215">
        <v>49</v>
      </c>
      <c r="D2215" t="s">
        <v>410</v>
      </c>
      <c r="E2215">
        <v>2882195.71</v>
      </c>
    </row>
    <row r="2216" spans="1:5" x14ac:dyDescent="0.35">
      <c r="A2216" t="s">
        <v>419</v>
      </c>
      <c r="B2216" s="175">
        <v>43918</v>
      </c>
      <c r="C2216">
        <v>49</v>
      </c>
      <c r="D2216" t="s">
        <v>411</v>
      </c>
      <c r="E2216">
        <v>3703537.88</v>
      </c>
    </row>
    <row r="2217" spans="1:5" x14ac:dyDescent="0.35">
      <c r="A2217" t="s">
        <v>419</v>
      </c>
      <c r="B2217" s="175">
        <v>43918</v>
      </c>
      <c r="C2217">
        <v>49</v>
      </c>
      <c r="D2217" t="s">
        <v>412</v>
      </c>
      <c r="E2217">
        <v>2559201.2000000002</v>
      </c>
    </row>
    <row r="2218" spans="1:5" x14ac:dyDescent="0.35">
      <c r="A2218" t="s">
        <v>419</v>
      </c>
      <c r="B2218" s="175">
        <v>43918</v>
      </c>
      <c r="C2218">
        <v>49</v>
      </c>
      <c r="D2218" t="s">
        <v>413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402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403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404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405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406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407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408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409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410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411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412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413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402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403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404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405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406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407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408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409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410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411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412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413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402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403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404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405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406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407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408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409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410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411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412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413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402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403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404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405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406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407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408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409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410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411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412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413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402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403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404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405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406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407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408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409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410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411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412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413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402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403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404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405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406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407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408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409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410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411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412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413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402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403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404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405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406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407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408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409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410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411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412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413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402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403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404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405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406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407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408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409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410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411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412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413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402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403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404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405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406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407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408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409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410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411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412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413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402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403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404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405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406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407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408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409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410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411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412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413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402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403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404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405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406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407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408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409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410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411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412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413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402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403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404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405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406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407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408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409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410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411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412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413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402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403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404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405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406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407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408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409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410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411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412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413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402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403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404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405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406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407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408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409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410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411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412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413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402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403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404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405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406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407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408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409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410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411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412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413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402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403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404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405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406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407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408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409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410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411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412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413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402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403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404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405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406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407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408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409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410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411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412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413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402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403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404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405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406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407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408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409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410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411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412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413</v>
      </c>
      <c r="E2436">
        <v>42</v>
      </c>
    </row>
    <row r="2437" spans="1:5" x14ac:dyDescent="0.35">
      <c r="A2437" t="s">
        <v>61</v>
      </c>
      <c r="B2437" s="175">
        <v>44100</v>
      </c>
      <c r="C2437">
        <v>49</v>
      </c>
      <c r="D2437" t="s">
        <v>404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402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403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404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405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406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407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408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409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410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411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412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413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402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403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404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405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406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407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408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409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410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411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412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413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402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403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404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405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406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407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408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409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410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411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412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413</v>
      </c>
      <c r="E2473">
        <v>8</v>
      </c>
    </row>
    <row r="2474" spans="1:5" x14ac:dyDescent="0.35">
      <c r="A2474" t="s">
        <v>61</v>
      </c>
      <c r="B2474" s="175">
        <v>44163</v>
      </c>
      <c r="C2474">
        <v>49</v>
      </c>
      <c r="D2474" t="s">
        <v>404</v>
      </c>
      <c r="E2474">
        <v>7</v>
      </c>
    </row>
    <row r="2475" spans="1:5" x14ac:dyDescent="0.35">
      <c r="A2475" t="s">
        <v>61</v>
      </c>
      <c r="B2475" s="175">
        <v>44163</v>
      </c>
      <c r="C2475">
        <v>49</v>
      </c>
      <c r="D2475" t="s">
        <v>405</v>
      </c>
      <c r="E2475">
        <v>1</v>
      </c>
    </row>
    <row r="2476" spans="1:5" x14ac:dyDescent="0.35">
      <c r="A2476" t="s">
        <v>61</v>
      </c>
      <c r="B2476" s="175">
        <v>44163</v>
      </c>
      <c r="C2476">
        <v>49</v>
      </c>
      <c r="D2476" t="s">
        <v>410</v>
      </c>
      <c r="E2476">
        <v>1</v>
      </c>
    </row>
    <row r="2477" spans="1:5" x14ac:dyDescent="0.35">
      <c r="A2477" t="s">
        <v>61</v>
      </c>
      <c r="B2477" s="175">
        <v>44163</v>
      </c>
      <c r="C2477">
        <v>49</v>
      </c>
      <c r="D2477" t="s">
        <v>411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402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403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404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405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406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407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408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409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410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411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412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413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402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403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404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405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406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407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408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409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410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411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412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413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402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403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404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405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406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407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408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409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410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411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412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413</v>
      </c>
      <c r="E2513">
        <v>26</v>
      </c>
    </row>
    <row r="2514" spans="1:5" x14ac:dyDescent="0.35">
      <c r="A2514" t="s">
        <v>61</v>
      </c>
      <c r="B2514" s="175">
        <v>44191</v>
      </c>
      <c r="C2514">
        <v>49</v>
      </c>
      <c r="D2514" t="s">
        <v>404</v>
      </c>
      <c r="E2514">
        <v>5</v>
      </c>
    </row>
    <row r="2515" spans="1:5" x14ac:dyDescent="0.35">
      <c r="A2515" t="s">
        <v>61</v>
      </c>
      <c r="B2515" s="175">
        <v>44191</v>
      </c>
      <c r="C2515">
        <v>49</v>
      </c>
      <c r="D2515" t="s">
        <v>410</v>
      </c>
      <c r="E2515">
        <v>2</v>
      </c>
    </row>
    <row r="2516" spans="1:5" x14ac:dyDescent="0.35">
      <c r="A2516" t="s">
        <v>61</v>
      </c>
      <c r="B2516" s="175">
        <v>44191</v>
      </c>
      <c r="C2516">
        <v>49</v>
      </c>
      <c r="D2516" t="s">
        <v>411</v>
      </c>
      <c r="E2516">
        <v>1</v>
      </c>
    </row>
    <row r="2517" spans="1:5" x14ac:dyDescent="0.35">
      <c r="A2517" t="s">
        <v>54</v>
      </c>
      <c r="B2517" s="175">
        <v>44226</v>
      </c>
      <c r="C2517">
        <v>49</v>
      </c>
      <c r="D2517" t="s">
        <v>402</v>
      </c>
      <c r="E2517">
        <v>62604921.009999998</v>
      </c>
    </row>
    <row r="2518" spans="1:5" x14ac:dyDescent="0.35">
      <c r="A2518" t="s">
        <v>54</v>
      </c>
      <c r="B2518" s="175">
        <v>44226</v>
      </c>
      <c r="C2518">
        <v>49</v>
      </c>
      <c r="D2518" t="s">
        <v>403</v>
      </c>
      <c r="E2518">
        <v>3446846.19</v>
      </c>
    </row>
    <row r="2519" spans="1:5" x14ac:dyDescent="0.35">
      <c r="A2519" t="s">
        <v>54</v>
      </c>
      <c r="B2519" s="175">
        <v>44226</v>
      </c>
      <c r="C2519">
        <v>49</v>
      </c>
      <c r="D2519" t="s">
        <v>404</v>
      </c>
      <c r="E2519">
        <v>11279550.880000001</v>
      </c>
    </row>
    <row r="2520" spans="1:5" x14ac:dyDescent="0.35">
      <c r="A2520" t="s">
        <v>54</v>
      </c>
      <c r="B2520" s="175">
        <v>44226</v>
      </c>
      <c r="C2520">
        <v>49</v>
      </c>
      <c r="D2520" t="s">
        <v>405</v>
      </c>
      <c r="E2520">
        <v>17909541.66</v>
      </c>
    </row>
    <row r="2521" spans="1:5" x14ac:dyDescent="0.35">
      <c r="A2521" t="s">
        <v>54</v>
      </c>
      <c r="B2521" s="175">
        <v>44226</v>
      </c>
      <c r="C2521">
        <v>49</v>
      </c>
      <c r="D2521" t="s">
        <v>406</v>
      </c>
      <c r="E2521">
        <v>21168944.649999999</v>
      </c>
    </row>
    <row r="2522" spans="1:5" x14ac:dyDescent="0.35">
      <c r="A2522" t="s">
        <v>54</v>
      </c>
      <c r="B2522" s="175">
        <v>44226</v>
      </c>
      <c r="C2522">
        <v>49</v>
      </c>
      <c r="D2522" t="s">
        <v>407</v>
      </c>
      <c r="E2522">
        <v>36360.699999999997</v>
      </c>
    </row>
    <row r="2523" spans="1:5" x14ac:dyDescent="0.35">
      <c r="A2523" t="s">
        <v>54</v>
      </c>
      <c r="B2523" s="175">
        <v>44226</v>
      </c>
      <c r="C2523">
        <v>49</v>
      </c>
      <c r="D2523" t="s">
        <v>408</v>
      </c>
      <c r="E2523">
        <v>43429289.68</v>
      </c>
    </row>
    <row r="2524" spans="1:5" x14ac:dyDescent="0.35">
      <c r="A2524" t="s">
        <v>54</v>
      </c>
      <c r="B2524" s="175">
        <v>44226</v>
      </c>
      <c r="C2524">
        <v>49</v>
      </c>
      <c r="D2524" t="s">
        <v>409</v>
      </c>
      <c r="E2524">
        <v>2062098.12</v>
      </c>
    </row>
    <row r="2525" spans="1:5" x14ac:dyDescent="0.35">
      <c r="A2525" t="s">
        <v>54</v>
      </c>
      <c r="B2525" s="175">
        <v>44226</v>
      </c>
      <c r="C2525">
        <v>49</v>
      </c>
      <c r="D2525" t="s">
        <v>410</v>
      </c>
      <c r="E2525">
        <v>6021968.3499999996</v>
      </c>
    </row>
    <row r="2526" spans="1:5" x14ac:dyDescent="0.35">
      <c r="A2526" t="s">
        <v>54</v>
      </c>
      <c r="B2526" s="175">
        <v>44226</v>
      </c>
      <c r="C2526">
        <v>49</v>
      </c>
      <c r="D2526" t="s">
        <v>411</v>
      </c>
      <c r="E2526">
        <v>7393447.8099999996</v>
      </c>
    </row>
    <row r="2527" spans="1:5" x14ac:dyDescent="0.35">
      <c r="A2527" t="s">
        <v>54</v>
      </c>
      <c r="B2527" s="175">
        <v>44226</v>
      </c>
      <c r="C2527">
        <v>49</v>
      </c>
      <c r="D2527" t="s">
        <v>412</v>
      </c>
      <c r="E2527">
        <v>5876571.9699999997</v>
      </c>
    </row>
    <row r="2528" spans="1:5" x14ac:dyDescent="0.35">
      <c r="A2528" t="s">
        <v>54</v>
      </c>
      <c r="B2528" s="175">
        <v>44226</v>
      </c>
      <c r="C2528">
        <v>49</v>
      </c>
      <c r="D2528" t="s">
        <v>413</v>
      </c>
      <c r="E2528">
        <v>8895.34</v>
      </c>
    </row>
    <row r="2529" spans="1:5" x14ac:dyDescent="0.35">
      <c r="A2529" t="s">
        <v>55</v>
      </c>
      <c r="B2529" s="175">
        <v>44226</v>
      </c>
      <c r="C2529">
        <v>49</v>
      </c>
      <c r="D2529" t="s">
        <v>402</v>
      </c>
      <c r="E2529">
        <v>52650400.689999998</v>
      </c>
    </row>
    <row r="2530" spans="1:5" x14ac:dyDescent="0.35">
      <c r="A2530" t="s">
        <v>55</v>
      </c>
      <c r="B2530" s="175">
        <v>44226</v>
      </c>
      <c r="C2530">
        <v>49</v>
      </c>
      <c r="D2530" t="s">
        <v>403</v>
      </c>
      <c r="E2530">
        <v>2709589.45</v>
      </c>
    </row>
    <row r="2531" spans="1:5" x14ac:dyDescent="0.35">
      <c r="A2531" t="s">
        <v>55</v>
      </c>
      <c r="B2531" s="175">
        <v>44226</v>
      </c>
      <c r="C2531">
        <v>49</v>
      </c>
      <c r="D2531" t="s">
        <v>404</v>
      </c>
      <c r="E2531">
        <v>9452744.3399999999</v>
      </c>
    </row>
    <row r="2532" spans="1:5" x14ac:dyDescent="0.35">
      <c r="A2532" t="s">
        <v>55</v>
      </c>
      <c r="B2532" s="175">
        <v>44226</v>
      </c>
      <c r="C2532">
        <v>49</v>
      </c>
      <c r="D2532" t="s">
        <v>405</v>
      </c>
      <c r="E2532">
        <v>15381237.210000001</v>
      </c>
    </row>
    <row r="2533" spans="1:5" x14ac:dyDescent="0.35">
      <c r="A2533" t="s">
        <v>55</v>
      </c>
      <c r="B2533" s="175">
        <v>44226</v>
      </c>
      <c r="C2533">
        <v>49</v>
      </c>
      <c r="D2533" t="s">
        <v>406</v>
      </c>
      <c r="E2533">
        <v>20043892.41</v>
      </c>
    </row>
    <row r="2534" spans="1:5" x14ac:dyDescent="0.35">
      <c r="A2534" t="s">
        <v>55</v>
      </c>
      <c r="B2534" s="175">
        <v>44226</v>
      </c>
      <c r="C2534">
        <v>49</v>
      </c>
      <c r="D2534" t="s">
        <v>407</v>
      </c>
      <c r="E2534">
        <v>32291.61</v>
      </c>
    </row>
    <row r="2535" spans="1:5" x14ac:dyDescent="0.35">
      <c r="A2535" t="s">
        <v>55</v>
      </c>
      <c r="B2535" s="175">
        <v>44226</v>
      </c>
      <c r="C2535">
        <v>49</v>
      </c>
      <c r="D2535" t="s">
        <v>408</v>
      </c>
      <c r="E2535">
        <v>29513548.989999998</v>
      </c>
    </row>
    <row r="2536" spans="1:5" x14ac:dyDescent="0.35">
      <c r="A2536" t="s">
        <v>55</v>
      </c>
      <c r="B2536" s="175">
        <v>44226</v>
      </c>
      <c r="C2536">
        <v>49</v>
      </c>
      <c r="D2536" t="s">
        <v>409</v>
      </c>
      <c r="E2536">
        <v>2145773.48</v>
      </c>
    </row>
    <row r="2537" spans="1:5" x14ac:dyDescent="0.35">
      <c r="A2537" t="s">
        <v>55</v>
      </c>
      <c r="B2537" s="175">
        <v>44226</v>
      </c>
      <c r="C2537">
        <v>49</v>
      </c>
      <c r="D2537" t="s">
        <v>410</v>
      </c>
      <c r="E2537">
        <v>3768462.07</v>
      </c>
    </row>
    <row r="2538" spans="1:5" x14ac:dyDescent="0.35">
      <c r="A2538" t="s">
        <v>55</v>
      </c>
      <c r="B2538" s="175">
        <v>44226</v>
      </c>
      <c r="C2538">
        <v>49</v>
      </c>
      <c r="D2538" t="s">
        <v>411</v>
      </c>
      <c r="E2538">
        <v>5259509.83</v>
      </c>
    </row>
    <row r="2539" spans="1:5" x14ac:dyDescent="0.35">
      <c r="A2539" t="s">
        <v>55</v>
      </c>
      <c r="B2539" s="175">
        <v>44226</v>
      </c>
      <c r="C2539">
        <v>49</v>
      </c>
      <c r="D2539" t="s">
        <v>412</v>
      </c>
      <c r="E2539">
        <v>5291257.03</v>
      </c>
    </row>
    <row r="2540" spans="1:5" x14ac:dyDescent="0.35">
      <c r="A2540" t="s">
        <v>55</v>
      </c>
      <c r="B2540" s="175">
        <v>44226</v>
      </c>
      <c r="C2540">
        <v>49</v>
      </c>
      <c r="D2540" t="s">
        <v>413</v>
      </c>
      <c r="E2540">
        <v>388909.33</v>
      </c>
    </row>
    <row r="2541" spans="1:5" x14ac:dyDescent="0.35">
      <c r="A2541" t="s">
        <v>56</v>
      </c>
      <c r="B2541" s="175">
        <v>44226</v>
      </c>
      <c r="C2541">
        <v>49</v>
      </c>
      <c r="D2541" t="s">
        <v>402</v>
      </c>
      <c r="E2541">
        <v>364091</v>
      </c>
    </row>
    <row r="2542" spans="1:5" x14ac:dyDescent="0.35">
      <c r="A2542" t="s">
        <v>56</v>
      </c>
      <c r="B2542" s="175">
        <v>44226</v>
      </c>
      <c r="C2542">
        <v>49</v>
      </c>
      <c r="D2542" t="s">
        <v>403</v>
      </c>
      <c r="E2542">
        <v>31086</v>
      </c>
    </row>
    <row r="2543" spans="1:5" x14ac:dyDescent="0.35">
      <c r="A2543" t="s">
        <v>56</v>
      </c>
      <c r="B2543" s="175">
        <v>44226</v>
      </c>
      <c r="C2543">
        <v>49</v>
      </c>
      <c r="D2543" t="s">
        <v>404</v>
      </c>
      <c r="E2543">
        <v>60073</v>
      </c>
    </row>
    <row r="2544" spans="1:5" x14ac:dyDescent="0.35">
      <c r="A2544" t="s">
        <v>56</v>
      </c>
      <c r="B2544" s="175">
        <v>44226</v>
      </c>
      <c r="C2544">
        <v>49</v>
      </c>
      <c r="D2544" t="s">
        <v>405</v>
      </c>
      <c r="E2544">
        <v>11311</v>
      </c>
    </row>
    <row r="2545" spans="1:5" x14ac:dyDescent="0.35">
      <c r="A2545" t="s">
        <v>56</v>
      </c>
      <c r="B2545" s="175">
        <v>44226</v>
      </c>
      <c r="C2545">
        <v>49</v>
      </c>
      <c r="D2545" t="s">
        <v>406</v>
      </c>
      <c r="E2545">
        <v>1497</v>
      </c>
    </row>
    <row r="2546" spans="1:5" x14ac:dyDescent="0.35">
      <c r="A2546" t="s">
        <v>56</v>
      </c>
      <c r="B2546" s="175">
        <v>44226</v>
      </c>
      <c r="C2546">
        <v>49</v>
      </c>
      <c r="D2546" t="s">
        <v>407</v>
      </c>
      <c r="E2546">
        <v>8</v>
      </c>
    </row>
    <row r="2547" spans="1:5" x14ac:dyDescent="0.35">
      <c r="A2547" t="s">
        <v>56</v>
      </c>
      <c r="B2547" s="175">
        <v>44226</v>
      </c>
      <c r="C2547">
        <v>49</v>
      </c>
      <c r="D2547" t="s">
        <v>408</v>
      </c>
      <c r="E2547">
        <v>198771</v>
      </c>
    </row>
    <row r="2548" spans="1:5" x14ac:dyDescent="0.35">
      <c r="A2548" t="s">
        <v>56</v>
      </c>
      <c r="B2548" s="175">
        <v>44226</v>
      </c>
      <c r="C2548">
        <v>49</v>
      </c>
      <c r="D2548" t="s">
        <v>409</v>
      </c>
      <c r="E2548">
        <v>23856</v>
      </c>
    </row>
    <row r="2549" spans="1:5" x14ac:dyDescent="0.35">
      <c r="A2549" t="s">
        <v>56</v>
      </c>
      <c r="B2549" s="175">
        <v>44226</v>
      </c>
      <c r="C2549">
        <v>49</v>
      </c>
      <c r="D2549" t="s">
        <v>410</v>
      </c>
      <c r="E2549">
        <v>21321</v>
      </c>
    </row>
    <row r="2550" spans="1:5" x14ac:dyDescent="0.35">
      <c r="A2550" t="s">
        <v>56</v>
      </c>
      <c r="B2550" s="175">
        <v>44226</v>
      </c>
      <c r="C2550">
        <v>49</v>
      </c>
      <c r="D2550" t="s">
        <v>411</v>
      </c>
      <c r="E2550">
        <v>6287</v>
      </c>
    </row>
    <row r="2551" spans="1:5" x14ac:dyDescent="0.35">
      <c r="A2551" t="s">
        <v>56</v>
      </c>
      <c r="B2551" s="175">
        <v>44226</v>
      </c>
      <c r="C2551">
        <v>49</v>
      </c>
      <c r="D2551" t="s">
        <v>412</v>
      </c>
      <c r="E2551">
        <v>953</v>
      </c>
    </row>
    <row r="2552" spans="1:5" x14ac:dyDescent="0.35">
      <c r="A2552" t="s">
        <v>56</v>
      </c>
      <c r="B2552" s="175">
        <v>44226</v>
      </c>
      <c r="C2552">
        <v>49</v>
      </c>
      <c r="D2552" t="s">
        <v>413</v>
      </c>
      <c r="E2552">
        <v>32</v>
      </c>
    </row>
    <row r="2553" spans="1:5" x14ac:dyDescent="0.35">
      <c r="A2553" t="s">
        <v>61</v>
      </c>
      <c r="B2553" s="175">
        <v>44226</v>
      </c>
      <c r="C2553">
        <v>49</v>
      </c>
      <c r="D2553" t="s">
        <v>404</v>
      </c>
      <c r="E2553">
        <v>2</v>
      </c>
    </row>
    <row r="2554" spans="1:5" x14ac:dyDescent="0.35">
      <c r="A2554" t="s">
        <v>61</v>
      </c>
      <c r="B2554" s="175">
        <v>44226</v>
      </c>
      <c r="C2554">
        <v>49</v>
      </c>
      <c r="D2554" t="s">
        <v>405</v>
      </c>
      <c r="E2554">
        <v>2</v>
      </c>
    </row>
    <row r="2555" spans="1:5" x14ac:dyDescent="0.35">
      <c r="A2555" t="s">
        <v>61</v>
      </c>
      <c r="B2555" s="175">
        <v>44226</v>
      </c>
      <c r="C2555">
        <v>49</v>
      </c>
      <c r="D2555" t="s">
        <v>408</v>
      </c>
      <c r="E2555">
        <v>2</v>
      </c>
    </row>
    <row r="2556" spans="1:5" x14ac:dyDescent="0.35">
      <c r="A2556" t="s">
        <v>61</v>
      </c>
      <c r="B2556" s="175">
        <v>44226</v>
      </c>
      <c r="C2556">
        <v>49</v>
      </c>
      <c r="D2556" t="s">
        <v>410</v>
      </c>
      <c r="E2556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190</v>
      </c>
      <c r="B1" s="220" t="s">
        <v>191</v>
      </c>
      <c r="C1" s="215" t="s">
        <v>42</v>
      </c>
      <c r="D1" s="221" t="s">
        <v>190</v>
      </c>
    </row>
    <row r="2" spans="1:4" x14ac:dyDescent="0.35">
      <c r="A2" s="223" t="s">
        <v>537</v>
      </c>
      <c r="B2" s="220" t="s">
        <v>197</v>
      </c>
      <c r="C2" s="215" t="s">
        <v>399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200</v>
      </c>
      <c r="C3" s="215" t="s">
        <v>399</v>
      </c>
      <c r="D3" s="217" t="str">
        <f t="shared" si="0"/>
        <v>1247</v>
      </c>
    </row>
    <row r="4" spans="1:4" x14ac:dyDescent="0.35">
      <c r="A4" s="221">
        <v>1101</v>
      </c>
      <c r="B4" s="220" t="s">
        <v>198</v>
      </c>
      <c r="C4" s="215" t="s">
        <v>400</v>
      </c>
      <c r="D4" s="217" t="str">
        <f t="shared" si="0"/>
        <v>1101</v>
      </c>
    </row>
    <row r="5" spans="1:4" x14ac:dyDescent="0.35">
      <c r="A5" s="221">
        <v>1301</v>
      </c>
      <c r="B5" s="220" t="s">
        <v>201</v>
      </c>
      <c r="C5" s="215" t="s">
        <v>400</v>
      </c>
      <c r="D5" s="217" t="str">
        <f t="shared" si="0"/>
        <v>1301</v>
      </c>
    </row>
    <row r="6" spans="1:4" x14ac:dyDescent="0.35">
      <c r="A6" s="221">
        <v>2107</v>
      </c>
      <c r="B6" s="220" t="s">
        <v>204</v>
      </c>
      <c r="C6" s="215" t="s">
        <v>396</v>
      </c>
      <c r="D6" s="217" t="str">
        <f t="shared" si="0"/>
        <v>2107</v>
      </c>
    </row>
    <row r="7" spans="1:4" x14ac:dyDescent="0.35">
      <c r="A7" s="221">
        <v>2121</v>
      </c>
      <c r="B7" s="220" t="s">
        <v>205</v>
      </c>
      <c r="C7" s="215" t="s">
        <v>396</v>
      </c>
      <c r="D7" s="217" t="str">
        <f t="shared" si="0"/>
        <v>2121</v>
      </c>
    </row>
    <row r="8" spans="1:4" x14ac:dyDescent="0.35">
      <c r="A8" s="221">
        <v>2131</v>
      </c>
      <c r="B8" s="220" t="s">
        <v>206</v>
      </c>
      <c r="C8" s="215" t="s">
        <v>396</v>
      </c>
      <c r="D8" s="217" t="str">
        <f t="shared" si="0"/>
        <v>2131</v>
      </c>
    </row>
    <row r="9" spans="1:4" x14ac:dyDescent="0.35">
      <c r="A9" s="221">
        <v>2221</v>
      </c>
      <c r="B9" s="220" t="s">
        <v>207</v>
      </c>
      <c r="C9" s="215" t="s">
        <v>397</v>
      </c>
      <c r="D9" s="217" t="str">
        <f t="shared" si="0"/>
        <v>2221</v>
      </c>
    </row>
    <row r="10" spans="1:4" x14ac:dyDescent="0.35">
      <c r="A10" s="221">
        <v>2231</v>
      </c>
      <c r="B10" s="220" t="s">
        <v>208</v>
      </c>
      <c r="C10" s="215" t="s">
        <v>397</v>
      </c>
      <c r="D10" s="217" t="str">
        <f t="shared" si="0"/>
        <v>2231</v>
      </c>
    </row>
    <row r="11" spans="1:4" x14ac:dyDescent="0.35">
      <c r="A11" s="221">
        <v>2237</v>
      </c>
      <c r="B11" s="220" t="s">
        <v>209</v>
      </c>
      <c r="C11" s="215" t="s">
        <v>397</v>
      </c>
      <c r="D11" s="217" t="str">
        <f t="shared" si="0"/>
        <v>2237</v>
      </c>
    </row>
    <row r="12" spans="1:4" x14ac:dyDescent="0.35">
      <c r="A12" s="221" t="s">
        <v>497</v>
      </c>
      <c r="B12" s="220" t="s">
        <v>210</v>
      </c>
      <c r="C12" s="215" t="s">
        <v>397</v>
      </c>
      <c r="D12" s="217" t="str">
        <f t="shared" si="0"/>
        <v>22EN</v>
      </c>
    </row>
    <row r="13" spans="1:4" x14ac:dyDescent="0.35">
      <c r="A13" s="221">
        <v>2321</v>
      </c>
      <c r="B13" s="220" t="s">
        <v>211</v>
      </c>
      <c r="C13" s="215" t="s">
        <v>398</v>
      </c>
      <c r="D13" s="217" t="str">
        <f t="shared" si="0"/>
        <v>2321</v>
      </c>
    </row>
    <row r="14" spans="1:4" x14ac:dyDescent="0.35">
      <c r="A14" s="221">
        <v>2331</v>
      </c>
      <c r="B14" s="220" t="s">
        <v>212</v>
      </c>
      <c r="C14" s="215" t="s">
        <v>398</v>
      </c>
      <c r="D14" s="217" t="str">
        <f t="shared" si="0"/>
        <v>2331</v>
      </c>
    </row>
    <row r="15" spans="1:4" x14ac:dyDescent="0.35">
      <c r="A15" s="221">
        <v>2367</v>
      </c>
      <c r="B15" s="220" t="s">
        <v>213</v>
      </c>
      <c r="C15" s="215" t="s">
        <v>398</v>
      </c>
      <c r="D15" s="217" t="str">
        <f t="shared" si="0"/>
        <v>2367</v>
      </c>
    </row>
    <row r="16" spans="1:4" x14ac:dyDescent="0.35">
      <c r="A16" s="221">
        <v>2421</v>
      </c>
      <c r="B16" s="220" t="s">
        <v>215</v>
      </c>
      <c r="C16" s="215" t="s">
        <v>398</v>
      </c>
      <c r="D16" s="217" t="str">
        <f t="shared" si="0"/>
        <v>2421</v>
      </c>
    </row>
    <row r="17" spans="1:4" x14ac:dyDescent="0.35">
      <c r="A17" s="221">
        <v>2431</v>
      </c>
      <c r="B17" s="220" t="s">
        <v>216</v>
      </c>
      <c r="C17" s="215" t="s">
        <v>398</v>
      </c>
      <c r="D17" s="217" t="str">
        <f t="shared" si="0"/>
        <v>2431</v>
      </c>
    </row>
    <row r="18" spans="1:4" x14ac:dyDescent="0.35">
      <c r="A18" s="221">
        <v>2496</v>
      </c>
      <c r="B18" s="220" t="s">
        <v>217</v>
      </c>
      <c r="C18" s="215" t="s">
        <v>398</v>
      </c>
      <c r="D18" s="217" t="str">
        <f t="shared" si="0"/>
        <v>2496</v>
      </c>
    </row>
    <row r="19" spans="1:4" x14ac:dyDescent="0.35">
      <c r="A19" s="221">
        <v>3321</v>
      </c>
      <c r="B19" s="220" t="s">
        <v>219</v>
      </c>
      <c r="C19" s="215" t="s">
        <v>398</v>
      </c>
      <c r="D19" s="217" t="str">
        <f t="shared" si="0"/>
        <v>3321</v>
      </c>
    </row>
    <row r="20" spans="1:4" x14ac:dyDescent="0.35">
      <c r="A20" s="221">
        <v>3331</v>
      </c>
      <c r="B20" s="220" t="s">
        <v>220</v>
      </c>
      <c r="C20" s="215" t="s">
        <v>398</v>
      </c>
      <c r="D20" s="217" t="str">
        <f t="shared" si="0"/>
        <v>3331</v>
      </c>
    </row>
    <row r="21" spans="1:4" x14ac:dyDescent="0.35">
      <c r="A21" s="221">
        <v>3367</v>
      </c>
      <c r="B21" s="220" t="s">
        <v>221</v>
      </c>
      <c r="C21" s="215" t="s">
        <v>398</v>
      </c>
      <c r="D21" s="217" t="str">
        <f t="shared" si="0"/>
        <v>3367</v>
      </c>
    </row>
    <row r="22" spans="1:4" x14ac:dyDescent="0.35">
      <c r="A22" s="221">
        <v>3421</v>
      </c>
      <c r="B22" s="220" t="s">
        <v>223</v>
      </c>
      <c r="C22" s="215" t="s">
        <v>398</v>
      </c>
      <c r="D22" s="217" t="str">
        <f t="shared" si="0"/>
        <v>3421</v>
      </c>
    </row>
    <row r="23" spans="1:4" x14ac:dyDescent="0.35">
      <c r="A23" s="221">
        <v>3431</v>
      </c>
      <c r="B23" s="220" t="s">
        <v>224</v>
      </c>
      <c r="C23" s="215" t="s">
        <v>398</v>
      </c>
      <c r="D23" s="217" t="str">
        <f t="shared" si="0"/>
        <v>3431</v>
      </c>
    </row>
    <row r="24" spans="1:4" x14ac:dyDescent="0.35">
      <c r="A24" s="221">
        <v>3496</v>
      </c>
      <c r="B24" s="220" t="s">
        <v>225</v>
      </c>
      <c r="C24" s="215" t="s">
        <v>398</v>
      </c>
      <c r="D24" s="217" t="str">
        <f t="shared" si="0"/>
        <v>3496</v>
      </c>
    </row>
    <row r="25" spans="1:4" x14ac:dyDescent="0.35">
      <c r="A25" s="221" t="s">
        <v>571</v>
      </c>
      <c r="B25" s="220" t="s">
        <v>199</v>
      </c>
      <c r="C25" s="215" t="s">
        <v>398</v>
      </c>
      <c r="D25" s="217" t="str">
        <f t="shared" si="0"/>
        <v>11EN</v>
      </c>
    </row>
    <row r="26" spans="1:4" x14ac:dyDescent="0.35">
      <c r="A26" s="221" t="s">
        <v>488</v>
      </c>
      <c r="B26" s="220" t="s">
        <v>202</v>
      </c>
      <c r="C26" s="215" t="s">
        <v>398</v>
      </c>
      <c r="D26" s="217" t="str">
        <f t="shared" si="0"/>
        <v>14EN</v>
      </c>
    </row>
    <row r="27" spans="1:4" x14ac:dyDescent="0.35">
      <c r="A27" s="221" t="s">
        <v>527</v>
      </c>
      <c r="B27" s="220" t="s">
        <v>203</v>
      </c>
      <c r="C27" s="215" t="s">
        <v>398</v>
      </c>
      <c r="D27" s="217" t="str">
        <f t="shared" si="0"/>
        <v>17EN</v>
      </c>
    </row>
    <row r="28" spans="1:4" x14ac:dyDescent="0.35">
      <c r="A28" s="221" t="s">
        <v>520</v>
      </c>
      <c r="B28" s="220" t="s">
        <v>214</v>
      </c>
      <c r="C28" s="215" t="s">
        <v>398</v>
      </c>
      <c r="D28" s="217" t="str">
        <f t="shared" si="0"/>
        <v>23EN</v>
      </c>
    </row>
    <row r="29" spans="1:4" x14ac:dyDescent="0.35">
      <c r="A29" s="221" t="s">
        <v>483</v>
      </c>
      <c r="B29" s="220" t="s">
        <v>218</v>
      </c>
      <c r="C29" s="215" t="s">
        <v>398</v>
      </c>
      <c r="D29" s="217" t="str">
        <f t="shared" si="0"/>
        <v>24EN</v>
      </c>
    </row>
    <row r="30" spans="1:4" x14ac:dyDescent="0.35">
      <c r="A30" s="221" t="s">
        <v>490</v>
      </c>
      <c r="B30" s="220" t="s">
        <v>222</v>
      </c>
      <c r="C30" s="215" t="s">
        <v>398</v>
      </c>
      <c r="D30" s="217" t="str">
        <f t="shared" si="0"/>
        <v>33EN</v>
      </c>
    </row>
    <row r="31" spans="1:4" x14ac:dyDescent="0.35">
      <c r="A31" s="221" t="s">
        <v>502</v>
      </c>
      <c r="B31" s="220" t="s">
        <v>226</v>
      </c>
      <c r="C31" s="215" t="s">
        <v>398</v>
      </c>
      <c r="D31" s="217" t="str">
        <f t="shared" si="0"/>
        <v>34EN</v>
      </c>
    </row>
    <row r="32" spans="1:4" x14ac:dyDescent="0.35">
      <c r="A32" s="221" t="s">
        <v>570</v>
      </c>
      <c r="B32" s="220" t="s">
        <v>229</v>
      </c>
      <c r="C32" s="215" t="s">
        <v>398</v>
      </c>
      <c r="D32" s="217" t="str">
        <f t="shared" si="0"/>
        <v>55EN</v>
      </c>
    </row>
    <row r="33" spans="1:4" x14ac:dyDescent="0.35">
      <c r="A33" s="221" t="s">
        <v>569</v>
      </c>
      <c r="B33" s="220" t="s">
        <v>230</v>
      </c>
      <c r="C33" s="215" t="s">
        <v>398</v>
      </c>
      <c r="D33" s="217" t="str">
        <f t="shared" si="0"/>
        <v>58ENLH</v>
      </c>
    </row>
    <row r="34" spans="1:4" x14ac:dyDescent="0.35">
      <c r="A34" s="221" t="s">
        <v>568</v>
      </c>
      <c r="B34" s="220" t="s">
        <v>231</v>
      </c>
      <c r="C34" s="215" t="s">
        <v>398</v>
      </c>
      <c r="D34" s="217" t="str">
        <f t="shared" si="0"/>
        <v>58ENLL</v>
      </c>
    </row>
    <row r="35" spans="1:4" x14ac:dyDescent="0.35">
      <c r="A35" s="221" t="s">
        <v>567</v>
      </c>
      <c r="B35" s="220" t="s">
        <v>232</v>
      </c>
      <c r="C35" s="215" t="s">
        <v>398</v>
      </c>
      <c r="D35" s="217" t="str">
        <f t="shared" si="0"/>
        <v>58ENXLH</v>
      </c>
    </row>
    <row r="36" spans="1:4" x14ac:dyDescent="0.35">
      <c r="A36" s="221" t="s">
        <v>566</v>
      </c>
      <c r="B36" s="220" t="s">
        <v>233</v>
      </c>
      <c r="C36" s="215" t="s">
        <v>398</v>
      </c>
      <c r="D36" s="217" t="str">
        <f t="shared" si="0"/>
        <v>58ENXLL</v>
      </c>
    </row>
    <row r="37" spans="1:4" x14ac:dyDescent="0.35">
      <c r="A37" s="221" t="s">
        <v>565</v>
      </c>
      <c r="B37" s="220" t="s">
        <v>234</v>
      </c>
      <c r="C37" s="215" t="s">
        <v>398</v>
      </c>
      <c r="D37" s="217" t="str">
        <f t="shared" si="0"/>
        <v>71EN</v>
      </c>
    </row>
    <row r="38" spans="1:4" x14ac:dyDescent="0.35">
      <c r="A38" s="221" t="s">
        <v>523</v>
      </c>
      <c r="B38" s="220" t="s">
        <v>235</v>
      </c>
      <c r="C38" s="215" t="s">
        <v>398</v>
      </c>
      <c r="D38" s="217" t="str">
        <f t="shared" si="0"/>
        <v>74EN</v>
      </c>
    </row>
    <row r="39" spans="1:4" x14ac:dyDescent="0.35">
      <c r="A39" s="221" t="s">
        <v>532</v>
      </c>
      <c r="B39" s="220" t="s">
        <v>236</v>
      </c>
      <c r="C39" s="215" t="s">
        <v>398</v>
      </c>
      <c r="D39" s="217" t="str">
        <f t="shared" si="0"/>
        <v>77EN</v>
      </c>
    </row>
    <row r="40" spans="1:4" x14ac:dyDescent="0.35">
      <c r="A40" s="221">
        <v>8011</v>
      </c>
      <c r="B40" s="220" t="s">
        <v>237</v>
      </c>
      <c r="C40" s="215" t="s">
        <v>401</v>
      </c>
      <c r="D40" s="217" t="str">
        <f t="shared" si="0"/>
        <v>8011</v>
      </c>
    </row>
    <row r="41" spans="1:4" x14ac:dyDescent="0.35">
      <c r="A41" s="221" t="s">
        <v>564</v>
      </c>
      <c r="B41" s="220" t="s">
        <v>192</v>
      </c>
      <c r="C41" s="215" t="s">
        <v>401</v>
      </c>
      <c r="D41" s="217" t="str">
        <f t="shared" si="0"/>
        <v>???</v>
      </c>
    </row>
    <row r="42" spans="1:4" x14ac:dyDescent="0.35">
      <c r="A42" s="221" t="s">
        <v>515</v>
      </c>
      <c r="B42" s="220" t="s">
        <v>193</v>
      </c>
      <c r="C42" s="215" t="s">
        <v>401</v>
      </c>
      <c r="D42" s="217" t="str">
        <f t="shared" si="0"/>
        <v>01EN</v>
      </c>
    </row>
    <row r="43" spans="1:4" x14ac:dyDescent="0.35">
      <c r="A43" s="221" t="s">
        <v>508</v>
      </c>
      <c r="B43" s="220" t="s">
        <v>194</v>
      </c>
      <c r="C43" s="215" t="s">
        <v>401</v>
      </c>
      <c r="D43" s="217" t="str">
        <f t="shared" si="0"/>
        <v>02EN</v>
      </c>
    </row>
    <row r="44" spans="1:4" x14ac:dyDescent="0.35">
      <c r="A44" s="221" t="s">
        <v>563</v>
      </c>
      <c r="B44" s="220" t="s">
        <v>195</v>
      </c>
      <c r="C44" s="215" t="s">
        <v>401</v>
      </c>
      <c r="D44" s="217" t="str">
        <f t="shared" si="0"/>
        <v>05EN</v>
      </c>
    </row>
    <row r="45" spans="1:4" x14ac:dyDescent="0.35">
      <c r="A45" s="221" t="s">
        <v>562</v>
      </c>
      <c r="B45" s="220" t="s">
        <v>196</v>
      </c>
      <c r="C45" s="215" t="s">
        <v>401</v>
      </c>
      <c r="D45" s="217" t="str">
        <f t="shared" si="0"/>
        <v>08EN</v>
      </c>
    </row>
    <row r="46" spans="1:4" x14ac:dyDescent="0.35">
      <c r="A46" s="221" t="s">
        <v>561</v>
      </c>
      <c r="B46" s="220" t="s">
        <v>227</v>
      </c>
      <c r="C46" s="215" t="s">
        <v>401</v>
      </c>
      <c r="D46" s="217" t="str">
        <f t="shared" si="0"/>
        <v>50EN</v>
      </c>
    </row>
    <row r="47" spans="1:4" x14ac:dyDescent="0.35">
      <c r="A47" s="221" t="s">
        <v>560</v>
      </c>
      <c r="B47" s="220" t="s">
        <v>228</v>
      </c>
      <c r="C47" s="215" t="s">
        <v>401</v>
      </c>
      <c r="D47" s="217" t="str">
        <f t="shared" si="0"/>
        <v>52EN</v>
      </c>
    </row>
    <row r="48" spans="1:4" x14ac:dyDescent="0.35">
      <c r="A48" s="221" t="s">
        <v>450</v>
      </c>
      <c r="B48" s="220" t="s">
        <v>238</v>
      </c>
      <c r="C48" s="345" t="s">
        <v>399</v>
      </c>
      <c r="D48" s="217" t="str">
        <f t="shared" si="0"/>
        <v>A16</v>
      </c>
    </row>
    <row r="49" spans="1:4" x14ac:dyDescent="0.35">
      <c r="A49" s="221" t="s">
        <v>450</v>
      </c>
      <c r="B49" s="220" t="s">
        <v>239</v>
      </c>
      <c r="C49" s="345"/>
      <c r="D49" s="217" t="str">
        <f t="shared" si="0"/>
        <v>A16</v>
      </c>
    </row>
    <row r="50" spans="1:4" x14ac:dyDescent="0.35">
      <c r="A50" s="221" t="s">
        <v>450</v>
      </c>
      <c r="B50" s="220" t="s">
        <v>240</v>
      </c>
      <c r="C50" s="345"/>
      <c r="D50" s="217" t="str">
        <f t="shared" si="0"/>
        <v>A16</v>
      </c>
    </row>
    <row r="51" spans="1:4" x14ac:dyDescent="0.35">
      <c r="A51" s="221" t="s">
        <v>450</v>
      </c>
      <c r="B51" s="220" t="s">
        <v>241</v>
      </c>
      <c r="C51" s="345"/>
      <c r="D51" s="217" t="str">
        <f t="shared" si="0"/>
        <v>A16</v>
      </c>
    </row>
    <row r="52" spans="1:4" x14ac:dyDescent="0.35">
      <c r="A52" s="221" t="s">
        <v>450</v>
      </c>
      <c r="B52" s="220" t="s">
        <v>242</v>
      </c>
      <c r="C52" s="345"/>
      <c r="D52" s="217" t="str">
        <f t="shared" si="0"/>
        <v>A16</v>
      </c>
    </row>
    <row r="53" spans="1:4" x14ac:dyDescent="0.35">
      <c r="A53" s="221" t="s">
        <v>450</v>
      </c>
      <c r="B53" s="220" t="s">
        <v>243</v>
      </c>
      <c r="C53" s="345"/>
      <c r="D53" s="217" t="str">
        <f t="shared" si="0"/>
        <v>A16</v>
      </c>
    </row>
    <row r="54" spans="1:4" x14ac:dyDescent="0.35">
      <c r="A54" s="221" t="s">
        <v>450</v>
      </c>
      <c r="B54" s="220" t="s">
        <v>244</v>
      </c>
      <c r="C54" s="345"/>
      <c r="D54" s="217" t="str">
        <f t="shared" si="0"/>
        <v>A16</v>
      </c>
    </row>
    <row r="55" spans="1:4" x14ac:dyDescent="0.35">
      <c r="A55" s="221" t="s">
        <v>450</v>
      </c>
      <c r="B55" s="220" t="s">
        <v>245</v>
      </c>
      <c r="C55" s="345"/>
      <c r="D55" s="217" t="str">
        <f t="shared" si="0"/>
        <v>A16</v>
      </c>
    </row>
    <row r="56" spans="1:4" x14ac:dyDescent="0.35">
      <c r="A56" s="221" t="s">
        <v>450</v>
      </c>
      <c r="B56" s="220" t="s">
        <v>246</v>
      </c>
      <c r="C56" s="345"/>
      <c r="D56" s="217" t="str">
        <f t="shared" si="0"/>
        <v>A16</v>
      </c>
    </row>
    <row r="57" spans="1:4" x14ac:dyDescent="0.35">
      <c r="A57" s="221" t="s">
        <v>422</v>
      </c>
      <c r="B57" s="220" t="s">
        <v>247</v>
      </c>
      <c r="C57" s="345" t="s">
        <v>400</v>
      </c>
      <c r="D57" s="217" t="str">
        <f t="shared" si="0"/>
        <v>A60</v>
      </c>
    </row>
    <row r="58" spans="1:4" x14ac:dyDescent="0.35">
      <c r="A58" s="221" t="s">
        <v>422</v>
      </c>
      <c r="B58" s="220" t="s">
        <v>248</v>
      </c>
      <c r="C58" s="345"/>
      <c r="D58" s="217" t="str">
        <f t="shared" si="0"/>
        <v>A60</v>
      </c>
    </row>
    <row r="59" spans="1:4" x14ac:dyDescent="0.35">
      <c r="A59" s="221" t="s">
        <v>422</v>
      </c>
      <c r="B59" s="220" t="s">
        <v>249</v>
      </c>
      <c r="C59" s="345"/>
      <c r="D59" s="217" t="str">
        <f t="shared" si="0"/>
        <v>A60</v>
      </c>
    </row>
    <row r="60" spans="1:4" x14ac:dyDescent="0.35">
      <c r="A60" s="221" t="s">
        <v>422</v>
      </c>
      <c r="B60" s="220" t="s">
        <v>250</v>
      </c>
      <c r="C60" s="345"/>
      <c r="D60" s="217" t="str">
        <f t="shared" si="0"/>
        <v>A60</v>
      </c>
    </row>
    <row r="61" spans="1:4" x14ac:dyDescent="0.35">
      <c r="A61" s="221" t="s">
        <v>422</v>
      </c>
      <c r="B61" s="220" t="s">
        <v>251</v>
      </c>
      <c r="C61" s="345"/>
      <c r="D61" s="217" t="str">
        <f t="shared" si="0"/>
        <v>A60</v>
      </c>
    </row>
    <row r="62" spans="1:4" x14ac:dyDescent="0.35">
      <c r="A62" s="221" t="s">
        <v>422</v>
      </c>
      <c r="B62" s="220" t="s">
        <v>252</v>
      </c>
      <c r="C62" s="345"/>
      <c r="D62" s="217" t="str">
        <f t="shared" si="0"/>
        <v>A60</v>
      </c>
    </row>
    <row r="63" spans="1:4" x14ac:dyDescent="0.35">
      <c r="A63" s="221" t="s">
        <v>461</v>
      </c>
      <c r="B63" s="220" t="s">
        <v>253</v>
      </c>
      <c r="C63" s="345" t="s">
        <v>398</v>
      </c>
      <c r="D63" s="217" t="str">
        <f t="shared" si="0"/>
        <v>B32</v>
      </c>
    </row>
    <row r="64" spans="1:4" x14ac:dyDescent="0.35">
      <c r="A64" s="221" t="s">
        <v>461</v>
      </c>
      <c r="B64" s="220" t="s">
        <v>254</v>
      </c>
      <c r="C64" s="345"/>
      <c r="D64" s="217" t="str">
        <f t="shared" si="0"/>
        <v>B32</v>
      </c>
    </row>
    <row r="65" spans="1:4" x14ac:dyDescent="0.35">
      <c r="A65" s="221" t="s">
        <v>461</v>
      </c>
      <c r="B65" s="220" t="s">
        <v>255</v>
      </c>
      <c r="C65" s="345"/>
      <c r="D65" s="217" t="str">
        <f t="shared" si="0"/>
        <v>B32</v>
      </c>
    </row>
    <row r="66" spans="1:4" x14ac:dyDescent="0.35">
      <c r="A66" s="221" t="s">
        <v>461</v>
      </c>
      <c r="B66" s="220" t="s">
        <v>256</v>
      </c>
      <c r="C66" s="345"/>
      <c r="D66" s="217" t="str">
        <f t="shared" ref="D66:D129" si="1">TRIM(A66)</f>
        <v>B32</v>
      </c>
    </row>
    <row r="67" spans="1:4" x14ac:dyDescent="0.35">
      <c r="A67" s="221" t="s">
        <v>461</v>
      </c>
      <c r="B67" s="220" t="s">
        <v>257</v>
      </c>
      <c r="C67" s="345"/>
      <c r="D67" s="217" t="str">
        <f t="shared" si="1"/>
        <v>B32</v>
      </c>
    </row>
    <row r="68" spans="1:4" x14ac:dyDescent="0.35">
      <c r="A68" s="221" t="s">
        <v>461</v>
      </c>
      <c r="B68" s="220" t="s">
        <v>258</v>
      </c>
      <c r="C68" s="345"/>
      <c r="D68" s="217" t="str">
        <f t="shared" si="1"/>
        <v>B32</v>
      </c>
    </row>
    <row r="69" spans="1:4" x14ac:dyDescent="0.35">
      <c r="A69" s="221" t="s">
        <v>559</v>
      </c>
      <c r="B69" s="220" t="s">
        <v>259</v>
      </c>
      <c r="C69" s="345" t="s">
        <v>401</v>
      </c>
      <c r="D69" s="217" t="str">
        <f t="shared" si="1"/>
        <v>B62</v>
      </c>
    </row>
    <row r="70" spans="1:4" x14ac:dyDescent="0.35">
      <c r="A70" s="221" t="s">
        <v>559</v>
      </c>
      <c r="B70" s="220" t="s">
        <v>260</v>
      </c>
      <c r="C70" s="345"/>
      <c r="D70" s="217" t="str">
        <f t="shared" si="1"/>
        <v>B62</v>
      </c>
    </row>
    <row r="71" spans="1:4" x14ac:dyDescent="0.35">
      <c r="A71" s="221" t="s">
        <v>559</v>
      </c>
      <c r="B71" s="220" t="s">
        <v>261</v>
      </c>
      <c r="C71" s="345"/>
      <c r="D71" s="217" t="str">
        <f t="shared" si="1"/>
        <v>B62</v>
      </c>
    </row>
    <row r="72" spans="1:4" x14ac:dyDescent="0.35">
      <c r="A72" s="221" t="s">
        <v>559</v>
      </c>
      <c r="B72" s="220" t="s">
        <v>262</v>
      </c>
      <c r="C72" s="345"/>
      <c r="D72" s="217" t="str">
        <f t="shared" si="1"/>
        <v>B62</v>
      </c>
    </row>
    <row r="73" spans="1:4" x14ac:dyDescent="0.35">
      <c r="A73" s="221" t="s">
        <v>559</v>
      </c>
      <c r="B73" s="220" t="s">
        <v>263</v>
      </c>
      <c r="C73" s="345"/>
      <c r="D73" s="217" t="str">
        <f t="shared" si="1"/>
        <v>B62</v>
      </c>
    </row>
    <row r="74" spans="1:4" x14ac:dyDescent="0.35">
      <c r="A74" s="221" t="s">
        <v>559</v>
      </c>
      <c r="B74" s="220" t="s">
        <v>264</v>
      </c>
      <c r="C74" s="345"/>
      <c r="D74" s="217" t="str">
        <f t="shared" si="1"/>
        <v>B62</v>
      </c>
    </row>
    <row r="75" spans="1:4" x14ac:dyDescent="0.35">
      <c r="A75" s="221" t="s">
        <v>425</v>
      </c>
      <c r="B75" s="220" t="s">
        <v>265</v>
      </c>
      <c r="C75" s="345" t="s">
        <v>396</v>
      </c>
      <c r="D75" s="217" t="str">
        <f t="shared" si="1"/>
        <v>C06</v>
      </c>
    </row>
    <row r="76" spans="1:4" x14ac:dyDescent="0.35">
      <c r="A76" s="221" t="s">
        <v>425</v>
      </c>
      <c r="B76" s="220" t="s">
        <v>266</v>
      </c>
      <c r="C76" s="345"/>
      <c r="D76" s="217" t="str">
        <f t="shared" si="1"/>
        <v>C06</v>
      </c>
    </row>
    <row r="77" spans="1:4" x14ac:dyDescent="0.35">
      <c r="A77" s="221" t="s">
        <v>425</v>
      </c>
      <c r="B77" s="220" t="s">
        <v>267</v>
      </c>
      <c r="C77" s="345"/>
      <c r="D77" s="217" t="str">
        <f t="shared" si="1"/>
        <v>C06</v>
      </c>
    </row>
    <row r="78" spans="1:4" x14ac:dyDescent="0.35">
      <c r="A78" s="221" t="s">
        <v>425</v>
      </c>
      <c r="B78" s="220" t="s">
        <v>268</v>
      </c>
      <c r="C78" s="345"/>
      <c r="D78" s="217" t="str">
        <f t="shared" si="1"/>
        <v>C06</v>
      </c>
    </row>
    <row r="79" spans="1:4" x14ac:dyDescent="0.35">
      <c r="A79" s="221" t="s">
        <v>425</v>
      </c>
      <c r="B79" s="220" t="s">
        <v>269</v>
      </c>
      <c r="C79" s="345"/>
      <c r="D79" s="217" t="str">
        <f t="shared" si="1"/>
        <v>C06</v>
      </c>
    </row>
    <row r="80" spans="1:4" x14ac:dyDescent="0.35">
      <c r="A80" s="221" t="s">
        <v>425</v>
      </c>
      <c r="B80" s="220" t="s">
        <v>270</v>
      </c>
      <c r="C80" s="345"/>
      <c r="D80" s="217" t="str">
        <f t="shared" si="1"/>
        <v>C06</v>
      </c>
    </row>
    <row r="81" spans="1:4" x14ac:dyDescent="0.35">
      <c r="A81" s="221" t="s">
        <v>425</v>
      </c>
      <c r="B81" s="220" t="s">
        <v>271</v>
      </c>
      <c r="C81" s="345"/>
      <c r="D81" s="217" t="str">
        <f t="shared" si="1"/>
        <v>C06</v>
      </c>
    </row>
    <row r="82" spans="1:4" x14ac:dyDescent="0.35">
      <c r="A82" s="221" t="s">
        <v>425</v>
      </c>
      <c r="B82" s="220" t="s">
        <v>272</v>
      </c>
      <c r="C82" s="345"/>
      <c r="D82" s="217" t="str">
        <f t="shared" si="1"/>
        <v>C06</v>
      </c>
    </row>
    <row r="83" spans="1:4" x14ac:dyDescent="0.35">
      <c r="A83" s="221" t="s">
        <v>425</v>
      </c>
      <c r="B83" s="220" t="s">
        <v>273</v>
      </c>
      <c r="C83" s="345"/>
      <c r="D83" s="217" t="str">
        <f t="shared" si="1"/>
        <v>C06</v>
      </c>
    </row>
    <row r="84" spans="1:4" x14ac:dyDescent="0.35">
      <c r="A84" s="221" t="s">
        <v>425</v>
      </c>
      <c r="B84" s="220" t="s">
        <v>274</v>
      </c>
      <c r="C84" s="345"/>
      <c r="D84" s="217" t="str">
        <f t="shared" si="1"/>
        <v>C06</v>
      </c>
    </row>
    <row r="85" spans="1:4" x14ac:dyDescent="0.35">
      <c r="A85" s="221" t="s">
        <v>425</v>
      </c>
      <c r="B85" s="220" t="s">
        <v>275</v>
      </c>
      <c r="C85" s="345"/>
      <c r="D85" s="217" t="str">
        <f t="shared" si="1"/>
        <v>C06</v>
      </c>
    </row>
    <row r="86" spans="1:4" x14ac:dyDescent="0.35">
      <c r="A86" s="221" t="s">
        <v>425</v>
      </c>
      <c r="B86" s="220" t="s">
        <v>276</v>
      </c>
      <c r="C86" s="345"/>
      <c r="D86" s="217" t="str">
        <f t="shared" si="1"/>
        <v>C06</v>
      </c>
    </row>
    <row r="87" spans="1:4" x14ac:dyDescent="0.35">
      <c r="A87" s="221" t="s">
        <v>425</v>
      </c>
      <c r="B87" s="220" t="s">
        <v>277</v>
      </c>
      <c r="C87" s="345"/>
      <c r="D87" s="217" t="str">
        <f t="shared" si="1"/>
        <v>C06</v>
      </c>
    </row>
    <row r="88" spans="1:4" x14ac:dyDescent="0.35">
      <c r="A88" s="221" t="s">
        <v>425</v>
      </c>
      <c r="B88" s="220" t="s">
        <v>278</v>
      </c>
      <c r="C88" s="345"/>
      <c r="D88" s="217" t="str">
        <f t="shared" si="1"/>
        <v>C06</v>
      </c>
    </row>
    <row r="89" spans="1:4" x14ac:dyDescent="0.35">
      <c r="A89" s="221" t="s">
        <v>458</v>
      </c>
      <c r="B89" s="220" t="s">
        <v>279</v>
      </c>
      <c r="C89" s="345" t="s">
        <v>396</v>
      </c>
      <c r="D89" s="217" t="str">
        <f t="shared" si="1"/>
        <v>C08</v>
      </c>
    </row>
    <row r="90" spans="1:4" x14ac:dyDescent="0.35">
      <c r="A90" s="221" t="s">
        <v>458</v>
      </c>
      <c r="B90" s="220" t="s">
        <v>280</v>
      </c>
      <c r="C90" s="345"/>
      <c r="D90" s="217" t="str">
        <f t="shared" si="1"/>
        <v>C08</v>
      </c>
    </row>
    <row r="91" spans="1:4" x14ac:dyDescent="0.35">
      <c r="A91" s="221" t="s">
        <v>458</v>
      </c>
      <c r="B91" s="220" t="s">
        <v>281</v>
      </c>
      <c r="C91" s="345"/>
      <c r="D91" s="217" t="str">
        <f t="shared" si="1"/>
        <v>C08</v>
      </c>
    </row>
    <row r="92" spans="1:4" x14ac:dyDescent="0.35">
      <c r="A92" s="221" t="s">
        <v>458</v>
      </c>
      <c r="B92" s="220" t="s">
        <v>282</v>
      </c>
      <c r="C92" s="345"/>
      <c r="D92" s="217" t="str">
        <f t="shared" si="1"/>
        <v>C08</v>
      </c>
    </row>
    <row r="93" spans="1:4" x14ac:dyDescent="0.35">
      <c r="A93" s="221" t="s">
        <v>458</v>
      </c>
      <c r="B93" s="220" t="s">
        <v>283</v>
      </c>
      <c r="C93" s="345"/>
      <c r="D93" s="217" t="str">
        <f t="shared" si="1"/>
        <v>C08</v>
      </c>
    </row>
    <row r="94" spans="1:4" x14ac:dyDescent="0.35">
      <c r="A94" s="221" t="s">
        <v>458</v>
      </c>
      <c r="B94" s="220" t="s">
        <v>284</v>
      </c>
      <c r="C94" s="345"/>
      <c r="D94" s="217" t="str">
        <f t="shared" si="1"/>
        <v>C08</v>
      </c>
    </row>
    <row r="95" spans="1:4" x14ac:dyDescent="0.35">
      <c r="A95" s="221" t="s">
        <v>458</v>
      </c>
      <c r="B95" s="220" t="s">
        <v>285</v>
      </c>
      <c r="C95" s="345"/>
      <c r="D95" s="217" t="str">
        <f t="shared" si="1"/>
        <v>C08</v>
      </c>
    </row>
    <row r="96" spans="1:4" x14ac:dyDescent="0.35">
      <c r="A96" s="221" t="s">
        <v>558</v>
      </c>
      <c r="B96" s="220" t="s">
        <v>286</v>
      </c>
      <c r="C96" s="345" t="s">
        <v>401</v>
      </c>
      <c r="D96" s="217" t="str">
        <f t="shared" si="1"/>
        <v>E30</v>
      </c>
    </row>
    <row r="97" spans="1:4" x14ac:dyDescent="0.35">
      <c r="A97" s="221" t="s">
        <v>558</v>
      </c>
      <c r="B97" s="220" t="s">
        <v>287</v>
      </c>
      <c r="C97" s="345"/>
      <c r="D97" s="217" t="str">
        <f t="shared" si="1"/>
        <v>E30</v>
      </c>
    </row>
    <row r="98" spans="1:4" x14ac:dyDescent="0.35">
      <c r="A98" s="221" t="s">
        <v>558</v>
      </c>
      <c r="B98" s="220" t="s">
        <v>288</v>
      </c>
      <c r="C98" s="345"/>
      <c r="D98" s="217" t="str">
        <f t="shared" si="1"/>
        <v>E30</v>
      </c>
    </row>
    <row r="99" spans="1:4" x14ac:dyDescent="0.35">
      <c r="A99" s="221" t="s">
        <v>558</v>
      </c>
      <c r="B99" s="220" t="s">
        <v>289</v>
      </c>
      <c r="C99" s="345"/>
      <c r="D99" s="217" t="str">
        <f t="shared" si="1"/>
        <v>E30</v>
      </c>
    </row>
    <row r="100" spans="1:4" x14ac:dyDescent="0.35">
      <c r="A100" s="221" t="s">
        <v>558</v>
      </c>
      <c r="B100" s="220" t="s">
        <v>290</v>
      </c>
      <c r="C100" s="345"/>
      <c r="D100" s="217" t="str">
        <f t="shared" si="1"/>
        <v>E30</v>
      </c>
    </row>
    <row r="101" spans="1:4" x14ac:dyDescent="0.35">
      <c r="A101" s="221" t="s">
        <v>558</v>
      </c>
      <c r="B101" s="220" t="s">
        <v>291</v>
      </c>
      <c r="C101" s="345"/>
      <c r="D101" s="217" t="str">
        <f t="shared" si="1"/>
        <v>E30</v>
      </c>
    </row>
    <row r="102" spans="1:4" x14ac:dyDescent="0.35">
      <c r="A102" s="221" t="s">
        <v>557</v>
      </c>
      <c r="B102" s="220" t="s">
        <v>292</v>
      </c>
      <c r="C102" s="345" t="s">
        <v>401</v>
      </c>
      <c r="D102" s="217" t="str">
        <f t="shared" si="1"/>
        <v>E40</v>
      </c>
    </row>
    <row r="103" spans="1:4" x14ac:dyDescent="0.35">
      <c r="A103" s="221" t="s">
        <v>557</v>
      </c>
      <c r="B103" s="220" t="s">
        <v>293</v>
      </c>
      <c r="C103" s="345"/>
      <c r="D103" s="217" t="str">
        <f t="shared" si="1"/>
        <v>E40</v>
      </c>
    </row>
    <row r="104" spans="1:4" x14ac:dyDescent="0.35">
      <c r="A104" s="221" t="s">
        <v>557</v>
      </c>
      <c r="B104" s="220" t="s">
        <v>294</v>
      </c>
      <c r="C104" s="345"/>
      <c r="D104" s="217" t="str">
        <f t="shared" si="1"/>
        <v>E40</v>
      </c>
    </row>
    <row r="105" spans="1:4" x14ac:dyDescent="0.35">
      <c r="A105" s="221" t="s">
        <v>557</v>
      </c>
      <c r="B105" s="220" t="s">
        <v>295</v>
      </c>
      <c r="C105" s="345"/>
      <c r="D105" s="217" t="str">
        <f t="shared" si="1"/>
        <v>E40</v>
      </c>
    </row>
    <row r="106" spans="1:4" x14ac:dyDescent="0.35">
      <c r="A106" s="221" t="s">
        <v>557</v>
      </c>
      <c r="B106" s="220" t="s">
        <v>296</v>
      </c>
      <c r="C106" s="345"/>
      <c r="D106" s="217" t="str">
        <f t="shared" si="1"/>
        <v>E40</v>
      </c>
    </row>
    <row r="107" spans="1:4" x14ac:dyDescent="0.35">
      <c r="A107" s="221" t="s">
        <v>557</v>
      </c>
      <c r="B107" s="220" t="s">
        <v>297</v>
      </c>
      <c r="C107" s="345"/>
      <c r="D107" s="217" t="str">
        <f t="shared" si="1"/>
        <v>E40</v>
      </c>
    </row>
    <row r="108" spans="1:4" x14ac:dyDescent="0.35">
      <c r="A108" s="221" t="s">
        <v>433</v>
      </c>
      <c r="B108" s="220" t="s">
        <v>298</v>
      </c>
      <c r="C108" s="345" t="s">
        <v>397</v>
      </c>
      <c r="D108" s="217" t="str">
        <f t="shared" si="1"/>
        <v>G02</v>
      </c>
    </row>
    <row r="109" spans="1:4" x14ac:dyDescent="0.35">
      <c r="A109" s="221" t="s">
        <v>433</v>
      </c>
      <c r="B109" s="220" t="s">
        <v>299</v>
      </c>
      <c r="C109" s="345"/>
      <c r="D109" s="217" t="str">
        <f t="shared" si="1"/>
        <v>G02</v>
      </c>
    </row>
    <row r="110" spans="1:4" x14ac:dyDescent="0.35">
      <c r="A110" s="221" t="s">
        <v>433</v>
      </c>
      <c r="B110" s="220" t="s">
        <v>300</v>
      </c>
      <c r="C110" s="345"/>
      <c r="D110" s="217" t="str">
        <f t="shared" si="1"/>
        <v>G02</v>
      </c>
    </row>
    <row r="111" spans="1:4" x14ac:dyDescent="0.35">
      <c r="A111" s="221" t="s">
        <v>433</v>
      </c>
      <c r="B111" s="220" t="s">
        <v>301</v>
      </c>
      <c r="C111" s="345"/>
      <c r="D111" s="217" t="str">
        <f t="shared" si="1"/>
        <v>G02</v>
      </c>
    </row>
    <row r="112" spans="1:4" x14ac:dyDescent="0.35">
      <c r="A112" s="221" t="s">
        <v>433</v>
      </c>
      <c r="B112" s="220" t="s">
        <v>302</v>
      </c>
      <c r="C112" s="345"/>
      <c r="D112" s="217" t="str">
        <f t="shared" si="1"/>
        <v>G02</v>
      </c>
    </row>
    <row r="113" spans="1:4" x14ac:dyDescent="0.35">
      <c r="A113" s="221" t="s">
        <v>433</v>
      </c>
      <c r="B113" s="220" t="s">
        <v>303</v>
      </c>
      <c r="C113" s="345"/>
      <c r="D113" s="217" t="str">
        <f t="shared" si="1"/>
        <v>G02</v>
      </c>
    </row>
    <row r="114" spans="1:4" x14ac:dyDescent="0.35">
      <c r="A114" s="221" t="s">
        <v>433</v>
      </c>
      <c r="B114" s="220" t="s">
        <v>304</v>
      </c>
      <c r="C114" s="345"/>
      <c r="D114" s="217" t="str">
        <f t="shared" si="1"/>
        <v>G02</v>
      </c>
    </row>
    <row r="115" spans="1:4" x14ac:dyDescent="0.35">
      <c r="A115" s="221" t="s">
        <v>433</v>
      </c>
      <c r="B115" s="220" t="s">
        <v>305</v>
      </c>
      <c r="C115" s="345"/>
      <c r="D115" s="217" t="str">
        <f t="shared" si="1"/>
        <v>G02</v>
      </c>
    </row>
    <row r="116" spans="1:4" x14ac:dyDescent="0.35">
      <c r="A116" s="221" t="s">
        <v>438</v>
      </c>
      <c r="B116" s="220" t="s">
        <v>306</v>
      </c>
      <c r="C116" s="345" t="s">
        <v>398</v>
      </c>
      <c r="D116" s="217" t="str">
        <f t="shared" si="1"/>
        <v>G32</v>
      </c>
    </row>
    <row r="117" spans="1:4" x14ac:dyDescent="0.35">
      <c r="A117" s="221" t="s">
        <v>438</v>
      </c>
      <c r="B117" s="220" t="s">
        <v>307</v>
      </c>
      <c r="C117" s="345"/>
      <c r="D117" s="217" t="str">
        <f t="shared" si="1"/>
        <v>G32</v>
      </c>
    </row>
    <row r="118" spans="1:4" x14ac:dyDescent="0.35">
      <c r="A118" s="221" t="s">
        <v>438</v>
      </c>
      <c r="B118" s="220" t="s">
        <v>308</v>
      </c>
      <c r="C118" s="345"/>
      <c r="D118" s="217" t="str">
        <f t="shared" si="1"/>
        <v>G32</v>
      </c>
    </row>
    <row r="119" spans="1:4" x14ac:dyDescent="0.35">
      <c r="A119" s="221" t="s">
        <v>438</v>
      </c>
      <c r="B119" s="220" t="s">
        <v>309</v>
      </c>
      <c r="C119" s="345"/>
      <c r="D119" s="217" t="str">
        <f t="shared" si="1"/>
        <v>G32</v>
      </c>
    </row>
    <row r="120" spans="1:4" x14ac:dyDescent="0.35">
      <c r="A120" s="221" t="s">
        <v>438</v>
      </c>
      <c r="B120" s="220" t="s">
        <v>310</v>
      </c>
      <c r="C120" s="345"/>
      <c r="D120" s="217" t="str">
        <f t="shared" si="1"/>
        <v>G32</v>
      </c>
    </row>
    <row r="121" spans="1:4" x14ac:dyDescent="0.35">
      <c r="A121" s="221" t="s">
        <v>438</v>
      </c>
      <c r="B121" s="220" t="s">
        <v>311</v>
      </c>
      <c r="C121" s="345"/>
      <c r="D121" s="217" t="str">
        <f t="shared" si="1"/>
        <v>G32</v>
      </c>
    </row>
    <row r="122" spans="1:4" x14ac:dyDescent="0.35">
      <c r="A122" s="221" t="s">
        <v>438</v>
      </c>
      <c r="B122" s="220" t="s">
        <v>312</v>
      </c>
      <c r="C122" s="345"/>
      <c r="D122" s="217" t="str">
        <f t="shared" si="1"/>
        <v>G32</v>
      </c>
    </row>
    <row r="123" spans="1:4" x14ac:dyDescent="0.35">
      <c r="A123" s="221" t="s">
        <v>438</v>
      </c>
      <c r="B123" s="220" t="s">
        <v>313</v>
      </c>
      <c r="C123" s="345"/>
      <c r="D123" s="217" t="str">
        <f t="shared" si="1"/>
        <v>G32</v>
      </c>
    </row>
    <row r="124" spans="1:4" x14ac:dyDescent="0.35">
      <c r="A124" s="221" t="s">
        <v>438</v>
      </c>
      <c r="B124" s="220" t="s">
        <v>314</v>
      </c>
      <c r="C124" s="345"/>
      <c r="D124" s="217" t="str">
        <f t="shared" si="1"/>
        <v>G32</v>
      </c>
    </row>
    <row r="125" spans="1:4" x14ac:dyDescent="0.35">
      <c r="A125" s="221" t="s">
        <v>438</v>
      </c>
      <c r="B125" s="220" t="s">
        <v>315</v>
      </c>
      <c r="C125" s="345"/>
      <c r="D125" s="217" t="str">
        <f t="shared" si="1"/>
        <v>G32</v>
      </c>
    </row>
    <row r="126" spans="1:4" x14ac:dyDescent="0.35">
      <c r="A126" s="221" t="s">
        <v>438</v>
      </c>
      <c r="B126" s="220" t="s">
        <v>316</v>
      </c>
      <c r="C126" s="345"/>
      <c r="D126" s="217" t="str">
        <f t="shared" si="1"/>
        <v>G32</v>
      </c>
    </row>
    <row r="127" spans="1:4" x14ac:dyDescent="0.35">
      <c r="A127" s="221" t="s">
        <v>438</v>
      </c>
      <c r="B127" s="220" t="s">
        <v>317</v>
      </c>
      <c r="C127" s="345"/>
      <c r="D127" s="217" t="str">
        <f t="shared" si="1"/>
        <v>G32</v>
      </c>
    </row>
    <row r="128" spans="1:4" x14ac:dyDescent="0.35">
      <c r="A128" s="221" t="s">
        <v>438</v>
      </c>
      <c r="B128" s="220" t="s">
        <v>318</v>
      </c>
      <c r="C128" s="345"/>
      <c r="D128" s="217" t="str">
        <f t="shared" si="1"/>
        <v>G32</v>
      </c>
    </row>
    <row r="129" spans="1:4" x14ac:dyDescent="0.35">
      <c r="A129" s="221" t="s">
        <v>438</v>
      </c>
      <c r="B129" s="220" t="s">
        <v>319</v>
      </c>
      <c r="C129" s="345"/>
      <c r="D129" s="217" t="str">
        <f t="shared" si="1"/>
        <v>G32</v>
      </c>
    </row>
    <row r="130" spans="1:4" x14ac:dyDescent="0.35">
      <c r="A130" s="221" t="s">
        <v>556</v>
      </c>
      <c r="B130" s="220" t="s">
        <v>320</v>
      </c>
      <c r="C130" s="345" t="s">
        <v>401</v>
      </c>
      <c r="D130" s="217" t="str">
        <f t="shared" ref="D130:D193" si="2">TRIM(A130)</f>
        <v>G62</v>
      </c>
    </row>
    <row r="131" spans="1:4" x14ac:dyDescent="0.35">
      <c r="A131" s="221" t="s">
        <v>556</v>
      </c>
      <c r="B131" s="220" t="s">
        <v>321</v>
      </c>
      <c r="C131" s="345"/>
      <c r="D131" s="217" t="str">
        <f t="shared" si="2"/>
        <v>G62</v>
      </c>
    </row>
    <row r="132" spans="1:4" x14ac:dyDescent="0.35">
      <c r="A132" s="221" t="s">
        <v>556</v>
      </c>
      <c r="B132" s="220" t="s">
        <v>322</v>
      </c>
      <c r="C132" s="345"/>
      <c r="D132" s="217" t="str">
        <f t="shared" si="2"/>
        <v>G62</v>
      </c>
    </row>
    <row r="133" spans="1:4" x14ac:dyDescent="0.35">
      <c r="A133" s="221" t="s">
        <v>556</v>
      </c>
      <c r="B133" s="220" t="s">
        <v>323</v>
      </c>
      <c r="C133" s="345"/>
      <c r="D133" s="217" t="str">
        <f t="shared" si="2"/>
        <v>G62</v>
      </c>
    </row>
    <row r="134" spans="1:4" x14ac:dyDescent="0.35">
      <c r="A134" s="221" t="s">
        <v>556</v>
      </c>
      <c r="B134" s="220" t="s">
        <v>324</v>
      </c>
      <c r="C134" s="345"/>
      <c r="D134" s="217" t="str">
        <f t="shared" si="2"/>
        <v>G62</v>
      </c>
    </row>
    <row r="135" spans="1:4" x14ac:dyDescent="0.35">
      <c r="A135" s="221" t="s">
        <v>556</v>
      </c>
      <c r="B135" s="220" t="s">
        <v>325</v>
      </c>
      <c r="C135" s="345"/>
      <c r="D135" s="217" t="str">
        <f t="shared" si="2"/>
        <v>G62</v>
      </c>
    </row>
    <row r="136" spans="1:4" x14ac:dyDescent="0.35">
      <c r="A136" s="221" t="s">
        <v>556</v>
      </c>
      <c r="B136" s="220" t="s">
        <v>326</v>
      </c>
      <c r="C136" s="345"/>
      <c r="D136" s="217" t="str">
        <f t="shared" si="2"/>
        <v>G62</v>
      </c>
    </row>
    <row r="137" spans="1:4" x14ac:dyDescent="0.35">
      <c r="A137" s="221" t="s">
        <v>556</v>
      </c>
      <c r="B137" s="220" t="s">
        <v>327</v>
      </c>
      <c r="C137" s="345"/>
      <c r="D137" s="217" t="str">
        <f t="shared" si="2"/>
        <v>G62</v>
      </c>
    </row>
    <row r="138" spans="1:4" x14ac:dyDescent="0.35">
      <c r="A138" s="221" t="s">
        <v>556</v>
      </c>
      <c r="B138" s="220" t="s">
        <v>328</v>
      </c>
      <c r="C138" s="345"/>
      <c r="D138" s="217" t="str">
        <f t="shared" si="2"/>
        <v>G62</v>
      </c>
    </row>
    <row r="139" spans="1:4" x14ac:dyDescent="0.35">
      <c r="A139" s="221" t="s">
        <v>556</v>
      </c>
      <c r="B139" s="220" t="s">
        <v>329</v>
      </c>
      <c r="C139" s="345"/>
      <c r="D139" s="217" t="str">
        <f t="shared" si="2"/>
        <v>G62</v>
      </c>
    </row>
    <row r="140" spans="1:4" x14ac:dyDescent="0.35">
      <c r="A140" s="221" t="s">
        <v>556</v>
      </c>
      <c r="B140" s="220" t="s">
        <v>330</v>
      </c>
      <c r="C140" s="345"/>
      <c r="D140" s="217" t="str">
        <f t="shared" si="2"/>
        <v>G62</v>
      </c>
    </row>
    <row r="141" spans="1:4" x14ac:dyDescent="0.35">
      <c r="A141" s="221" t="s">
        <v>556</v>
      </c>
      <c r="B141" s="220" t="s">
        <v>331</v>
      </c>
      <c r="C141" s="345"/>
      <c r="D141" s="217" t="str">
        <f t="shared" si="2"/>
        <v>G62</v>
      </c>
    </row>
    <row r="142" spans="1:4" x14ac:dyDescent="0.35">
      <c r="A142" s="221" t="s">
        <v>465</v>
      </c>
      <c r="B142" s="220" t="s">
        <v>332</v>
      </c>
      <c r="C142" s="222" t="s">
        <v>401</v>
      </c>
      <c r="D142" s="217" t="str">
        <f t="shared" si="2"/>
        <v>M1A</v>
      </c>
    </row>
    <row r="143" spans="1:4" x14ac:dyDescent="0.35">
      <c r="A143" s="221" t="s">
        <v>472</v>
      </c>
      <c r="B143" s="220" t="s">
        <v>333</v>
      </c>
      <c r="C143" s="222" t="s">
        <v>401</v>
      </c>
      <c r="D143" s="217" t="str">
        <f t="shared" si="2"/>
        <v>M1B</v>
      </c>
    </row>
    <row r="144" spans="1:4" x14ac:dyDescent="0.35">
      <c r="A144" s="221" t="s">
        <v>555</v>
      </c>
      <c r="B144" s="220" t="s">
        <v>334</v>
      </c>
      <c r="C144" s="345" t="s">
        <v>401</v>
      </c>
      <c r="D144" s="217" t="str">
        <f t="shared" si="2"/>
        <v>R02</v>
      </c>
    </row>
    <row r="145" spans="1:4" x14ac:dyDescent="0.35">
      <c r="A145" s="221" t="s">
        <v>555</v>
      </c>
      <c r="B145" s="220" t="s">
        <v>335</v>
      </c>
      <c r="C145" s="345"/>
      <c r="D145" s="217" t="str">
        <f t="shared" si="2"/>
        <v>R02</v>
      </c>
    </row>
    <row r="146" spans="1:4" x14ac:dyDescent="0.35">
      <c r="A146" s="221" t="s">
        <v>555</v>
      </c>
      <c r="B146" s="220" t="s">
        <v>336</v>
      </c>
      <c r="C146" s="345"/>
      <c r="D146" s="217" t="str">
        <f t="shared" si="2"/>
        <v>R02</v>
      </c>
    </row>
    <row r="147" spans="1:4" x14ac:dyDescent="0.35">
      <c r="A147" s="221" t="s">
        <v>555</v>
      </c>
      <c r="B147" s="220" t="s">
        <v>337</v>
      </c>
      <c r="C147" s="345"/>
      <c r="D147" s="217" t="str">
        <f t="shared" si="2"/>
        <v>R02</v>
      </c>
    </row>
    <row r="148" spans="1:4" x14ac:dyDescent="0.35">
      <c r="A148" s="221" t="s">
        <v>555</v>
      </c>
      <c r="B148" s="220" t="s">
        <v>338</v>
      </c>
      <c r="C148" s="345"/>
      <c r="D148" s="217" t="str">
        <f t="shared" si="2"/>
        <v>R02</v>
      </c>
    </row>
    <row r="149" spans="1:4" x14ac:dyDescent="0.35">
      <c r="A149" s="221" t="s">
        <v>555</v>
      </c>
      <c r="B149" s="220" t="s">
        <v>339</v>
      </c>
      <c r="C149" s="345"/>
      <c r="D149" s="217" t="str">
        <f t="shared" si="2"/>
        <v>R02</v>
      </c>
    </row>
    <row r="150" spans="1:4" x14ac:dyDescent="0.35">
      <c r="A150" s="221" t="s">
        <v>441</v>
      </c>
      <c r="B150" s="220" t="s">
        <v>340</v>
      </c>
      <c r="C150" s="345" t="s">
        <v>401</v>
      </c>
      <c r="D150" s="217" t="str">
        <f t="shared" si="2"/>
        <v>S10</v>
      </c>
    </row>
    <row r="151" spans="1:4" x14ac:dyDescent="0.35">
      <c r="A151" s="221" t="s">
        <v>441</v>
      </c>
      <c r="B151" s="220" t="s">
        <v>341</v>
      </c>
      <c r="C151" s="345"/>
      <c r="D151" s="217" t="str">
        <f t="shared" si="2"/>
        <v>S10</v>
      </c>
    </row>
    <row r="152" spans="1:4" x14ac:dyDescent="0.35">
      <c r="A152" s="221" t="s">
        <v>441</v>
      </c>
      <c r="B152" s="220" t="s">
        <v>342</v>
      </c>
      <c r="C152" s="345"/>
      <c r="D152" s="217" t="str">
        <f t="shared" si="2"/>
        <v>S10</v>
      </c>
    </row>
    <row r="153" spans="1:4" x14ac:dyDescent="0.35">
      <c r="A153" s="221" t="s">
        <v>441</v>
      </c>
      <c r="B153" s="220" t="s">
        <v>343</v>
      </c>
      <c r="C153" s="345"/>
      <c r="D153" s="217" t="str">
        <f t="shared" si="2"/>
        <v>S10</v>
      </c>
    </row>
    <row r="154" spans="1:4" x14ac:dyDescent="0.35">
      <c r="A154" s="221" t="s">
        <v>441</v>
      </c>
      <c r="B154" s="220" t="s">
        <v>344</v>
      </c>
      <c r="C154" s="345"/>
      <c r="D154" s="217" t="str">
        <f t="shared" si="2"/>
        <v>S10</v>
      </c>
    </row>
    <row r="155" spans="1:4" x14ac:dyDescent="0.35">
      <c r="A155" s="221" t="s">
        <v>441</v>
      </c>
      <c r="B155" s="220" t="s">
        <v>345</v>
      </c>
      <c r="C155" s="345"/>
      <c r="D155" s="217" t="str">
        <f t="shared" si="2"/>
        <v>S10</v>
      </c>
    </row>
    <row r="156" spans="1:4" x14ac:dyDescent="0.35">
      <c r="A156" s="221" t="s">
        <v>441</v>
      </c>
      <c r="B156" s="220" t="s">
        <v>346</v>
      </c>
      <c r="C156" s="345"/>
      <c r="D156" s="217" t="str">
        <f t="shared" si="2"/>
        <v>S10</v>
      </c>
    </row>
    <row r="157" spans="1:4" x14ac:dyDescent="0.35">
      <c r="A157" s="221" t="s">
        <v>441</v>
      </c>
      <c r="B157" s="220" t="s">
        <v>347</v>
      </c>
      <c r="C157" s="345"/>
      <c r="D157" s="217" t="str">
        <f t="shared" si="2"/>
        <v>S10</v>
      </c>
    </row>
    <row r="158" spans="1:4" x14ac:dyDescent="0.35">
      <c r="A158" s="221" t="s">
        <v>430</v>
      </c>
      <c r="B158" s="220" t="s">
        <v>348</v>
      </c>
      <c r="C158" s="345" t="s">
        <v>401</v>
      </c>
      <c r="D158" s="217" t="str">
        <f t="shared" si="2"/>
        <v>S14</v>
      </c>
    </row>
    <row r="159" spans="1:4" x14ac:dyDescent="0.35">
      <c r="A159" s="221" t="s">
        <v>430</v>
      </c>
      <c r="B159" s="220" t="s">
        <v>349</v>
      </c>
      <c r="C159" s="345"/>
      <c r="D159" s="217" t="str">
        <f t="shared" si="2"/>
        <v>S14</v>
      </c>
    </row>
    <row r="160" spans="1:4" x14ac:dyDescent="0.35">
      <c r="A160" s="221" t="s">
        <v>430</v>
      </c>
      <c r="B160" s="220" t="s">
        <v>350</v>
      </c>
      <c r="C160" s="345"/>
      <c r="D160" s="217" t="str">
        <f t="shared" si="2"/>
        <v>S14</v>
      </c>
    </row>
    <row r="161" spans="1:4" x14ac:dyDescent="0.35">
      <c r="A161" s="221" t="s">
        <v>430</v>
      </c>
      <c r="B161" s="220" t="s">
        <v>351</v>
      </c>
      <c r="C161" s="345"/>
      <c r="D161" s="217" t="str">
        <f t="shared" si="2"/>
        <v>S14</v>
      </c>
    </row>
    <row r="162" spans="1:4" x14ac:dyDescent="0.35">
      <c r="A162" s="221" t="s">
        <v>430</v>
      </c>
      <c r="B162" s="220" t="s">
        <v>352</v>
      </c>
      <c r="C162" s="345"/>
      <c r="D162" s="217" t="str">
        <f t="shared" si="2"/>
        <v>S14</v>
      </c>
    </row>
    <row r="163" spans="1:4" x14ac:dyDescent="0.35">
      <c r="A163" s="221" t="s">
        <v>430</v>
      </c>
      <c r="B163" s="220" t="s">
        <v>353</v>
      </c>
      <c r="C163" s="345"/>
      <c r="D163" s="217" t="str">
        <f t="shared" si="2"/>
        <v>S14</v>
      </c>
    </row>
    <row r="164" spans="1:4" x14ac:dyDescent="0.35">
      <c r="A164" s="221" t="s">
        <v>430</v>
      </c>
      <c r="B164" s="220" t="s">
        <v>354</v>
      </c>
      <c r="C164" s="345"/>
      <c r="D164" s="217" t="str">
        <f t="shared" si="2"/>
        <v>S14</v>
      </c>
    </row>
    <row r="165" spans="1:4" x14ac:dyDescent="0.35">
      <c r="A165" s="221" t="s">
        <v>493</v>
      </c>
      <c r="B165" s="220" t="s">
        <v>355</v>
      </c>
      <c r="C165" s="222" t="s">
        <v>401</v>
      </c>
      <c r="D165" s="217" t="str">
        <f t="shared" si="2"/>
        <v>S350</v>
      </c>
    </row>
    <row r="166" spans="1:4" x14ac:dyDescent="0.35">
      <c r="A166" s="221" t="s">
        <v>83</v>
      </c>
      <c r="B166" s="220" t="s">
        <v>356</v>
      </c>
      <c r="C166" s="345" t="s">
        <v>401</v>
      </c>
      <c r="D166" s="217" t="str">
        <f t="shared" si="2"/>
        <v>S5</v>
      </c>
    </row>
    <row r="167" spans="1:4" x14ac:dyDescent="0.35">
      <c r="A167" s="221" t="s">
        <v>83</v>
      </c>
      <c r="B167" s="220" t="s">
        <v>357</v>
      </c>
      <c r="C167" s="345"/>
      <c r="D167" s="217" t="str">
        <f t="shared" si="2"/>
        <v>S5</v>
      </c>
    </row>
    <row r="168" spans="1:4" x14ac:dyDescent="0.35">
      <c r="A168" s="221" t="s">
        <v>83</v>
      </c>
      <c r="B168" s="220" t="s">
        <v>358</v>
      </c>
      <c r="C168" s="345"/>
      <c r="D168" s="217" t="str">
        <f t="shared" si="2"/>
        <v>S5</v>
      </c>
    </row>
    <row r="169" spans="1:4" x14ac:dyDescent="0.35">
      <c r="A169" s="221" t="s">
        <v>84</v>
      </c>
      <c r="B169" s="220" t="s">
        <v>359</v>
      </c>
      <c r="C169" s="345"/>
      <c r="D169" s="217" t="str">
        <f t="shared" si="2"/>
        <v>S6A</v>
      </c>
    </row>
    <row r="170" spans="1:4" x14ac:dyDescent="0.35">
      <c r="A170" s="221" t="s">
        <v>84</v>
      </c>
      <c r="B170" s="220" t="s">
        <v>360</v>
      </c>
      <c r="C170" s="345"/>
      <c r="D170" s="217" t="str">
        <f t="shared" si="2"/>
        <v>S6A</v>
      </c>
    </row>
    <row r="171" spans="1:4" x14ac:dyDescent="0.35">
      <c r="A171" s="221" t="s">
        <v>84</v>
      </c>
      <c r="B171" s="220" t="s">
        <v>361</v>
      </c>
      <c r="C171" s="345"/>
      <c r="D171" s="217" t="str">
        <f t="shared" si="2"/>
        <v>S6A</v>
      </c>
    </row>
    <row r="172" spans="1:4" x14ac:dyDescent="0.35">
      <c r="A172" s="221" t="s">
        <v>554</v>
      </c>
      <c r="B172" s="220" t="s">
        <v>362</v>
      </c>
      <c r="C172" s="222" t="s">
        <v>401</v>
      </c>
      <c r="D172" s="217" t="str">
        <f t="shared" si="2"/>
        <v>SC1</v>
      </c>
    </row>
    <row r="173" spans="1:4" x14ac:dyDescent="0.35">
      <c r="A173" s="221" t="s">
        <v>553</v>
      </c>
      <c r="B173" s="220" t="s">
        <v>363</v>
      </c>
      <c r="C173" s="345" t="s">
        <v>401</v>
      </c>
      <c r="D173" s="217" t="str">
        <f t="shared" si="2"/>
        <v>T-C&amp;I</v>
      </c>
    </row>
    <row r="174" spans="1:4" x14ac:dyDescent="0.35">
      <c r="A174" s="221" t="s">
        <v>553</v>
      </c>
      <c r="B174" s="220" t="s">
        <v>364</v>
      </c>
      <c r="C174" s="345"/>
      <c r="D174" s="217" t="str">
        <f t="shared" si="2"/>
        <v>T-C&amp;I</v>
      </c>
    </row>
    <row r="175" spans="1:4" x14ac:dyDescent="0.35">
      <c r="A175" s="221" t="s">
        <v>553</v>
      </c>
      <c r="B175" s="220" t="s">
        <v>365</v>
      </c>
      <c r="C175" s="345"/>
      <c r="D175" s="217" t="str">
        <f t="shared" si="2"/>
        <v>T-C&amp;I</v>
      </c>
    </row>
    <row r="176" spans="1:4" x14ac:dyDescent="0.35">
      <c r="A176" s="221" t="s">
        <v>553</v>
      </c>
      <c r="B176" s="220" t="s">
        <v>366</v>
      </c>
      <c r="C176" s="345"/>
      <c r="D176" s="217" t="str">
        <f t="shared" si="2"/>
        <v>T-C&amp;I</v>
      </c>
    </row>
    <row r="177" spans="1:4" x14ac:dyDescent="0.35">
      <c r="A177" s="221" t="s">
        <v>553</v>
      </c>
      <c r="B177" s="220" t="s">
        <v>367</v>
      </c>
      <c r="C177" s="345"/>
      <c r="D177" s="217" t="str">
        <f t="shared" si="2"/>
        <v>T-C&amp;I</v>
      </c>
    </row>
    <row r="178" spans="1:4" x14ac:dyDescent="0.35">
      <c r="A178" s="221" t="s">
        <v>553</v>
      </c>
      <c r="B178" s="220" t="s">
        <v>368</v>
      </c>
      <c r="C178" s="345"/>
      <c r="D178" s="217" t="str">
        <f t="shared" si="2"/>
        <v>T-C&amp;I</v>
      </c>
    </row>
    <row r="179" spans="1:4" x14ac:dyDescent="0.35">
      <c r="A179" s="221" t="s">
        <v>552</v>
      </c>
      <c r="B179" s="220" t="s">
        <v>369</v>
      </c>
      <c r="C179" s="345" t="s">
        <v>401</v>
      </c>
      <c r="D179" s="217" t="str">
        <f t="shared" si="2"/>
        <v>T-RES</v>
      </c>
    </row>
    <row r="180" spans="1:4" x14ac:dyDescent="0.35">
      <c r="A180" s="221" t="s">
        <v>552</v>
      </c>
      <c r="B180" s="220" t="s">
        <v>370</v>
      </c>
      <c r="C180" s="345"/>
      <c r="D180" s="217" t="str">
        <f t="shared" si="2"/>
        <v>T-RES</v>
      </c>
    </row>
    <row r="181" spans="1:4" x14ac:dyDescent="0.35">
      <c r="A181" s="221" t="s">
        <v>552</v>
      </c>
      <c r="B181" s="220" t="s">
        <v>371</v>
      </c>
      <c r="C181" s="345"/>
      <c r="D181" s="217" t="str">
        <f t="shared" si="2"/>
        <v>T-RES</v>
      </c>
    </row>
    <row r="182" spans="1:4" x14ac:dyDescent="0.35">
      <c r="A182" s="221" t="s">
        <v>552</v>
      </c>
      <c r="B182" s="220" t="s">
        <v>372</v>
      </c>
      <c r="C182" s="345"/>
      <c r="D182" s="217" t="str">
        <f t="shared" si="2"/>
        <v>T-RES</v>
      </c>
    </row>
    <row r="183" spans="1:4" x14ac:dyDescent="0.35">
      <c r="A183" s="221" t="s">
        <v>552</v>
      </c>
      <c r="B183" s="220" t="s">
        <v>373</v>
      </c>
      <c r="C183" s="345"/>
      <c r="D183" s="217" t="str">
        <f t="shared" si="2"/>
        <v>T-RES</v>
      </c>
    </row>
    <row r="184" spans="1:4" x14ac:dyDescent="0.35">
      <c r="A184" s="221" t="s">
        <v>552</v>
      </c>
      <c r="B184" s="220" t="s">
        <v>374</v>
      </c>
      <c r="C184" s="345"/>
      <c r="D184" s="217" t="str">
        <f t="shared" si="2"/>
        <v>T-RES</v>
      </c>
    </row>
    <row r="185" spans="1:4" x14ac:dyDescent="0.35">
      <c r="A185" s="221" t="s">
        <v>444</v>
      </c>
      <c r="B185" s="220" t="s">
        <v>375</v>
      </c>
      <c r="C185" s="345" t="s">
        <v>398</v>
      </c>
      <c r="D185" s="217" t="str">
        <f t="shared" si="2"/>
        <v>X01</v>
      </c>
    </row>
    <row r="186" spans="1:4" x14ac:dyDescent="0.35">
      <c r="A186" s="221" t="s">
        <v>444</v>
      </c>
      <c r="B186" s="220" t="s">
        <v>376</v>
      </c>
      <c r="C186" s="345"/>
      <c r="D186" s="217" t="str">
        <f t="shared" si="2"/>
        <v>X01</v>
      </c>
    </row>
    <row r="187" spans="1:4" x14ac:dyDescent="0.35">
      <c r="A187" s="221" t="s">
        <v>444</v>
      </c>
      <c r="B187" s="220" t="s">
        <v>377</v>
      </c>
      <c r="C187" s="345"/>
      <c r="D187" s="217" t="str">
        <f t="shared" si="2"/>
        <v>X01</v>
      </c>
    </row>
    <row r="188" spans="1:4" x14ac:dyDescent="0.35">
      <c r="A188" s="221" t="s">
        <v>444</v>
      </c>
      <c r="B188" s="220" t="s">
        <v>378</v>
      </c>
      <c r="C188" s="345"/>
      <c r="D188" s="217" t="str">
        <f t="shared" si="2"/>
        <v>X01</v>
      </c>
    </row>
    <row r="189" spans="1:4" x14ac:dyDescent="0.35">
      <c r="A189" s="221" t="s">
        <v>444</v>
      </c>
      <c r="B189" s="220" t="s">
        <v>379</v>
      </c>
      <c r="C189" s="345"/>
      <c r="D189" s="217" t="str">
        <f t="shared" si="2"/>
        <v>X01</v>
      </c>
    </row>
    <row r="190" spans="1:4" x14ac:dyDescent="0.35">
      <c r="A190" s="221" t="s">
        <v>444</v>
      </c>
      <c r="B190" s="220" t="s">
        <v>380</v>
      </c>
      <c r="C190" s="345"/>
      <c r="D190" s="217" t="str">
        <f t="shared" si="2"/>
        <v>X01</v>
      </c>
    </row>
    <row r="191" spans="1:4" x14ac:dyDescent="0.35">
      <c r="A191" s="221" t="s">
        <v>551</v>
      </c>
      <c r="B191" s="220" t="s">
        <v>381</v>
      </c>
      <c r="C191" s="345" t="s">
        <v>401</v>
      </c>
      <c r="D191" s="217" t="str">
        <f t="shared" si="2"/>
        <v>ZZZ</v>
      </c>
    </row>
    <row r="192" spans="1:4" x14ac:dyDescent="0.35">
      <c r="A192" s="221" t="s">
        <v>551</v>
      </c>
      <c r="B192" s="220" t="s">
        <v>382</v>
      </c>
      <c r="C192" s="345"/>
      <c r="D192" s="217" t="str">
        <f t="shared" si="2"/>
        <v>ZZZ</v>
      </c>
    </row>
    <row r="193" spans="1:4" x14ac:dyDescent="0.35">
      <c r="A193" s="221" t="s">
        <v>551</v>
      </c>
      <c r="B193" s="220" t="s">
        <v>383</v>
      </c>
      <c r="C193" s="345"/>
      <c r="D193" s="217" t="str">
        <f t="shared" si="2"/>
        <v>ZZZ</v>
      </c>
    </row>
    <row r="194" spans="1:4" x14ac:dyDescent="0.35">
      <c r="A194" s="221" t="s">
        <v>551</v>
      </c>
      <c r="B194" s="220" t="s">
        <v>384</v>
      </c>
      <c r="C194" s="345"/>
      <c r="D194" s="217" t="str">
        <f t="shared" ref="D194:D205" si="3">TRIM(A194)</f>
        <v>ZZZ</v>
      </c>
    </row>
    <row r="195" spans="1:4" x14ac:dyDescent="0.35">
      <c r="A195" s="221" t="s">
        <v>551</v>
      </c>
      <c r="B195" s="220" t="s">
        <v>385</v>
      </c>
      <c r="C195" s="345"/>
      <c r="D195" s="217" t="str">
        <f t="shared" si="3"/>
        <v>ZZZ</v>
      </c>
    </row>
    <row r="196" spans="1:4" x14ac:dyDescent="0.35">
      <c r="A196" s="221" t="s">
        <v>551</v>
      </c>
      <c r="B196" s="220" t="s">
        <v>386</v>
      </c>
      <c r="C196" s="345"/>
      <c r="D196" s="217" t="str">
        <f t="shared" si="3"/>
        <v>ZZZ</v>
      </c>
    </row>
    <row r="197" spans="1:4" x14ac:dyDescent="0.35">
      <c r="A197" s="221" t="s">
        <v>551</v>
      </c>
      <c r="B197" s="220" t="s">
        <v>387</v>
      </c>
      <c r="C197" s="345"/>
      <c r="D197" s="217" t="str">
        <f t="shared" si="3"/>
        <v>ZZZ</v>
      </c>
    </row>
    <row r="198" spans="1:4" x14ac:dyDescent="0.35">
      <c r="A198" s="221" t="s">
        <v>551</v>
      </c>
      <c r="B198" s="220" t="s">
        <v>388</v>
      </c>
      <c r="C198" s="345"/>
      <c r="D198" s="217" t="str">
        <f t="shared" si="3"/>
        <v>ZZZ</v>
      </c>
    </row>
    <row r="199" spans="1:4" x14ac:dyDescent="0.35">
      <c r="A199" s="221" t="s">
        <v>551</v>
      </c>
      <c r="B199" s="220" t="s">
        <v>389</v>
      </c>
      <c r="C199" s="345"/>
      <c r="D199" s="217" t="str">
        <f t="shared" si="3"/>
        <v>ZZZ</v>
      </c>
    </row>
    <row r="200" spans="1:4" x14ac:dyDescent="0.35">
      <c r="A200" s="221" t="s">
        <v>551</v>
      </c>
      <c r="B200" s="220" t="s">
        <v>390</v>
      </c>
      <c r="C200" s="345"/>
      <c r="D200" s="217" t="str">
        <f t="shared" si="3"/>
        <v>ZZZ</v>
      </c>
    </row>
    <row r="201" spans="1:4" x14ac:dyDescent="0.35">
      <c r="A201" s="221" t="s">
        <v>551</v>
      </c>
      <c r="B201" s="220" t="s">
        <v>391</v>
      </c>
      <c r="C201" s="345"/>
      <c r="D201" s="217" t="str">
        <f t="shared" si="3"/>
        <v>ZZZ</v>
      </c>
    </row>
    <row r="202" spans="1:4" x14ac:dyDescent="0.35">
      <c r="A202" s="221" t="s">
        <v>551</v>
      </c>
      <c r="B202" s="220" t="s">
        <v>392</v>
      </c>
      <c r="C202" s="345"/>
      <c r="D202" s="217" t="str">
        <f t="shared" si="3"/>
        <v>ZZZ</v>
      </c>
    </row>
    <row r="203" spans="1:4" x14ac:dyDescent="0.35">
      <c r="A203" s="221" t="s">
        <v>551</v>
      </c>
      <c r="B203" s="220" t="s">
        <v>393</v>
      </c>
      <c r="C203" s="345"/>
      <c r="D203" s="217" t="str">
        <f t="shared" si="3"/>
        <v>ZZZ</v>
      </c>
    </row>
    <row r="204" spans="1:4" x14ac:dyDescent="0.35">
      <c r="A204" s="221" t="s">
        <v>551</v>
      </c>
      <c r="B204" s="220" t="s">
        <v>394</v>
      </c>
      <c r="C204" s="345"/>
      <c r="D204" s="217" t="str">
        <f t="shared" si="3"/>
        <v>ZZZ</v>
      </c>
    </row>
    <row r="205" spans="1:4" x14ac:dyDescent="0.35">
      <c r="A205" s="221" t="s">
        <v>551</v>
      </c>
      <c r="B205" s="220" t="s">
        <v>395</v>
      </c>
      <c r="C205" s="345"/>
      <c r="D205" s="21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a2e695b4-9150-42fe-b9c3-37332672e6b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0d9c22b-fcf1-4ac5-af28-836ba5e16d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2021-03-08T19:54:19Z</cp:lastPrinted>
  <dcterms:created xsi:type="dcterms:W3CDTF">2020-04-08T09:56:20Z</dcterms:created>
  <dcterms:modified xsi:type="dcterms:W3CDTF">2021-03-08T19:55:04Z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2123238227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